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T&amp;SH\SH&amp;P\AM&amp;P\HA&amp;D\80. Carbon &amp; Climate Change&amp;Biodivetsity\Carbon Strategy Sept 21\Dashboard 2023-34\"/>
    </mc:Choice>
  </mc:AlternateContent>
  <xr:revisionPtr revIDLastSave="0" documentId="13_ncr:1_{31B7D466-FB80-4B08-A049-568513432EC2}" xr6:coauthVersionLast="47" xr6:coauthVersionMax="47" xr10:uidLastSave="{00000000-0000-0000-0000-000000000000}"/>
  <bookViews>
    <workbookView xWindow="22932" yWindow="-108" windowWidth="23256" windowHeight="12576" xr2:uid="{30BA60F3-9C83-46AD-B530-0B66B5766F15}"/>
  </bookViews>
  <sheets>
    <sheet name="2023-24" sheetId="5" r:id="rId1"/>
  </sheets>
  <definedNames>
    <definedName name="_xlnm.Print_Area" localSheetId="0">'2023-24'!$A$1:$W$98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1" i="5" l="1"/>
  <c r="T27" i="5"/>
  <c r="T39" i="5" l="1"/>
  <c r="T29" i="5" l="1"/>
  <c r="T23" i="5"/>
  <c r="T41" i="5" l="1"/>
  <c r="U35" i="5" l="1"/>
  <c r="T35" i="5"/>
  <c r="R35" i="5"/>
  <c r="U34" i="5"/>
  <c r="T34" i="5"/>
  <c r="R34" i="5"/>
  <c r="U33" i="5"/>
  <c r="T33" i="5"/>
  <c r="R33" i="5"/>
  <c r="U42" i="5" l="1"/>
  <c r="T42" i="5"/>
  <c r="R42" i="5"/>
  <c r="U24" i="5"/>
  <c r="T24" i="5"/>
  <c r="R24" i="5"/>
  <c r="U30" i="5"/>
  <c r="V40" i="5"/>
  <c r="V41" i="5"/>
  <c r="V39" i="5"/>
  <c r="V42" i="5"/>
  <c r="V36" i="5"/>
  <c r="AB56" i="5" s="1"/>
  <c r="R36" i="5"/>
  <c r="T36" i="5"/>
  <c r="U36" i="5"/>
  <c r="V33" i="5"/>
  <c r="V34" i="5"/>
  <c r="V35" i="5"/>
  <c r="V28" i="5"/>
  <c r="V23" i="5"/>
  <c r="V22" i="5"/>
  <c r="M16" i="5" l="1"/>
  <c r="J16" i="5"/>
  <c r="V21" i="5"/>
  <c r="T30" i="5"/>
  <c r="J17" i="5" s="1"/>
  <c r="V48" i="5"/>
  <c r="AG55" i="5" s="1"/>
  <c r="AG56" i="5" s="1"/>
  <c r="AG58" i="5" s="1"/>
  <c r="R48" i="5"/>
  <c r="V24" i="5"/>
  <c r="H24" i="5" s="1"/>
  <c r="V29" i="5"/>
  <c r="V46" i="5"/>
  <c r="V47" i="5"/>
  <c r="U48" i="5"/>
  <c r="R30" i="5"/>
  <c r="AB57" i="5"/>
  <c r="V45" i="5"/>
  <c r="T48" i="5"/>
  <c r="M17" i="5" l="1"/>
  <c r="J19" i="5"/>
  <c r="M19" i="5"/>
  <c r="AB58" i="5"/>
  <c r="AE57" i="5"/>
  <c r="AE59" i="5" s="1"/>
  <c r="H12" i="5"/>
  <c r="V27" i="5"/>
  <c r="V30" i="5"/>
  <c r="L24" i="5" s="1"/>
  <c r="L1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Bradshaw, Stuart</author>
  </authors>
  <commentList>
    <comment ref="AE57" authorId="0" shapeId="0" xr:uid="{135017AD-55B1-4FB8-AFBC-DB3D78FF9C8A}">
      <text>
        <r>
          <rPr>
            <b/>
            <sz val="9"/>
            <color indexed="81"/>
            <rFont val="Tahoma"/>
            <family val="2"/>
          </rPr>
          <t>Bradshaw, Stuart:</t>
        </r>
        <r>
          <rPr>
            <sz val="9"/>
            <color indexed="81"/>
            <rFont val="Tahoma"/>
            <family val="2"/>
          </rPr>
          <t xml:space="preserve">
This is 100-%savings made and resulting value equals the centre point of pointer</t>
        </r>
      </text>
    </comment>
    <comment ref="AE58" authorId="0" shapeId="0" xr:uid="{6CE83C13-88A9-4D64-8F41-8B4A27C742F6}">
      <text>
        <r>
          <rPr>
            <b/>
            <sz val="9"/>
            <color indexed="81"/>
            <rFont val="Tahoma"/>
            <family val="2"/>
          </rPr>
          <t>Bradshaw, Stuart:</t>
        </r>
        <r>
          <rPr>
            <sz val="9"/>
            <color indexed="81"/>
            <rFont val="Tahoma"/>
            <family val="2"/>
          </rPr>
          <t xml:space="preserve">
Width of pointer</t>
        </r>
      </text>
    </comment>
    <comment ref="AG58" authorId="0" shapeId="0" xr:uid="{373E9D8F-E7F9-4A1B-8A89-B720F30AB2B4}">
      <text>
        <r>
          <rPr>
            <b/>
            <sz val="9"/>
            <color indexed="81"/>
            <rFont val="Tahoma"/>
            <family val="2"/>
          </rPr>
          <t>Bradshaw, Stuart:</t>
        </r>
        <r>
          <rPr>
            <sz val="9"/>
            <color indexed="81"/>
            <rFont val="Tahoma"/>
            <family val="2"/>
          </rPr>
          <t xml:space="preserve">
label for pointer</t>
        </r>
      </text>
    </comment>
    <comment ref="AE59" authorId="0" shapeId="0" xr:uid="{018EC893-6E35-4DDD-AE51-F279F5F7753C}">
      <text>
        <r>
          <rPr>
            <b/>
            <sz val="9"/>
            <color indexed="81"/>
            <rFont val="Tahoma"/>
            <family val="2"/>
          </rPr>
          <t>Bradshaw, Stuart:</t>
        </r>
        <r>
          <rPr>
            <sz val="9"/>
            <color indexed="81"/>
            <rFont val="Tahoma"/>
            <family val="2"/>
          </rPr>
          <t xml:space="preserve">
Auto-calculated</t>
        </r>
      </text>
    </comment>
  </commentList>
</comments>
</file>

<file path=xl/sharedStrings.xml><?xml version="1.0" encoding="utf-8"?>
<sst xmlns="http://schemas.openxmlformats.org/spreadsheetml/2006/main" count="75" uniqueCount="39">
  <si>
    <t>Resurfacing</t>
  </si>
  <si>
    <t>Surface Dressing</t>
  </si>
  <si>
    <t>ABC</t>
  </si>
  <si>
    <t>Urban Unclassified</t>
  </si>
  <si>
    <t>Rural Unclassified</t>
  </si>
  <si>
    <t>%</t>
  </si>
  <si>
    <t>Labels</t>
  </si>
  <si>
    <t>Value</t>
  </si>
  <si>
    <t>Point</t>
  </si>
  <si>
    <t>End</t>
  </si>
  <si>
    <t>Sub-total</t>
  </si>
  <si>
    <t>Pointer</t>
  </si>
  <si>
    <t>Pie Chart Data</t>
  </si>
  <si>
    <r>
      <t>Non Reduction CO2</t>
    </r>
    <r>
      <rPr>
        <vertAlign val="subscript"/>
        <sz val="11"/>
        <color theme="1"/>
        <rFont val="Calibri"/>
        <family val="2"/>
        <scheme val="minor"/>
      </rPr>
      <t>e</t>
    </r>
  </si>
  <si>
    <r>
      <t>Reduced CO2</t>
    </r>
    <r>
      <rPr>
        <vertAlign val="subscript"/>
        <sz val="11"/>
        <color theme="1"/>
        <rFont val="Calibri"/>
        <family val="2"/>
        <scheme val="minor"/>
      </rPr>
      <t>e</t>
    </r>
  </si>
  <si>
    <r>
      <t>CO2</t>
    </r>
    <r>
      <rPr>
        <vertAlign val="subscript"/>
        <sz val="11"/>
        <color theme="1"/>
        <rFont val="Calibri"/>
        <family val="2"/>
        <scheme val="minor"/>
      </rPr>
      <t>e</t>
    </r>
    <r>
      <rPr>
        <sz val="11"/>
        <color theme="1"/>
        <rFont val="Calibri"/>
        <family val="2"/>
        <scheme val="minor"/>
      </rPr>
      <t xml:space="preserve"> savings</t>
    </r>
  </si>
  <si>
    <r>
      <t>CO2</t>
    </r>
    <r>
      <rPr>
        <b/>
        <vertAlign val="subscript"/>
        <sz val="11"/>
        <color theme="1"/>
        <rFont val="Calibri"/>
        <family val="2"/>
        <scheme val="minor"/>
      </rPr>
      <t>e</t>
    </r>
    <r>
      <rPr>
        <b/>
        <sz val="11"/>
        <color theme="1"/>
        <rFont val="Calibri"/>
        <family val="2"/>
        <scheme val="minor"/>
      </rPr>
      <t xml:space="preserve"> Pointer Graphic</t>
    </r>
  </si>
  <si>
    <t>Budget Expenditure</t>
  </si>
  <si>
    <t>Statistics</t>
  </si>
  <si>
    <t>% carbon saving</t>
  </si>
  <si>
    <t>Total Programme Carbon Consumption and Savings</t>
  </si>
  <si>
    <t>Proposed Carriageway Capital Programme 2022/23 - Budget and Carbon Consumption Dashboard</t>
  </si>
  <si>
    <r>
      <t>Treatment Area (m</t>
    </r>
    <r>
      <rPr>
        <b/>
        <vertAlign val="superscript"/>
        <sz val="11"/>
        <color theme="0"/>
        <rFont val="Calibri"/>
        <family val="2"/>
        <scheme val="minor"/>
      </rPr>
      <t>2</t>
    </r>
    <r>
      <rPr>
        <b/>
        <sz val="11"/>
        <color theme="0"/>
        <rFont val="Calibri"/>
        <family val="2"/>
        <scheme val="minor"/>
      </rPr>
      <t>)</t>
    </r>
  </si>
  <si>
    <t>Total capital programme budget expenditure</t>
  </si>
  <si>
    <r>
      <t>kgCO</t>
    </r>
    <r>
      <rPr>
        <vertAlign val="subscript"/>
        <sz val="8"/>
        <color theme="0"/>
        <rFont val="Abadi"/>
        <family val="2"/>
      </rPr>
      <t>2</t>
    </r>
    <r>
      <rPr>
        <sz val="8"/>
        <color theme="0"/>
        <rFont val="Abadi"/>
        <family val="2"/>
      </rPr>
      <t>e consumption per £ spent</t>
    </r>
  </si>
  <si>
    <r>
      <t>kgCO</t>
    </r>
    <r>
      <rPr>
        <vertAlign val="subscript"/>
        <sz val="8"/>
        <color theme="0"/>
        <rFont val="Abadi"/>
        <family val="2"/>
      </rPr>
      <t>2</t>
    </r>
    <r>
      <rPr>
        <sz val="8"/>
        <color theme="0"/>
        <rFont val="Abadi"/>
        <family val="2"/>
      </rPr>
      <t>e consumption per m2 treated</t>
    </r>
  </si>
  <si>
    <r>
      <t>Average cost per m</t>
    </r>
    <r>
      <rPr>
        <vertAlign val="superscript"/>
        <sz val="8"/>
        <color theme="0"/>
        <rFont val="Abadi"/>
        <family val="2"/>
      </rPr>
      <t>2</t>
    </r>
    <r>
      <rPr>
        <sz val="8"/>
        <color theme="0"/>
        <rFont val="Abadi"/>
        <family val="2"/>
      </rPr>
      <t xml:space="preserve"> treated</t>
    </r>
  </si>
  <si>
    <r>
      <t>Average kgCO</t>
    </r>
    <r>
      <rPr>
        <vertAlign val="subscript"/>
        <sz val="8"/>
        <color theme="0"/>
        <rFont val="Abadi"/>
        <family val="2"/>
      </rPr>
      <t>2</t>
    </r>
    <r>
      <rPr>
        <sz val="8"/>
        <color theme="0"/>
        <rFont val="Abadi"/>
        <family val="2"/>
      </rPr>
      <t>e consumed per m</t>
    </r>
    <r>
      <rPr>
        <vertAlign val="superscript"/>
        <sz val="8"/>
        <color theme="0"/>
        <rFont val="Abadi"/>
        <family val="2"/>
      </rPr>
      <t>2</t>
    </r>
    <r>
      <rPr>
        <sz val="8"/>
        <color theme="0"/>
        <rFont val="Abadi"/>
        <family val="2"/>
      </rPr>
      <t xml:space="preserve"> treated</t>
    </r>
  </si>
  <si>
    <r>
      <t>Total m</t>
    </r>
    <r>
      <rPr>
        <vertAlign val="superscript"/>
        <sz val="8"/>
        <color theme="0"/>
        <rFont val="Abadi"/>
        <family val="2"/>
      </rPr>
      <t>2</t>
    </r>
    <r>
      <rPr>
        <sz val="8"/>
        <color theme="0"/>
        <rFont val="Abadi"/>
        <family val="2"/>
      </rPr>
      <t xml:space="preserve"> of carriageway to be treated</t>
    </r>
  </si>
  <si>
    <t>Capital Expenditure and Carbon Footprint vs Area Treated</t>
  </si>
  <si>
    <t>Carbon Footprint and Capital Expenditure by Programme and Treatment</t>
  </si>
  <si>
    <r>
      <t>CO</t>
    </r>
    <r>
      <rPr>
        <b/>
        <vertAlign val="subscript"/>
        <sz val="8"/>
        <color theme="0"/>
        <rFont val="Abadi"/>
        <family val="2"/>
      </rPr>
      <t>2</t>
    </r>
    <r>
      <rPr>
        <b/>
        <sz val="8"/>
        <color theme="0"/>
        <rFont val="Abadi"/>
        <family val="2"/>
      </rPr>
      <t>e (tonnes) - reduced</t>
    </r>
  </si>
  <si>
    <r>
      <t>CO</t>
    </r>
    <r>
      <rPr>
        <b/>
        <vertAlign val="subscript"/>
        <sz val="8"/>
        <color theme="0"/>
        <rFont val="Abadi"/>
        <family val="2"/>
      </rPr>
      <t>2</t>
    </r>
    <r>
      <rPr>
        <b/>
        <sz val="8"/>
        <color theme="0"/>
        <rFont val="Abadi"/>
        <family val="2"/>
      </rPr>
      <t>e (tonnes) - non-reduced</t>
    </r>
  </si>
  <si>
    <r>
      <t>CO</t>
    </r>
    <r>
      <rPr>
        <b/>
        <vertAlign val="subscript"/>
        <sz val="8"/>
        <color theme="0"/>
        <rFont val="Abadi"/>
        <family val="2"/>
      </rPr>
      <t>2</t>
    </r>
    <r>
      <rPr>
        <b/>
        <sz val="8"/>
        <color theme="0"/>
        <rFont val="Abadi"/>
        <family val="2"/>
      </rPr>
      <t>e (tonnes) - savings</t>
    </r>
  </si>
  <si>
    <t>Proposed Carriageway Capital Programme 2023/24 - Budget and Carbon Consumption Dashboard</t>
  </si>
  <si>
    <t>Resurfacing/Reconstruction</t>
  </si>
  <si>
    <t>Externally Funded Schemes</t>
  </si>
  <si>
    <t>Resurfacing/
Reconstruction</t>
  </si>
  <si>
    <t xml:space="preserve">An assessment of the scope 1, 2 and 3 emissions of the proposed carriageway capital programme for 2023/24 has been undertaken and this Dashboard aims to set out in one place an overview of the carriageway capital programme, in terms of capital budgets, carbon consumpation and savings made. It aims to contextualise these savings, where they have been made and provide the information and evidence required to guide future savings and efficiencies.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</si>
</sst>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0.0%"/>
    <numFmt numFmtId="167" formatCode="0.0"/>
  </numFmts>
  <fonts count="26" x14ac:knownFonts="1">
    <font>
      <sz val="11"/>
      <color theme="1"/>
      <name val="Calibri"/>
      <family val="2"/>
      <scheme val="minor"/>
    </font>
    <font>
      <vertAlign val="subscript"/>
      <sz val="11"/>
      <color theme="1"/>
      <name val="Calibri"/>
      <family val="2"/>
      <scheme val="minor"/>
    </font>
    <font>
      <b/>
      <sz val="11"/>
      <color theme="1"/>
      <name val="Calibri"/>
      <family val="2"/>
      <scheme val="minor"/>
    </font>
    <font>
      <sz val="12"/>
      <color theme="0"/>
      <name val="Abadi"/>
      <family val="2"/>
    </font>
    <font>
      <sz val="11"/>
      <color theme="0"/>
      <name val="Abadi"/>
      <family val="2"/>
    </font>
    <font>
      <sz val="14"/>
      <color theme="1"/>
      <name val="Calibri"/>
      <family val="2"/>
      <scheme val="minor"/>
    </font>
    <font>
      <sz val="11"/>
      <color theme="1"/>
      <name val="Abadi"/>
      <family val="2"/>
    </font>
    <font>
      <b/>
      <vertAlign val="subscript"/>
      <sz val="11"/>
      <color theme="1"/>
      <name val="Calibri"/>
      <family val="2"/>
      <scheme val="minor"/>
    </font>
    <font>
      <sz val="9"/>
      <color indexed="81"/>
      <name val="Tahoma"/>
      <family val="2"/>
    </font>
    <font>
      <b/>
      <sz val="9"/>
      <color indexed="81"/>
      <name val="Tahoma"/>
      <family val="2"/>
    </font>
    <font>
      <b/>
      <sz val="14"/>
      <color theme="0"/>
      <name val="Calibri"/>
      <family val="2"/>
      <scheme val="minor"/>
    </font>
    <font>
      <b/>
      <sz val="8"/>
      <color theme="0"/>
      <name val="Abadi"/>
      <family val="2"/>
    </font>
    <font>
      <sz val="8"/>
      <color theme="1"/>
      <name val="Abadi"/>
      <family val="2"/>
    </font>
    <font>
      <b/>
      <sz val="11"/>
      <color theme="0"/>
      <name val="Calibri"/>
      <family val="2"/>
      <scheme val="minor"/>
    </font>
    <font>
      <sz val="8"/>
      <color theme="0"/>
      <name val="Abadi"/>
      <family val="2"/>
    </font>
    <font>
      <vertAlign val="subscript"/>
      <sz val="8"/>
      <color theme="0"/>
      <name val="Abadi"/>
      <family val="2"/>
    </font>
    <font>
      <sz val="10"/>
      <color theme="1"/>
      <name val="Abadi"/>
      <family val="2"/>
    </font>
    <font>
      <b/>
      <vertAlign val="superscript"/>
      <sz val="11"/>
      <color theme="0"/>
      <name val="Calibri"/>
      <family val="2"/>
      <scheme val="minor"/>
    </font>
    <font>
      <b/>
      <vertAlign val="subscript"/>
      <sz val="8"/>
      <color theme="0"/>
      <name val="Abadi"/>
      <family val="2"/>
    </font>
    <font>
      <sz val="9"/>
      <color theme="1"/>
      <name val="Abadi"/>
      <family val="2"/>
    </font>
    <font>
      <sz val="9"/>
      <color theme="1"/>
      <name val="Calibri"/>
      <family val="2"/>
      <scheme val="minor"/>
    </font>
    <font>
      <vertAlign val="superscript"/>
      <sz val="8"/>
      <color theme="0"/>
      <name val="Abadi"/>
      <family val="2"/>
    </font>
    <font>
      <sz val="10"/>
      <color theme="1"/>
      <name val="Calibri"/>
      <family val="2"/>
      <scheme val="minor"/>
    </font>
    <font>
      <sz val="8"/>
      <name val="Abadi"/>
      <family val="2"/>
    </font>
    <font>
      <sz val="11"/>
      <name val="Calibri"/>
      <family val="2"/>
      <scheme val="minor"/>
    </font>
    <font>
      <sz val="8"/>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2">
    <xf numFmtId="0" fontId="0" fillId="0" borderId="0" xfId="0"/>
    <xf numFmtId="3" fontId="0" fillId="0" borderId="0" xfId="0" applyNumberFormat="1" applyBorder="1" applyAlignment="1">
      <alignment horizontal="center"/>
    </xf>
    <xf numFmtId="0" fontId="2" fillId="0" borderId="0" xfId="0" applyFont="1" applyBorder="1" applyAlignment="1">
      <alignment horizontal="center"/>
    </xf>
    <xf numFmtId="165" fontId="0" fillId="0" borderId="0" xfId="0" applyNumberFormat="1" applyBorder="1" applyAlignment="1">
      <alignment horizontal="center"/>
    </xf>
    <xf numFmtId="0" fontId="0" fillId="0" borderId="2" xfId="0" applyBorder="1"/>
    <xf numFmtId="0" fontId="0" fillId="0" borderId="3" xfId="0" applyBorder="1"/>
    <xf numFmtId="0" fontId="0" fillId="0" borderId="0" xfId="0" applyBorder="1"/>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10" xfId="0" applyBorder="1"/>
    <xf numFmtId="0" fontId="2" fillId="0" borderId="1" xfId="0" applyFont="1" applyBorder="1"/>
    <xf numFmtId="1" fontId="0" fillId="0" borderId="5" xfId="0" applyNumberFormat="1" applyBorder="1"/>
    <xf numFmtId="0" fontId="2" fillId="0" borderId="1" xfId="0" applyFont="1" applyFill="1" applyBorder="1" applyAlignment="1">
      <alignment horizontal="left"/>
    </xf>
    <xf numFmtId="1" fontId="0" fillId="0" borderId="8" xfId="0" applyNumberFormat="1" applyBorder="1"/>
    <xf numFmtId="166" fontId="0" fillId="0" borderId="0" xfId="0" applyNumberFormat="1" applyBorder="1"/>
    <xf numFmtId="167" fontId="0" fillId="0" borderId="5" xfId="0" applyNumberFormat="1" applyBorder="1"/>
    <xf numFmtId="167" fontId="0" fillId="0" borderId="0" xfId="0" applyNumberFormat="1" applyBorder="1"/>
    <xf numFmtId="0" fontId="0" fillId="0" borderId="0" xfId="0" applyBorder="1" applyAlignment="1"/>
    <xf numFmtId="0" fontId="0" fillId="0" borderId="13" xfId="0" applyBorder="1"/>
    <xf numFmtId="165" fontId="0" fillId="0" borderId="0" xfId="0" applyNumberFormat="1" applyBorder="1"/>
    <xf numFmtId="0" fontId="0" fillId="0" borderId="15" xfId="0" applyBorder="1"/>
    <xf numFmtId="0" fontId="0" fillId="0" borderId="18" xfId="0" applyBorder="1"/>
    <xf numFmtId="0" fontId="0" fillId="0" borderId="0" xfId="0" applyBorder="1" applyAlignment="1"/>
    <xf numFmtId="0" fontId="10" fillId="0" borderId="0" xfId="0" applyFont="1" applyFill="1" applyBorder="1" applyAlignment="1">
      <alignment horizontal="center"/>
    </xf>
    <xf numFmtId="0" fontId="12" fillId="0" borderId="9" xfId="0" applyFont="1" applyBorder="1"/>
    <xf numFmtId="2" fontId="6" fillId="0" borderId="0" xfId="0" applyNumberFormat="1" applyFont="1" applyBorder="1" applyAlignment="1">
      <alignment horizontal="center" vertical="center" wrapText="1"/>
    </xf>
    <xf numFmtId="0" fontId="14" fillId="2" borderId="23" xfId="0" applyFont="1" applyFill="1" applyBorder="1" applyAlignment="1">
      <alignment horizontal="center"/>
    </xf>
    <xf numFmtId="0" fontId="14" fillId="2" borderId="24" xfId="0" applyFont="1" applyFill="1" applyBorder="1" applyAlignment="1">
      <alignment horizontal="center"/>
    </xf>
    <xf numFmtId="0" fontId="14" fillId="2" borderId="25" xfId="0" applyFont="1" applyFill="1" applyBorder="1" applyAlignment="1">
      <alignment horizontal="center"/>
    </xf>
    <xf numFmtId="0" fontId="14" fillId="2" borderId="20" xfId="0" applyFont="1" applyFill="1" applyBorder="1" applyAlignment="1">
      <alignment horizontal="center"/>
    </xf>
    <xf numFmtId="0" fontId="14" fillId="2" borderId="21" xfId="0" applyFont="1" applyFill="1" applyBorder="1" applyAlignment="1">
      <alignment horizontal="center"/>
    </xf>
    <xf numFmtId="0" fontId="11" fillId="2" borderId="22" xfId="0" applyFont="1" applyFill="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3" fontId="12" fillId="0" borderId="22" xfId="0" applyNumberFormat="1" applyFont="1" applyBorder="1" applyAlignment="1">
      <alignment horizontal="center"/>
    </xf>
    <xf numFmtId="3" fontId="12" fillId="0" borderId="23" xfId="0" applyNumberFormat="1" applyFont="1" applyBorder="1" applyAlignment="1">
      <alignment horizontal="center"/>
    </xf>
    <xf numFmtId="3" fontId="12" fillId="0" borderId="24" xfId="0" applyNumberFormat="1" applyFont="1" applyBorder="1" applyAlignment="1">
      <alignment horizontal="center"/>
    </xf>
    <xf numFmtId="3" fontId="12" fillId="0" borderId="25" xfId="0" applyNumberFormat="1" applyFont="1" applyBorder="1" applyAlignment="1">
      <alignment horizontal="center"/>
    </xf>
    <xf numFmtId="0" fontId="0" fillId="0" borderId="0" xfId="0" applyFill="1" applyBorder="1"/>
    <xf numFmtId="0" fontId="11" fillId="0" borderId="0" xfId="0" applyFont="1" applyFill="1" applyBorder="1" applyAlignment="1">
      <alignment horizontal="center"/>
    </xf>
    <xf numFmtId="0" fontId="0" fillId="0" borderId="13" xfId="0" applyFill="1" applyBorder="1"/>
    <xf numFmtId="0" fontId="0" fillId="0" borderId="0" xfId="0" applyFill="1" applyBorder="1" applyAlignment="1">
      <alignment horizontal="center"/>
    </xf>
    <xf numFmtId="2" fontId="16" fillId="0" borderId="0" xfId="0" applyNumberFormat="1" applyFont="1" applyBorder="1" applyAlignment="1">
      <alignment horizontal="center" vertical="center" wrapText="1"/>
    </xf>
    <xf numFmtId="0" fontId="4" fillId="0" borderId="0" xfId="0" applyFont="1" applyFill="1" applyBorder="1" applyAlignment="1">
      <alignment horizontal="center" wrapText="1"/>
    </xf>
    <xf numFmtId="165" fontId="5" fillId="0" borderId="0" xfId="0" applyNumberFormat="1" applyFont="1" applyFill="1" applyBorder="1" applyAlignment="1">
      <alignment horizontal="center" vertical="center"/>
    </xf>
    <xf numFmtId="3" fontId="12" fillId="0" borderId="20" xfId="0" applyNumberFormat="1" applyFont="1" applyBorder="1" applyAlignment="1">
      <alignment horizontal="center"/>
    </xf>
    <xf numFmtId="3" fontId="12" fillId="0" borderId="21" xfId="0" applyNumberFormat="1" applyFont="1" applyBorder="1" applyAlignment="1">
      <alignment horizontal="center"/>
    </xf>
    <xf numFmtId="164" fontId="0" fillId="0" borderId="0" xfId="0" applyNumberFormat="1" applyBorder="1"/>
    <xf numFmtId="0" fontId="0" fillId="0" borderId="0" xfId="0" applyNumberFormat="1" applyBorder="1"/>
    <xf numFmtId="0" fontId="3" fillId="0" borderId="0" xfId="0" applyFont="1" applyFill="1" applyBorder="1" applyAlignment="1">
      <alignment horizontal="center" vertical="center" wrapText="1"/>
    </xf>
    <xf numFmtId="0" fontId="0" fillId="0" borderId="0" xfId="0" applyFill="1" applyBorder="1" applyAlignment="1"/>
    <xf numFmtId="0" fontId="0" fillId="0" borderId="11" xfId="0" applyBorder="1"/>
    <xf numFmtId="0" fontId="0" fillId="0" borderId="17" xfId="0" applyBorder="1"/>
    <xf numFmtId="0" fontId="0" fillId="0" borderId="12" xfId="0" applyBorder="1"/>
    <xf numFmtId="0" fontId="0" fillId="0" borderId="14" xfId="0" applyBorder="1"/>
    <xf numFmtId="0" fontId="0" fillId="0" borderId="14" xfId="0" applyFill="1" applyBorder="1"/>
    <xf numFmtId="0" fontId="12" fillId="0" borderId="0" xfId="0" applyFont="1" applyBorder="1"/>
    <xf numFmtId="0" fontId="0" fillId="0" borderId="14" xfId="0" applyBorder="1" applyAlignment="1"/>
    <xf numFmtId="0" fontId="0" fillId="0" borderId="18" xfId="0" applyBorder="1" applyAlignment="1"/>
    <xf numFmtId="0" fontId="0" fillId="0" borderId="16" xfId="0" applyBorder="1"/>
    <xf numFmtId="0" fontId="0" fillId="0" borderId="17" xfId="0" applyBorder="1" applyAlignment="1"/>
    <xf numFmtId="1" fontId="12" fillId="0" borderId="20" xfId="0" applyNumberFormat="1" applyFont="1" applyBorder="1" applyAlignment="1">
      <alignment horizontal="center"/>
    </xf>
    <xf numFmtId="1" fontId="12" fillId="0" borderId="21" xfId="0" applyNumberFormat="1" applyFont="1" applyBorder="1" applyAlignment="1">
      <alignment horizontal="center"/>
    </xf>
    <xf numFmtId="0" fontId="14" fillId="2" borderId="13" xfId="0" applyFont="1" applyFill="1" applyBorder="1" applyAlignment="1">
      <alignment horizontal="center"/>
    </xf>
    <xf numFmtId="0" fontId="14" fillId="2" borderId="15" xfId="0" applyFont="1" applyFill="1" applyBorder="1" applyAlignment="1">
      <alignment horizontal="center"/>
    </xf>
    <xf numFmtId="0" fontId="14" fillId="2" borderId="11" xfId="0" applyFont="1" applyFill="1" applyBorder="1" applyAlignment="1">
      <alignment horizontal="center"/>
    </xf>
    <xf numFmtId="3" fontId="12" fillId="0" borderId="12" xfId="0" applyNumberFormat="1" applyFont="1" applyBorder="1" applyAlignment="1">
      <alignment horizontal="center"/>
    </xf>
    <xf numFmtId="3" fontId="12" fillId="0" borderId="14" xfId="0" applyNumberFormat="1" applyFont="1" applyBorder="1" applyAlignment="1">
      <alignment horizontal="center"/>
    </xf>
    <xf numFmtId="3" fontId="12" fillId="0" borderId="16" xfId="0" applyNumberFormat="1" applyFont="1" applyBorder="1" applyAlignment="1">
      <alignment horizontal="center"/>
    </xf>
    <xf numFmtId="0" fontId="14" fillId="2" borderId="17" xfId="0" applyFont="1" applyFill="1" applyBorder="1" applyAlignment="1">
      <alignment horizontal="center"/>
    </xf>
    <xf numFmtId="0" fontId="14" fillId="2" borderId="12" xfId="0" applyFont="1" applyFill="1" applyBorder="1" applyAlignment="1">
      <alignment horizontal="center"/>
    </xf>
    <xf numFmtId="0" fontId="11" fillId="2" borderId="19" xfId="0" applyFont="1" applyFill="1" applyBorder="1" applyAlignment="1">
      <alignment horizontal="center"/>
    </xf>
    <xf numFmtId="1" fontId="12" fillId="0" borderId="22" xfId="0" applyNumberFormat="1" applyFont="1" applyBorder="1" applyAlignment="1">
      <alignment horizontal="center"/>
    </xf>
    <xf numFmtId="0" fontId="12" fillId="0" borderId="22" xfId="0" applyFont="1" applyBorder="1" applyAlignment="1">
      <alignment horizontal="center"/>
    </xf>
    <xf numFmtId="0" fontId="14" fillId="2" borderId="22" xfId="0" applyFont="1" applyFill="1" applyBorder="1" applyAlignment="1"/>
    <xf numFmtId="1" fontId="23" fillId="0" borderId="17" xfId="0" applyNumberFormat="1" applyFont="1" applyFill="1" applyBorder="1" applyAlignment="1">
      <alignment horizontal="center" vertical="center"/>
    </xf>
    <xf numFmtId="1" fontId="23" fillId="0" borderId="12" xfId="0" applyNumberFormat="1" applyFont="1" applyFill="1" applyBorder="1" applyAlignment="1">
      <alignment horizontal="center" vertical="center"/>
    </xf>
    <xf numFmtId="1" fontId="23" fillId="0" borderId="0" xfId="0" applyNumberFormat="1" applyFont="1" applyFill="1" applyBorder="1" applyAlignment="1">
      <alignment horizontal="center" vertical="center"/>
    </xf>
    <xf numFmtId="1" fontId="23" fillId="0" borderId="14" xfId="0" applyNumberFormat="1" applyFont="1" applyFill="1" applyBorder="1" applyAlignment="1">
      <alignment horizontal="center" vertical="center"/>
    </xf>
    <xf numFmtId="1" fontId="23" fillId="0" borderId="18" xfId="0" applyNumberFormat="1" applyFont="1" applyFill="1" applyBorder="1" applyAlignment="1">
      <alignment horizontal="center" vertical="center"/>
    </xf>
    <xf numFmtId="1" fontId="23" fillId="0" borderId="16" xfId="0" applyNumberFormat="1" applyFont="1" applyFill="1" applyBorder="1" applyAlignment="1">
      <alignment horizontal="center" vertical="center"/>
    </xf>
    <xf numFmtId="3" fontId="23" fillId="0" borderId="17" xfId="0" applyNumberFormat="1" applyFont="1" applyFill="1" applyBorder="1" applyAlignment="1">
      <alignment horizontal="center" vertical="center"/>
    </xf>
    <xf numFmtId="3" fontId="23" fillId="0" borderId="0" xfId="0" applyNumberFormat="1" applyFont="1" applyFill="1" applyBorder="1" applyAlignment="1">
      <alignment horizontal="center" vertical="center"/>
    </xf>
    <xf numFmtId="3" fontId="23" fillId="0" borderId="18" xfId="0" applyNumberFormat="1" applyFont="1" applyFill="1" applyBorder="1" applyAlignment="1">
      <alignment horizontal="center" vertical="center"/>
    </xf>
    <xf numFmtId="0" fontId="23" fillId="0" borderId="17"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6" xfId="0" applyFont="1" applyFill="1" applyBorder="1" applyAlignment="1">
      <alignment horizontal="center" vertical="center"/>
    </xf>
    <xf numFmtId="165" fontId="23" fillId="0" borderId="17" xfId="0" applyNumberFormat="1" applyFont="1" applyFill="1" applyBorder="1" applyAlignment="1">
      <alignment horizontal="center"/>
    </xf>
    <xf numFmtId="165" fontId="23" fillId="0" borderId="12" xfId="0" applyNumberFormat="1" applyFont="1" applyFill="1" applyBorder="1" applyAlignment="1">
      <alignment horizontal="center"/>
    </xf>
    <xf numFmtId="165" fontId="23" fillId="0" borderId="0" xfId="0" applyNumberFormat="1" applyFont="1" applyFill="1" applyBorder="1" applyAlignment="1">
      <alignment horizontal="center"/>
    </xf>
    <xf numFmtId="165" fontId="23" fillId="0" borderId="14" xfId="0" applyNumberFormat="1" applyFont="1" applyFill="1" applyBorder="1" applyAlignment="1">
      <alignment horizontal="center"/>
    </xf>
    <xf numFmtId="165" fontId="23" fillId="0" borderId="18" xfId="0" applyNumberFormat="1" applyFont="1" applyFill="1" applyBorder="1" applyAlignment="1">
      <alignment horizontal="center"/>
    </xf>
    <xf numFmtId="165" fontId="23" fillId="0" borderId="16" xfId="0" applyNumberFormat="1" applyFont="1" applyFill="1" applyBorder="1" applyAlignment="1">
      <alignment horizontal="center"/>
    </xf>
    <xf numFmtId="0" fontId="11" fillId="2" borderId="19" xfId="0" applyFont="1" applyFill="1" applyBorder="1" applyAlignment="1">
      <alignment horizontal="center"/>
    </xf>
    <xf numFmtId="0" fontId="11" fillId="2" borderId="20" xfId="0" applyFont="1" applyFill="1" applyBorder="1" applyAlignment="1">
      <alignment horizontal="center"/>
    </xf>
    <xf numFmtId="0" fontId="11" fillId="2" borderId="21" xfId="0" applyFont="1" applyFill="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14" fillId="2" borderId="11"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16" xfId="0" applyFont="1" applyFill="1" applyBorder="1" applyAlignment="1">
      <alignment horizontal="center" vertical="center" wrapText="1"/>
    </xf>
    <xf numFmtId="2" fontId="19" fillId="0" borderId="19" xfId="0" applyNumberFormat="1"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2" fillId="0" borderId="11" xfId="0" applyFont="1" applyFill="1" applyBorder="1" applyAlignment="1">
      <alignment horizontal="center" vertical="center" wrapText="1"/>
    </xf>
    <xf numFmtId="0" fontId="0" fillId="0" borderId="17"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0" fillId="0" borderId="0" xfId="0" applyFont="1" applyBorder="1" applyAlignment="1">
      <alignment vertical="center"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8" xfId="0" applyFont="1" applyBorder="1" applyAlignment="1">
      <alignment vertical="center" wrapText="1"/>
    </xf>
    <xf numFmtId="0" fontId="0" fillId="0" borderId="16" xfId="0" applyFont="1" applyBorder="1" applyAlignment="1">
      <alignment vertical="center" wrapText="1"/>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0" fillId="2" borderId="11" xfId="0" applyFill="1" applyBorder="1" applyAlignment="1"/>
    <xf numFmtId="0" fontId="0" fillId="2" borderId="12" xfId="0" applyFill="1" applyBorder="1" applyAlignment="1"/>
    <xf numFmtId="0" fontId="0" fillId="2" borderId="15" xfId="0" applyFill="1" applyBorder="1" applyAlignment="1"/>
    <xf numFmtId="0" fontId="0" fillId="2" borderId="16" xfId="0" applyFill="1" applyBorder="1" applyAlignment="1"/>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4" fillId="2" borderId="11" xfId="0" applyFont="1" applyFill="1" applyBorder="1" applyAlignment="1">
      <alignment wrapText="1"/>
    </xf>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2" fontId="23" fillId="0" borderId="11" xfId="0" applyNumberFormat="1" applyFont="1" applyBorder="1" applyAlignment="1">
      <alignment horizontal="center" vertical="center"/>
    </xf>
    <xf numFmtId="2" fontId="23" fillId="0" borderId="17" xfId="0" applyNumberFormat="1" applyFont="1" applyBorder="1" applyAlignment="1">
      <alignment horizontal="center" vertical="center"/>
    </xf>
    <xf numFmtId="2" fontId="23" fillId="0" borderId="12" xfId="0" applyNumberFormat="1" applyFont="1" applyBorder="1" applyAlignment="1">
      <alignment horizontal="center" vertical="center"/>
    </xf>
    <xf numFmtId="0" fontId="24" fillId="0" borderId="15" xfId="0" applyFont="1" applyBorder="1" applyAlignment="1"/>
    <xf numFmtId="0" fontId="24" fillId="0" borderId="18" xfId="0" applyFont="1" applyBorder="1" applyAlignment="1"/>
    <xf numFmtId="0" fontId="24" fillId="0" borderId="16" xfId="0" applyFont="1" applyBorder="1" applyAlignment="1"/>
    <xf numFmtId="164" fontId="23" fillId="0" borderId="11" xfId="0" applyNumberFormat="1" applyFont="1" applyBorder="1" applyAlignment="1">
      <alignment horizontal="center" vertical="center" wrapText="1"/>
    </xf>
    <xf numFmtId="164" fontId="23" fillId="0" borderId="12" xfId="0" applyNumberFormat="1" applyFont="1" applyBorder="1" applyAlignment="1">
      <alignment horizontal="center" vertical="center" wrapText="1"/>
    </xf>
    <xf numFmtId="0" fontId="24" fillId="0" borderId="15" xfId="0" applyFont="1" applyBorder="1" applyAlignment="1">
      <alignment wrapText="1"/>
    </xf>
    <xf numFmtId="0" fontId="24" fillId="0" borderId="16" xfId="0" applyFont="1" applyBorder="1" applyAlignment="1">
      <alignment wrapText="1"/>
    </xf>
    <xf numFmtId="2" fontId="23" fillId="0" borderId="22" xfId="0" applyNumberFormat="1" applyFont="1" applyBorder="1" applyAlignment="1">
      <alignment horizontal="center" vertical="center"/>
    </xf>
    <xf numFmtId="164" fontId="23" fillId="0" borderId="22" xfId="0" applyNumberFormat="1" applyFont="1" applyBorder="1" applyAlignment="1">
      <alignment horizontal="center" vertical="center"/>
    </xf>
    <xf numFmtId="3" fontId="12" fillId="0" borderId="19" xfId="0" applyNumberFormat="1" applyFont="1" applyBorder="1" applyAlignment="1">
      <alignment horizontal="center" vertical="center" wrapText="1"/>
    </xf>
    <xf numFmtId="3" fontId="25" fillId="0" borderId="20" xfId="0" applyNumberFormat="1" applyFont="1" applyBorder="1" applyAlignment="1">
      <alignment horizontal="center" vertical="center" wrapText="1"/>
    </xf>
    <xf numFmtId="3" fontId="25" fillId="0" borderId="21" xfId="0" applyNumberFormat="1" applyFont="1" applyBorder="1" applyAlignment="1">
      <alignment horizontal="center" vertical="center" wrapText="1"/>
    </xf>
    <xf numFmtId="165" fontId="12" fillId="0" borderId="19" xfId="0" applyNumberFormat="1" applyFont="1" applyBorder="1" applyAlignment="1">
      <alignment horizontal="center" vertical="center" wrapText="1"/>
    </xf>
    <xf numFmtId="165" fontId="25" fillId="0" borderId="20" xfId="0" applyNumberFormat="1" applyFont="1" applyBorder="1" applyAlignment="1">
      <alignment horizontal="center" vertical="center" wrapText="1"/>
    </xf>
    <xf numFmtId="165" fontId="25" fillId="0" borderId="21" xfId="0" applyNumberFormat="1" applyFont="1" applyBorder="1" applyAlignment="1">
      <alignment horizontal="center" vertical="center" wrapText="1"/>
    </xf>
    <xf numFmtId="0" fontId="14" fillId="2" borderId="11" xfId="0" applyFont="1" applyFill="1" applyBorder="1" applyAlignment="1">
      <alignment horizontal="center"/>
    </xf>
    <xf numFmtId="0" fontId="0" fillId="0" borderId="17" xfId="0" applyBorder="1" applyAlignment="1"/>
    <xf numFmtId="0" fontId="23" fillId="0" borderId="11" xfId="0" applyFont="1" applyFill="1" applyBorder="1" applyAlignment="1">
      <alignment horizontal="center" vertical="center"/>
    </xf>
    <xf numFmtId="0" fontId="24"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15" xfId="0" applyFont="1" applyFill="1" applyBorder="1" applyAlignment="1">
      <alignment horizontal="center" vertical="center"/>
    </xf>
    <xf numFmtId="0" fontId="24" fillId="0" borderId="18" xfId="0" applyFont="1" applyFill="1" applyBorder="1" applyAlignment="1">
      <alignment horizontal="center" vertical="center"/>
    </xf>
    <xf numFmtId="0" fontId="12" fillId="0" borderId="19" xfId="0" applyFont="1" applyBorder="1" applyAlignment="1">
      <alignment horizontal="center"/>
    </xf>
    <xf numFmtId="1" fontId="23" fillId="0" borderId="11" xfId="0" applyNumberFormat="1" applyFont="1" applyFill="1" applyBorder="1" applyAlignment="1">
      <alignment horizontal="center"/>
    </xf>
    <xf numFmtId="1" fontId="24" fillId="0" borderId="17" xfId="0" applyNumberFormat="1" applyFont="1" applyBorder="1" applyAlignment="1"/>
    <xf numFmtId="1" fontId="23" fillId="0" borderId="13" xfId="0" applyNumberFormat="1" applyFont="1" applyFill="1" applyBorder="1" applyAlignment="1">
      <alignment horizontal="center"/>
    </xf>
    <xf numFmtId="1" fontId="23" fillId="0" borderId="0" xfId="0" applyNumberFormat="1" applyFont="1" applyFill="1" applyBorder="1" applyAlignment="1">
      <alignment horizontal="center"/>
    </xf>
    <xf numFmtId="165" fontId="23" fillId="0" borderId="11" xfId="0" applyNumberFormat="1" applyFont="1" applyFill="1" applyBorder="1" applyAlignment="1">
      <alignment horizontal="center"/>
    </xf>
    <xf numFmtId="0" fontId="24" fillId="0" borderId="17" xfId="0" applyFont="1" applyFill="1" applyBorder="1" applyAlignment="1"/>
    <xf numFmtId="165" fontId="23" fillId="0" borderId="13" xfId="0" applyNumberFormat="1" applyFont="1" applyFill="1" applyBorder="1" applyAlignment="1">
      <alignment horizontal="center"/>
    </xf>
    <xf numFmtId="165" fontId="23" fillId="0" borderId="0" xfId="0" applyNumberFormat="1" applyFont="1" applyFill="1" applyBorder="1" applyAlignment="1">
      <alignment horizontal="center"/>
    </xf>
    <xf numFmtId="165" fontId="23" fillId="0" borderId="15" xfId="0" applyNumberFormat="1" applyFont="1" applyFill="1" applyBorder="1" applyAlignment="1">
      <alignment horizontal="center"/>
    </xf>
    <xf numFmtId="165" fontId="23" fillId="0" borderId="18" xfId="0" applyNumberFormat="1" applyFont="1" applyFill="1" applyBorder="1" applyAlignment="1">
      <alignment horizontal="center"/>
    </xf>
    <xf numFmtId="165" fontId="12" fillId="0" borderId="22" xfId="0" applyNumberFormat="1" applyFont="1" applyFill="1" applyBorder="1" applyAlignment="1">
      <alignment horizontal="center"/>
    </xf>
    <xf numFmtId="0" fontId="14" fillId="2" borderId="22" xfId="0" applyFont="1" applyFill="1" applyBorder="1" applyAlignment="1">
      <alignment wrapText="1"/>
    </xf>
    <xf numFmtId="0" fontId="0" fillId="0" borderId="22" xfId="0" applyBorder="1" applyAlignment="1">
      <alignment wrapText="1"/>
    </xf>
    <xf numFmtId="2" fontId="23" fillId="0" borderId="22" xfId="0" applyNumberFormat="1" applyFont="1" applyBorder="1" applyAlignment="1">
      <alignment horizontal="center" vertical="center" wrapText="1"/>
    </xf>
    <xf numFmtId="0" fontId="24" fillId="0" borderId="22" xfId="0" applyFont="1" applyBorder="1" applyAlignment="1">
      <alignment wrapText="1"/>
    </xf>
    <xf numFmtId="164" fontId="23" fillId="0" borderId="22" xfId="0" applyNumberFormat="1" applyFont="1" applyBorder="1" applyAlignment="1">
      <alignment horizontal="center" vertical="center" wrapText="1"/>
    </xf>
    <xf numFmtId="1" fontId="23" fillId="0" borderId="15" xfId="0" applyNumberFormat="1" applyFont="1" applyFill="1" applyBorder="1" applyAlignment="1">
      <alignment horizontal="center"/>
    </xf>
    <xf numFmtId="1" fontId="23" fillId="0" borderId="18" xfId="0" applyNumberFormat="1" applyFont="1" applyFill="1" applyBorder="1" applyAlignment="1">
      <alignment horizontal="center"/>
    </xf>
    <xf numFmtId="1" fontId="12" fillId="0" borderId="25" xfId="0" applyNumberFormat="1" applyFont="1" applyFill="1" applyBorder="1" applyAlignment="1">
      <alignment horizontal="center"/>
    </xf>
    <xf numFmtId="1" fontId="24" fillId="0" borderId="17" xfId="0" applyNumberFormat="1" applyFont="1" applyFill="1" applyBorder="1" applyAlignment="1"/>
    <xf numFmtId="1" fontId="12" fillId="0" borderId="22"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495879509595364"/>
          <c:y val="9.1878444279017174E-2"/>
          <c:w val="0.48670854084935483"/>
          <c:h val="0.61490409401949742"/>
        </c:manualLayout>
      </c:layout>
      <c:doughnutChart>
        <c:varyColors val="1"/>
        <c:ser>
          <c:idx val="0"/>
          <c:order val="1"/>
          <c:tx>
            <c:v>Tonnes</c:v>
          </c:tx>
          <c:dPt>
            <c:idx val="0"/>
            <c:bubble3D val="0"/>
            <c:spPr>
              <a:noFill/>
              <a:ln w="19050">
                <a:solidFill>
                  <a:schemeClr val="lt1"/>
                </a:solidFill>
              </a:ln>
              <a:effectLst/>
            </c:spPr>
            <c:extLst>
              <c:ext xmlns:c16="http://schemas.microsoft.com/office/drawing/2014/chart" uri="{C3380CC4-5D6E-409C-BE32-E72D297353CC}">
                <c16:uniqueId val="{00000001-B0B6-4AA2-B7D0-A5D3899CB841}"/>
              </c:ext>
            </c:extLst>
          </c:dPt>
          <c:dPt>
            <c:idx val="1"/>
            <c:bubble3D val="0"/>
            <c:spPr>
              <a:solidFill>
                <a:srgbClr val="00B0F0"/>
              </a:solidFill>
              <a:ln w="19050">
                <a:solidFill>
                  <a:schemeClr val="lt1"/>
                </a:solidFill>
              </a:ln>
              <a:effectLst/>
            </c:spPr>
            <c:extLst>
              <c:ext xmlns:c16="http://schemas.microsoft.com/office/drawing/2014/chart" uri="{C3380CC4-5D6E-409C-BE32-E72D297353CC}">
                <c16:uniqueId val="{00000003-B0B6-4AA2-B7D0-A5D3899CB841}"/>
              </c:ext>
            </c:extLst>
          </c:dPt>
          <c:dPt>
            <c:idx val="2"/>
            <c:bubble3D val="0"/>
            <c:spPr>
              <a:solidFill>
                <a:srgbClr val="0070C0"/>
              </a:solidFill>
              <a:ln w="19050">
                <a:solidFill>
                  <a:schemeClr val="lt1"/>
                </a:solidFill>
              </a:ln>
              <a:effectLst/>
            </c:spPr>
            <c:extLst>
              <c:ext xmlns:c16="http://schemas.microsoft.com/office/drawing/2014/chart" uri="{C3380CC4-5D6E-409C-BE32-E72D297353CC}">
                <c16:uniqueId val="{00000005-B0B6-4AA2-B7D0-A5D3899CB8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0B6-4AA2-B7D0-A5D3899CB841}"/>
              </c:ext>
            </c:extLst>
          </c:dPt>
          <c:dLbls>
            <c:dLbl>
              <c:idx val="0"/>
              <c:delete val="1"/>
              <c:extLst>
                <c:ext xmlns:c15="http://schemas.microsoft.com/office/drawing/2012/chart" uri="{CE6537A1-D6FC-4f65-9D91-7224C49458BB}"/>
                <c:ext xmlns:c16="http://schemas.microsoft.com/office/drawing/2014/chart" uri="{C3380CC4-5D6E-409C-BE32-E72D297353CC}">
                  <c16:uniqueId val="{00000001-B0B6-4AA2-B7D0-A5D3899CB841}"/>
                </c:ext>
              </c:extLst>
            </c:dLbl>
            <c:dLbl>
              <c:idx val="1"/>
              <c:layout>
                <c:manualLayout>
                  <c:x val="-0.25207591933570583"/>
                  <c:y val="-4.2735042735042736E-2"/>
                </c:manualLayout>
              </c:layout>
              <c:tx>
                <c:rich>
                  <a:bodyPr wrap="square" lIns="38100" tIns="19050" rIns="38100" bIns="19050" anchor="ctr">
                    <a:spAutoFit/>
                  </a:bodyPr>
                  <a:lstStyle/>
                  <a:p>
                    <a:pPr>
                      <a:defRPr sz="600">
                        <a:latin typeface="Abadi" panose="020B0604020104020204" pitchFamily="34" charset="0"/>
                      </a:defRPr>
                    </a:pPr>
                    <a:fld id="{BEFB396E-4C70-472D-82CD-92DD9AA51D57}" type="VALUE">
                      <a:rPr lang="en-US" sz="600">
                        <a:latin typeface="Abadi" panose="020B0604020104020204" pitchFamily="34" charset="0"/>
                      </a:rPr>
                      <a:pPr>
                        <a:defRPr sz="600">
                          <a:latin typeface="Abadi" panose="020B0604020104020204" pitchFamily="34" charset="0"/>
                        </a:defRPr>
                      </a:pPr>
                      <a:t>[VALUE]</a:t>
                    </a:fld>
                    <a:r>
                      <a:rPr lang="en-US" sz="600">
                        <a:latin typeface="Abadi" panose="020B0604020104020204" pitchFamily="34" charset="0"/>
                      </a:rPr>
                      <a:t> tonnes CO</a:t>
                    </a:r>
                    <a:r>
                      <a:rPr lang="en-US" sz="600" baseline="-25000">
                        <a:latin typeface="Abadi" panose="020B0604020104020204" pitchFamily="34" charset="0"/>
                      </a:rPr>
                      <a:t>2</a:t>
                    </a:r>
                    <a:r>
                      <a:rPr lang="en-US" sz="600" baseline="0">
                        <a:latin typeface="Abadi" panose="020B0604020104020204" pitchFamily="34" charset="0"/>
                      </a:rPr>
                      <a:t>e </a:t>
                    </a:r>
                    <a:r>
                      <a:rPr lang="en-US" sz="600">
                        <a:latin typeface="Abadi" panose="020B0604020104020204" pitchFamily="34" charset="0"/>
                      </a:rPr>
                      <a:t>used</a:t>
                    </a:r>
                  </a:p>
                </c:rich>
              </c:tx>
              <c:numFmt formatCode="#,##0" sourceLinked="0"/>
              <c:spPr>
                <a:solidFill>
                  <a:sysClr val="window" lastClr="FFFFFF"/>
                </a:solidFill>
                <a:ln w="9525" cap="flat" cmpd="sng" algn="ctr">
                  <a:solidFill>
                    <a:sysClr val="windowText" lastClr="000000">
                      <a:lumMod val="65000"/>
                      <a:lumOff val="3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32556"/>
                        <a:gd name="adj2" fmla="val 36950"/>
                      </a:avLst>
                    </a:prstGeom>
                  </c15:spPr>
                  <c15:dlblFieldTable/>
                  <c15:showDataLabelsRange val="0"/>
                </c:ext>
                <c:ext xmlns:c16="http://schemas.microsoft.com/office/drawing/2014/chart" uri="{C3380CC4-5D6E-409C-BE32-E72D297353CC}">
                  <c16:uniqueId val="{00000003-B0B6-4AA2-B7D0-A5D3899CB841}"/>
                </c:ext>
              </c:extLst>
            </c:dLbl>
            <c:dLbl>
              <c:idx val="2"/>
              <c:layout>
                <c:manualLayout>
                  <c:x val="0.1601423487544483"/>
                  <c:y val="5.5555555555555476E-2"/>
                </c:manualLayout>
              </c:layout>
              <c:tx>
                <c:rich>
                  <a:bodyPr/>
                  <a:lstStyle/>
                  <a:p>
                    <a:fld id="{8A63D081-FBEF-4E59-9B08-353D3CBBF3ED}" type="VALUE">
                      <a:rPr lang="en-US" sz="600"/>
                      <a:pPr/>
                      <a:t>[VALUE]</a:t>
                    </a:fld>
                    <a:r>
                      <a:rPr lang="en-US" sz="600"/>
                      <a:t> tonnes CO</a:t>
                    </a:r>
                    <a:r>
                      <a:rPr lang="en-US" sz="600" baseline="-25000"/>
                      <a:t>2</a:t>
                    </a:r>
                    <a:r>
                      <a:rPr lang="en-US" sz="600" baseline="0"/>
                      <a:t>e saved</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0B6-4AA2-B7D0-A5D3899CB841}"/>
                </c:ext>
              </c:extLst>
            </c:dLbl>
            <c:dLbl>
              <c:idx val="3"/>
              <c:delete val="1"/>
              <c:extLst>
                <c:ext xmlns:c15="http://schemas.microsoft.com/office/drawing/2012/chart" uri="{CE6537A1-D6FC-4f65-9D91-7224C49458BB}"/>
                <c:ext xmlns:c16="http://schemas.microsoft.com/office/drawing/2014/chart" uri="{C3380CC4-5D6E-409C-BE32-E72D297353CC}">
                  <c16:uniqueId val="{00000007-B0B6-4AA2-B7D0-A5D3899CB841}"/>
                </c:ext>
              </c:extLst>
            </c:dLbl>
            <c:numFmt formatCode="#,##0" sourceLinked="0"/>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600">
                    <a:latin typeface="Abadi" panose="020B0604020104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val>
            <c:numRef>
              <c:f>'2023-24'!$AB$56:$AB$59</c:f>
              <c:numCache>
                <c:formatCode>0</c:formatCode>
                <c:ptCount val="4"/>
                <c:pt idx="0">
                  <c:v>3161.781280589666</c:v>
                </c:pt>
                <c:pt idx="1">
                  <c:v>2526.4752159363325</c:v>
                </c:pt>
                <c:pt idx="2">
                  <c:v>635.30606465333358</c:v>
                </c:pt>
              </c:numCache>
            </c:numRef>
          </c:val>
          <c:extLst>
            <c:ext xmlns:c16="http://schemas.microsoft.com/office/drawing/2014/chart" uri="{C3380CC4-5D6E-409C-BE32-E72D297353CC}">
              <c16:uniqueId val="{00000008-B0B6-4AA2-B7D0-A5D3899CB841}"/>
            </c:ext>
          </c:extLst>
        </c:ser>
        <c:dLbls>
          <c:showLegendKey val="0"/>
          <c:showVal val="0"/>
          <c:showCatName val="0"/>
          <c:showSerName val="0"/>
          <c:showPercent val="0"/>
          <c:showBubbleSize val="0"/>
          <c:showLeaderLines val="0"/>
        </c:dLbls>
        <c:firstSliceAng val="90"/>
        <c:holeSize val="75"/>
      </c:doughnutChart>
      <c:pieChart>
        <c:varyColors val="1"/>
        <c:ser>
          <c:idx val="1"/>
          <c:order val="0"/>
          <c:tx>
            <c:strRef>
              <c:f>'2023-24'!$AD$57:$AD$59</c:f>
              <c:strCache>
                <c:ptCount val="3"/>
                <c:pt idx="0">
                  <c:v>Value</c:v>
                </c:pt>
                <c:pt idx="1">
                  <c:v>Point</c:v>
                </c:pt>
                <c:pt idx="2">
                  <c:v>End</c:v>
                </c:pt>
              </c:strCache>
            </c:strRef>
          </c:tx>
          <c:dPt>
            <c:idx val="0"/>
            <c:bubble3D val="0"/>
            <c:spPr>
              <a:noFill/>
              <a:ln w="19050">
                <a:solidFill>
                  <a:schemeClr val="lt1"/>
                </a:solidFill>
              </a:ln>
              <a:effectLst/>
            </c:spPr>
            <c:extLst>
              <c:ext xmlns:c16="http://schemas.microsoft.com/office/drawing/2014/chart" uri="{C3380CC4-5D6E-409C-BE32-E72D297353CC}">
                <c16:uniqueId val="{0000000A-B0B6-4AA2-B7D0-A5D3899CB841}"/>
              </c:ext>
            </c:extLst>
          </c:dPt>
          <c:dPt>
            <c:idx val="1"/>
            <c:bubble3D val="0"/>
            <c:spPr>
              <a:solidFill>
                <a:schemeClr val="tx1"/>
              </a:solidFill>
              <a:ln w="19050">
                <a:solidFill>
                  <a:schemeClr val="bg1"/>
                </a:solidFill>
              </a:ln>
              <a:effectLst/>
            </c:spPr>
            <c:extLst>
              <c:ext xmlns:c16="http://schemas.microsoft.com/office/drawing/2014/chart" uri="{C3380CC4-5D6E-409C-BE32-E72D297353CC}">
                <c16:uniqueId val="{0000000C-B0B6-4AA2-B7D0-A5D3899CB841}"/>
              </c:ext>
            </c:extLst>
          </c:dPt>
          <c:dPt>
            <c:idx val="2"/>
            <c:bubble3D val="0"/>
            <c:spPr>
              <a:noFill/>
              <a:ln w="19050">
                <a:solidFill>
                  <a:schemeClr val="bg1"/>
                </a:solidFill>
              </a:ln>
              <a:effectLst/>
            </c:spPr>
            <c:extLst>
              <c:ext xmlns:c16="http://schemas.microsoft.com/office/drawing/2014/chart" uri="{C3380CC4-5D6E-409C-BE32-E72D297353CC}">
                <c16:uniqueId val="{0000000E-B0B6-4AA2-B7D0-A5D3899CB841}"/>
              </c:ext>
            </c:extLst>
          </c:dPt>
          <c:dLbls>
            <c:dLbl>
              <c:idx val="0"/>
              <c:layout>
                <c:manualLayout>
                  <c:x val="0.530643334725862"/>
                  <c:y val="0.12716352884899584"/>
                </c:manualLayout>
              </c:layout>
              <c:tx>
                <c:rich>
                  <a:bodyPr rot="0" spcFirstLastPara="1" vertOverflow="ellipsis" vert="horz" wrap="square" lIns="38100" tIns="19050" rIns="38100" bIns="19050" anchor="ctr" anchorCtr="1">
                    <a:noAutofit/>
                  </a:bodyPr>
                  <a:lstStyle/>
                  <a:p>
                    <a:pPr>
                      <a:defRPr sz="600" b="0" i="0" u="none" strike="noStrike" kern="1200" baseline="0">
                        <a:solidFill>
                          <a:schemeClr val="tx1">
                            <a:lumMod val="75000"/>
                            <a:lumOff val="25000"/>
                          </a:schemeClr>
                        </a:solidFill>
                        <a:latin typeface="Abadi" panose="020B0604020104020204" pitchFamily="34" charset="0"/>
                        <a:ea typeface="+mn-ea"/>
                        <a:cs typeface="+mn-cs"/>
                      </a:defRPr>
                    </a:pPr>
                    <a:fld id="{DEF8180E-00C6-42A6-98A7-6D04B759BF4A}" type="CELLRANGE">
                      <a:rPr lang="en-US"/>
                      <a:pPr>
                        <a:defRPr sz="600" b="0" i="0" u="none" strike="noStrike" kern="1200" baseline="0">
                          <a:solidFill>
                            <a:schemeClr val="tx1">
                              <a:lumMod val="75000"/>
                              <a:lumOff val="25000"/>
                            </a:schemeClr>
                          </a:solidFill>
                          <a:latin typeface="Abadi" panose="020B0604020104020204" pitchFamily="34" charset="0"/>
                          <a:ea typeface="+mn-ea"/>
                          <a:cs typeface="+mn-cs"/>
                        </a:defRPr>
                      </a:pPr>
                      <a:t>[CELLRANGE]</a:t>
                    </a:fld>
                    <a:endParaRPr lang="en-GB"/>
                  </a:p>
                </c:rich>
              </c:tx>
              <c:spPr>
                <a:noFill/>
                <a:ln>
                  <a:noFill/>
                </a:ln>
                <a:effectLst/>
              </c:spPr>
              <c:dLblPos val="bestFit"/>
              <c:showLegendKey val="0"/>
              <c:showVal val="0"/>
              <c:showCatName val="0"/>
              <c:showSerName val="0"/>
              <c:showPercent val="0"/>
              <c:showBubbleSize val="0"/>
              <c:extLst>
                <c:ext xmlns:c15="http://schemas.microsoft.com/office/drawing/2012/chart" uri="{CE6537A1-D6FC-4f65-9D91-7224C49458BB}">
                  <c15:layout>
                    <c:manualLayout>
                      <c:w val="0.27275578897449659"/>
                      <c:h val="9.4379492726735306E-2"/>
                    </c:manualLayout>
                  </c15:layout>
                  <c15:dlblFieldTable/>
                  <c15:showDataLabelsRange val="1"/>
                </c:ext>
                <c:ext xmlns:c16="http://schemas.microsoft.com/office/drawing/2014/chart" uri="{C3380CC4-5D6E-409C-BE32-E72D297353CC}">
                  <c16:uniqueId val="{0000000A-B0B6-4AA2-B7D0-A5D3899CB841}"/>
                </c:ext>
              </c:extLst>
            </c:dLbl>
            <c:dLbl>
              <c:idx val="1"/>
              <c:tx>
                <c:rich>
                  <a:bodyPr/>
                  <a:lstStyle/>
                  <a:p>
                    <a:endParaRPr lang="en-US"/>
                  </a:p>
                </c:rich>
              </c:tx>
              <c:dLblPos val="bestFi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C-B0B6-4AA2-B7D0-A5D3899CB841}"/>
                </c:ext>
              </c:extLst>
            </c:dLbl>
            <c:dLbl>
              <c:idx val="2"/>
              <c:tx>
                <c:rich>
                  <a:bodyPr/>
                  <a:lstStyle/>
                  <a:p>
                    <a:endParaRPr lang="en-US"/>
                  </a:p>
                </c:rich>
              </c:tx>
              <c:dLblPos val="bestFi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0E-B0B6-4AA2-B7D0-A5D3899CB841}"/>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Abadi" panose="020B0604020104020204" pitchFamily="34" charset="0"/>
                    <a:ea typeface="+mn-ea"/>
                    <a:cs typeface="+mn-cs"/>
                  </a:defRPr>
                </a:pPr>
                <a:endParaRPr lang="en-US"/>
              </a:p>
            </c:txPr>
            <c:dLblPos val="bestFit"/>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'2023-24'!$AE$57:$AE$59</c:f>
              <c:numCache>
                <c:formatCode>General</c:formatCode>
                <c:ptCount val="3"/>
                <c:pt idx="0" formatCode="0.0">
                  <c:v>79.906704219121366</c:v>
                </c:pt>
                <c:pt idx="1">
                  <c:v>2</c:v>
                </c:pt>
                <c:pt idx="2">
                  <c:v>118.09329578087863</c:v>
                </c:pt>
              </c:numCache>
            </c:numRef>
          </c:val>
          <c:extLst>
            <c:ext xmlns:c15="http://schemas.microsoft.com/office/drawing/2012/chart" uri="{02D57815-91ED-43cb-92C2-25804820EDAC}">
              <c15:datalabelsRange>
                <c15:f>'2023-24'!$AG$58</c15:f>
                <c15:dlblRangeCache>
                  <c:ptCount val="1"/>
                  <c:pt idx="0">
                    <c:v>20.1% carbon saving</c:v>
                  </c:pt>
                </c15:dlblRangeCache>
              </c15:datalabelsRange>
            </c:ext>
            <c:ext xmlns:c16="http://schemas.microsoft.com/office/drawing/2014/chart" uri="{C3380CC4-5D6E-409C-BE32-E72D297353CC}">
              <c16:uniqueId val="{0000000F-B0B6-4AA2-B7D0-A5D3899CB841}"/>
            </c:ext>
          </c:extLst>
        </c:ser>
        <c:ser>
          <c:idx val="2"/>
          <c:order val="2"/>
          <c:tx>
            <c:v>Percentages</c:v>
          </c:tx>
          <c:val>
            <c:numRef>
              <c:f>'2022-23 Graphics'!#REF!</c:f>
              <c:numCache>
                <c:formatCode>General</c:formatCode>
                <c:ptCount val="1"/>
                <c:pt idx="0">
                  <c:v>1</c:v>
                </c:pt>
              </c:numCache>
            </c:numRef>
          </c:val>
          <c:extLst>
            <c:ext xmlns:c16="http://schemas.microsoft.com/office/drawing/2014/chart" uri="{C3380CC4-5D6E-409C-BE32-E72D297353CC}">
              <c16:uniqueId val="{00000018-B0B6-4AA2-B7D0-A5D3899CB841}"/>
            </c:ext>
          </c:extLst>
        </c:ser>
        <c:dLbls>
          <c:showLegendKey val="0"/>
          <c:showVal val="0"/>
          <c:showCatName val="0"/>
          <c:showSerName val="0"/>
          <c:showPercent val="0"/>
          <c:showBubbleSize val="0"/>
          <c:showLeaderLines val="0"/>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paperSize="8"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2303673757621042E-2"/>
          <c:y val="8.1362041765299792E-2"/>
          <c:w val="0.88719020331301057"/>
          <c:h val="0.74398665159094302"/>
        </c:manualLayout>
      </c:layout>
      <c:pieChart>
        <c:varyColors val="1"/>
        <c:ser>
          <c:idx val="0"/>
          <c:order val="0"/>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53-46AA-9463-B41DBE4C0AE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53-46AA-9463-B41DBE4C0AE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53-46AA-9463-B41DBE4C0AEF}"/>
              </c:ext>
            </c:extLst>
          </c:dPt>
          <c:dLbls>
            <c:dLbl>
              <c:idx val="0"/>
              <c:layout>
                <c:manualLayout>
                  <c:x val="-0.17613728533614278"/>
                  <c:y val="0.18260507725602976"/>
                </c:manualLayout>
              </c:layout>
              <c:dLblPos val="bestFit"/>
              <c:showLegendKey val="0"/>
              <c:showVal val="1"/>
              <c:showCatName val="0"/>
              <c:showSerName val="0"/>
              <c:showPercent val="1"/>
              <c:showBubbleSize val="0"/>
              <c:extLst>
                <c:ext xmlns:c15="http://schemas.microsoft.com/office/drawing/2012/chart" uri="{CE6537A1-D6FC-4f65-9D91-7224C49458BB}">
                  <c15:layout>
                    <c:manualLayout>
                      <c:w val="0.31389781406177614"/>
                      <c:h val="0.11262101812521826"/>
                    </c:manualLayout>
                  </c15:layout>
                </c:ext>
                <c:ext xmlns:c16="http://schemas.microsoft.com/office/drawing/2014/chart" uri="{C3380CC4-5D6E-409C-BE32-E72D297353CC}">
                  <c16:uniqueId val="{00000001-8D53-46AA-9463-B41DBE4C0AEF}"/>
                </c:ext>
              </c:extLst>
            </c:dLbl>
            <c:dLbl>
              <c:idx val="1"/>
              <c:layout>
                <c:manualLayout>
                  <c:x val="0.14450502358319331"/>
                  <c:y val="-0.26982608290442983"/>
                </c:manualLayout>
              </c:layout>
              <c:dLblPos val="bestFit"/>
              <c:showLegendKey val="0"/>
              <c:showVal val="1"/>
              <c:showCatName val="0"/>
              <c:showSerName val="0"/>
              <c:showPercent val="1"/>
              <c:showBubbleSize val="0"/>
              <c:extLst>
                <c:ext xmlns:c15="http://schemas.microsoft.com/office/drawing/2012/chart" uri="{CE6537A1-D6FC-4f65-9D91-7224C49458BB}">
                  <c15:layout>
                    <c:manualLayout>
                      <c:w val="0.34693524724071495"/>
                      <c:h val="0.11262101812521826"/>
                    </c:manualLayout>
                  </c15:layout>
                </c:ext>
                <c:ext xmlns:c16="http://schemas.microsoft.com/office/drawing/2014/chart" uri="{C3380CC4-5D6E-409C-BE32-E72D297353CC}">
                  <c16:uniqueId val="{00000003-8D53-46AA-9463-B41DBE4C0AEF}"/>
                </c:ext>
              </c:extLst>
            </c:dLbl>
            <c:dLbl>
              <c:idx val="2"/>
              <c:layout>
                <c:manualLayout>
                  <c:x val="0.18762580651877608"/>
                  <c:y val="0.20904554930732469"/>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1"/>
              <c:showBubbleSize val="0"/>
              <c:extLst>
                <c:ext xmlns:c15="http://schemas.microsoft.com/office/drawing/2012/chart" uri="{CE6537A1-D6FC-4f65-9D91-7224C49458BB}">
                  <c15:layout>
                    <c:manualLayout>
                      <c:w val="0.31398035280479292"/>
                      <c:h val="0.13925799056389049"/>
                    </c:manualLayout>
                  </c15:layout>
                </c:ext>
                <c:ext xmlns:c16="http://schemas.microsoft.com/office/drawing/2014/chart" uri="{C3380CC4-5D6E-409C-BE32-E72D297353CC}">
                  <c16:uniqueId val="{00000005-8D53-46AA-9463-B41DBE4C0AE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'2023-24'!$Q$21:$Q$23</c:f>
              <c:strCache>
                <c:ptCount val="3"/>
                <c:pt idx="0">
                  <c:v>ABC</c:v>
                </c:pt>
                <c:pt idx="1">
                  <c:v>Urban Unclassified</c:v>
                </c:pt>
                <c:pt idx="2">
                  <c:v>Rural Unclassified</c:v>
                </c:pt>
              </c:strCache>
            </c:strRef>
          </c:cat>
          <c:val>
            <c:numRef>
              <c:f>'2023-24'!$V$21:$V$23</c:f>
              <c:numCache>
                <c:formatCode>"£"#,##0</c:formatCode>
                <c:ptCount val="3"/>
                <c:pt idx="0">
                  <c:v>5325425.8463000003</c:v>
                </c:pt>
                <c:pt idx="1">
                  <c:v>6835813.2119999994</c:v>
                </c:pt>
                <c:pt idx="2">
                  <c:v>3220711.5457000001</c:v>
                </c:pt>
              </c:numCache>
            </c:numRef>
          </c:val>
          <c:extLst>
            <c:ext xmlns:c16="http://schemas.microsoft.com/office/drawing/2014/chart" uri="{C3380CC4-5D6E-409C-BE32-E72D297353CC}">
              <c16:uniqueId val="{00000006-8D53-46AA-9463-B41DBE4C0AEF}"/>
            </c:ext>
          </c:extLst>
        </c:ser>
        <c:dLbls>
          <c:dLblPos val="inEnd"/>
          <c:showLegendKey val="0"/>
          <c:showVal val="0"/>
          <c:showCatName val="1"/>
          <c:showSerName val="0"/>
          <c:showPercent val="1"/>
          <c:showBubbleSize val="0"/>
          <c:showLeaderLines val="1"/>
        </c:dLbls>
        <c:firstSliceAng val="0"/>
      </c:pieChart>
      <c:spPr>
        <a:noFill/>
        <a:ln>
          <a:noFill/>
        </a:ln>
        <a:effectLst/>
      </c:spPr>
    </c:plotArea>
    <c:legend>
      <c:legendPos val="b"/>
      <c:layout>
        <c:manualLayout>
          <c:xMode val="edge"/>
          <c:yMode val="edge"/>
          <c:x val="5.3579471873978726E-2"/>
          <c:y val="0.88306020223112847"/>
          <c:w val="0.89284068614116108"/>
          <c:h val="6.1755945222111905E-2"/>
        </c:manualLayout>
      </c:layout>
      <c:overlay val="0"/>
      <c:spPr>
        <a:noFill/>
        <a:ln>
          <a:noFill/>
        </a:ln>
        <a:effectLst/>
      </c:spPr>
      <c:txPr>
        <a:bodyPr rot="0" spcFirstLastPara="1" vertOverflow="ellipsis" vert="horz" wrap="square" anchor="ctr" anchorCtr="1"/>
        <a:lstStyle/>
        <a:p>
          <a:pPr rtl="0">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427505005634454E-2"/>
          <c:y val="0.1560671614924834"/>
          <c:w val="0.8750004155202924"/>
          <c:h val="0.61578625188288982"/>
        </c:manualLayout>
      </c:layout>
      <c:pieChart>
        <c:varyColors val="1"/>
        <c:ser>
          <c:idx val="0"/>
          <c:order val="0"/>
          <c:tx>
            <c:strRef>
              <c:f>'2023-24'!$R$20:$U$20</c:f>
              <c:strCache>
                <c:ptCount val="4"/>
                <c:pt idx="0">
                  <c:v>Externally Funded Schemes</c:v>
                </c:pt>
                <c:pt idx="2">
                  <c:v>Resurfacing/Reconstruction</c:v>
                </c:pt>
                <c:pt idx="3">
                  <c:v>Surface Dressing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95-4796-A92D-E8801D1E0B8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DB95-4796-A92D-E8801D1E0B8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DB95-4796-A92D-E8801D1E0B89}"/>
              </c:ext>
            </c:extLst>
          </c:dPt>
          <c:dLbls>
            <c:dLbl>
              <c:idx val="0"/>
              <c:layout>
                <c:manualLayout>
                  <c:x val="-0.18589739499687177"/>
                  <c:y val="0.13118986290871934"/>
                </c:manualLayout>
              </c:layout>
              <c:spPr>
                <a:noFill/>
                <a:ln>
                  <a:noFill/>
                </a:ln>
                <a:effectLst/>
              </c:spPr>
              <c:txPr>
                <a:bodyPr rot="0" spcFirstLastPara="1" vertOverflow="ellipsis" vert="horz" wrap="square" lIns="38100" tIns="19050" rIns="38100" bIns="19050" anchor="ctr" anchorCtr="0">
                  <a:noAutofit/>
                </a:bodyPr>
                <a:lstStyle/>
                <a:p>
                  <a:pPr algn="ctr" rtl="0">
                    <a:defRPr lang="en-US" sz="8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15:layout>
                    <c:manualLayout>
                      <c:w val="0.28242104239909355"/>
                      <c:h val="9.2088247190054498E-2"/>
                    </c:manualLayout>
                  </c15:layout>
                </c:ext>
                <c:ext xmlns:c16="http://schemas.microsoft.com/office/drawing/2014/chart" uri="{C3380CC4-5D6E-409C-BE32-E72D297353CC}">
                  <c16:uniqueId val="{00000001-DB95-4796-A92D-E8801D1E0B89}"/>
                </c:ext>
              </c:extLst>
            </c:dLbl>
            <c:dLbl>
              <c:idx val="1"/>
              <c:spPr>
                <a:noFill/>
                <a:ln>
                  <a:noFill/>
                </a:ln>
                <a:effectLst/>
              </c:spPr>
              <c:txPr>
                <a:bodyPr rot="0" spcFirstLastPara="1" vertOverflow="ellipsis" vert="horz" wrap="square" lIns="38100" tIns="19050" rIns="38100" bIns="19050" anchor="ctr" anchorCtr="0">
                  <a:noAutofit/>
                </a:bodyPr>
                <a:lstStyle/>
                <a:p>
                  <a:pPr algn="ctr" rtl="0">
                    <a:defRPr lang="en-US" sz="8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15:layout>
                    <c:manualLayout>
                      <c:w val="0.30148744188595217"/>
                      <c:h val="9.5467632408038142E-2"/>
                    </c:manualLayout>
                  </c15:layout>
                </c:ext>
                <c:ext xmlns:c16="http://schemas.microsoft.com/office/drawing/2014/chart" uri="{C3380CC4-5D6E-409C-BE32-E72D297353CC}">
                  <c16:uniqueId val="{00000005-DB95-4796-A92D-E8801D1E0B89}"/>
                </c:ext>
              </c:extLst>
            </c:dLbl>
            <c:dLbl>
              <c:idx val="2"/>
              <c:spPr>
                <a:noFill/>
                <a:ln>
                  <a:noFill/>
                </a:ln>
                <a:effectLst/>
              </c:spPr>
              <c:txPr>
                <a:bodyPr rot="0" spcFirstLastPara="1" vertOverflow="ellipsis" vert="horz" wrap="square" lIns="38100" tIns="19050" rIns="38100" bIns="19050" anchor="ctr" anchorCtr="0">
                  <a:noAutofit/>
                </a:bodyPr>
                <a:lstStyle/>
                <a:p>
                  <a:pPr algn="ctr" rtl="0">
                    <a:defRPr lang="en-US" sz="8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15:layout>
                    <c:manualLayout>
                      <c:w val="0.31102064162938148"/>
                      <c:h val="9.969186393051771E-2"/>
                    </c:manualLayout>
                  </c15:layout>
                </c:ext>
                <c:ext xmlns:c16="http://schemas.microsoft.com/office/drawing/2014/chart" uri="{C3380CC4-5D6E-409C-BE32-E72D297353CC}">
                  <c16:uniqueId val="{00000007-DB95-4796-A92D-E8801D1E0B89}"/>
                </c:ext>
              </c:extLst>
            </c:dLbl>
            <c:spPr>
              <a:noFill/>
              <a:ln>
                <a:noFill/>
              </a:ln>
              <a:effectLst/>
            </c:spPr>
            <c:txPr>
              <a:bodyPr rot="0" spcFirstLastPara="1" vertOverflow="ellipsis" vert="horz" wrap="square" lIns="38100" tIns="19050" rIns="38100" bIns="19050" anchor="ctr" anchorCtr="0">
                <a:spAutoFit/>
              </a:bodyPr>
              <a:lstStyle/>
              <a:p>
                <a:pPr algn="ctr" rtl="0">
                  <a:defRPr lang="en-US" sz="8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'2023-24'!$R$20:$U$20</c15:sqref>
                  </c15:fullRef>
                </c:ext>
              </c:extLst>
              <c:f>('2023-24'!$R$20,'2023-24'!$T$20:$U$20)</c:f>
              <c:strCache>
                <c:ptCount val="3"/>
                <c:pt idx="0">
                  <c:v>Externally Funded Schemes</c:v>
                </c:pt>
                <c:pt idx="1">
                  <c:v>Resurfacing/Reconstruction</c:v>
                </c:pt>
                <c:pt idx="2">
                  <c:v>Surface Dressing</c:v>
                </c:pt>
              </c:strCache>
            </c:strRef>
          </c:cat>
          <c:val>
            <c:numRef>
              <c:extLst>
                <c:ext xmlns:c15="http://schemas.microsoft.com/office/drawing/2012/chart" uri="{02D57815-91ED-43cb-92C2-25804820EDAC}">
                  <c15:fullRef>
                    <c15:sqref>'2023-24'!$R$24:$U$24</c15:sqref>
                  </c15:fullRef>
                </c:ext>
              </c:extLst>
              <c:f>('2023-24'!$R$24,'2023-24'!$T$24:$U$24)</c:f>
              <c:numCache>
                <c:formatCode>"£"#,##0</c:formatCode>
                <c:ptCount val="3"/>
                <c:pt idx="0">
                  <c:v>1610949</c:v>
                </c:pt>
                <c:pt idx="1">
                  <c:v>7011692.7067</c:v>
                </c:pt>
                <c:pt idx="2">
                  <c:v>6759308.8972999994</c:v>
                </c:pt>
              </c:numCache>
            </c:numRef>
          </c:val>
          <c:extLst>
            <c:ext xmlns:c15="http://schemas.microsoft.com/office/drawing/2012/chart" uri="{02D57815-91ED-43cb-92C2-25804820EDAC}">
              <c15:categoryFilterExceptions>
                <c15:categoryFilterException>
                  <c15:sqref>'2023-24'!$S$24</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A-DB95-4796-A92D-E8801D1E0B8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184943508768958E-2"/>
          <c:y val="6.4057871055850646E-2"/>
          <c:w val="0.90656421508346652"/>
          <c:h val="0.76845049110930364"/>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75E-4078-9F2A-53939BA246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75E-4078-9F2A-53939BA2464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75E-4078-9F2A-53939BA24645}"/>
              </c:ext>
            </c:extLst>
          </c:dPt>
          <c:dLbls>
            <c:dLbl>
              <c:idx val="0"/>
              <c:layout>
                <c:manualLayout>
                  <c:x val="-0.17671666666666666"/>
                  <c:y val="0.1629391334593781"/>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75E-4078-9F2A-53939BA24645}"/>
                </c:ext>
              </c:extLst>
            </c:dLbl>
            <c:dLbl>
              <c:idx val="1"/>
              <c:layout>
                <c:manualLayout>
                  <c:x val="1.1933333333333334E-3"/>
                  <c:y val="-0.22176218174554796"/>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75E-4078-9F2A-53939BA24645}"/>
                </c:ext>
              </c:extLst>
            </c:dLbl>
            <c:dLbl>
              <c:idx val="2"/>
              <c:layout>
                <c:manualLayout>
                  <c:x val="0.17807481481481482"/>
                  <c:y val="0.15772644150799145"/>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75E-4078-9F2A-53939BA2464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'2023-24'!$Q$39:$Q$41</c:f>
              <c:strCache>
                <c:ptCount val="3"/>
                <c:pt idx="0">
                  <c:v>ABC</c:v>
                </c:pt>
                <c:pt idx="1">
                  <c:v>Urban Unclassified</c:v>
                </c:pt>
                <c:pt idx="2">
                  <c:v>Rural Unclassified</c:v>
                </c:pt>
              </c:strCache>
            </c:strRef>
          </c:cat>
          <c:val>
            <c:numRef>
              <c:f>'2023-24'!$V$39:$V$41</c:f>
              <c:numCache>
                <c:formatCode>#,##0</c:formatCode>
                <c:ptCount val="3"/>
                <c:pt idx="0">
                  <c:v>825.61083359999998</c:v>
                </c:pt>
                <c:pt idx="1">
                  <c:v>1036.113444306</c:v>
                </c:pt>
                <c:pt idx="2">
                  <c:v>664.75093803033303</c:v>
                </c:pt>
              </c:numCache>
            </c:numRef>
          </c:val>
          <c:extLst>
            <c:ext xmlns:c16="http://schemas.microsoft.com/office/drawing/2014/chart" uri="{C3380CC4-5D6E-409C-BE32-E72D297353CC}">
              <c16:uniqueId val="{00000006-A75E-4078-9F2A-53939BA24645}"/>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9.9736666666666668E-2"/>
          <c:y val="0.88263457690625491"/>
          <c:w val="0.80904492614709944"/>
          <c:h val="7.2910147289673599E-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085939688924306E-2"/>
          <c:y val="9.0053277094899659E-2"/>
          <c:w val="0.84112232818296639"/>
          <c:h val="0.7741681023309066"/>
        </c:manualLayout>
      </c:layout>
      <c:pieChart>
        <c:varyColors val="1"/>
        <c:ser>
          <c:idx val="0"/>
          <c:order val="0"/>
          <c:tx>
            <c:strRef>
              <c:f>'2023-24'!$R$38:$U$38</c:f>
              <c:strCache>
                <c:ptCount val="4"/>
                <c:pt idx="0">
                  <c:v>Externally Funded Schemes</c:v>
                </c:pt>
                <c:pt idx="2">
                  <c:v>Resurfacing</c:v>
                </c:pt>
                <c:pt idx="3">
                  <c:v>Surface Dressing</c:v>
                </c:pt>
              </c:strCache>
            </c:strRef>
          </c:tx>
          <c:dPt>
            <c:idx val="0"/>
            <c:bubble3D val="0"/>
            <c:extLst>
              <c:ext xmlns:c16="http://schemas.microsoft.com/office/drawing/2014/chart" uri="{C3380CC4-5D6E-409C-BE32-E72D297353CC}">
                <c16:uniqueId val="{0000000E-13B6-4FE9-8653-C0414049CF18}"/>
              </c:ext>
            </c:extLst>
          </c:dPt>
          <c:dPt>
            <c:idx val="1"/>
            <c:bubble3D val="0"/>
            <c:extLst>
              <c:ext xmlns:c16="http://schemas.microsoft.com/office/drawing/2014/chart" uri="{C3380CC4-5D6E-409C-BE32-E72D297353CC}">
                <c16:uniqueId val="{00000012-13B6-4FE9-8653-C0414049CF18}"/>
              </c:ext>
            </c:extLst>
          </c:dPt>
          <c:dPt>
            <c:idx val="2"/>
            <c:bubble3D val="0"/>
            <c:extLst>
              <c:ext xmlns:c16="http://schemas.microsoft.com/office/drawing/2014/chart" uri="{C3380CC4-5D6E-409C-BE32-E72D297353CC}">
                <c16:uniqueId val="{00000014-13B6-4FE9-8653-C0414049CF18}"/>
              </c:ext>
            </c:extLst>
          </c:dPt>
          <c:dLbls>
            <c:dLbl>
              <c:idx val="0"/>
              <c:layout>
                <c:manualLayout>
                  <c:x val="-0.1150802139037434"/>
                  <c:y val="7.675147481886769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E-13B6-4FE9-8653-C0414049CF18}"/>
                </c:ext>
              </c:extLst>
            </c:dLbl>
            <c:dLbl>
              <c:idx val="1"/>
              <c:layout>
                <c:manualLayout>
                  <c:x val="0.14054182748198094"/>
                  <c:y val="-0.11506817181765555"/>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13B6-4FE9-8653-C0414049CF18}"/>
                </c:ext>
              </c:extLst>
            </c:dLbl>
            <c:dLbl>
              <c:idx val="2"/>
              <c:layout>
                <c:manualLayout>
                  <c:x val="0.14645914903510812"/>
                  <c:y val="8.9429939683469267E-2"/>
                </c:manualLayout>
              </c:layout>
              <c:showLegendKey val="0"/>
              <c:showVal val="1"/>
              <c:showCatName val="0"/>
              <c:showSerName val="0"/>
              <c:showPercent val="1"/>
              <c:showBubbleSize val="0"/>
              <c:extLst>
                <c:ext xmlns:c15="http://schemas.microsoft.com/office/drawing/2012/chart" uri="{CE6537A1-D6FC-4f65-9D91-7224C49458BB}">
                  <c15:layout>
                    <c:manualLayout>
                      <c:w val="0.24694444444444444"/>
                      <c:h val="0.13796710361422598"/>
                    </c:manualLayout>
                  </c15:layout>
                </c:ext>
                <c:ext xmlns:c16="http://schemas.microsoft.com/office/drawing/2014/chart" uri="{C3380CC4-5D6E-409C-BE32-E72D297353CC}">
                  <c16:uniqueId val="{00000014-13B6-4FE9-8653-C0414049CF18}"/>
                </c:ext>
              </c:extLst>
            </c:dLbl>
            <c:spPr>
              <a:noFill/>
              <a:ln>
                <a:noFill/>
              </a:ln>
              <a:effectLst/>
            </c:spPr>
            <c:txPr>
              <a:bodyPr wrap="square" lIns="38100" tIns="19050" rIns="38100" bIns="19050" anchor="ctr">
                <a:spAutoFit/>
              </a:bodyPr>
              <a:lstStyle/>
              <a:p>
                <a:pPr>
                  <a:defRPr sz="800">
                    <a:solidFill>
                      <a:schemeClr val="tx1">
                        <a:lumMod val="75000"/>
                        <a:lumOff val="25000"/>
                      </a:schemeClr>
                    </a:solidFill>
                    <a:latin typeface="+mn-lt"/>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'2023-24'!$R$38:$U$38</c15:sqref>
                  </c15:fullRef>
                </c:ext>
              </c:extLst>
              <c:f>('2023-24'!$R$38,'2023-24'!$T$38:$U$38)</c:f>
              <c:strCache>
                <c:ptCount val="3"/>
                <c:pt idx="0">
                  <c:v>Externally Funded Schemes</c:v>
                </c:pt>
                <c:pt idx="1">
                  <c:v>Resurfacing</c:v>
                </c:pt>
                <c:pt idx="2">
                  <c:v>Surface Dressing</c:v>
                </c:pt>
              </c:strCache>
            </c:strRef>
          </c:cat>
          <c:val>
            <c:numRef>
              <c:extLst>
                <c:ext xmlns:c15="http://schemas.microsoft.com/office/drawing/2012/chart" uri="{02D57815-91ED-43cb-92C2-25804820EDAC}">
                  <c15:fullRef>
                    <c15:sqref>'2023-24'!$R$42:$U$42</c15:sqref>
                  </c15:fullRef>
                </c:ext>
              </c:extLst>
              <c:f>('2023-24'!$R$42,'2023-24'!$T$42:$U$42)</c:f>
              <c:numCache>
                <c:formatCode>0</c:formatCode>
                <c:ptCount val="3"/>
                <c:pt idx="0">
                  <c:v>514</c:v>
                </c:pt>
                <c:pt idx="1" formatCode="#,##0">
                  <c:v>1186.7240159363332</c:v>
                </c:pt>
                <c:pt idx="2" formatCode="#,##0">
                  <c:v>825.75119999999993</c:v>
                </c:pt>
              </c:numCache>
            </c:numRef>
          </c:val>
          <c:extLst>
            <c:ext xmlns:c16="http://schemas.microsoft.com/office/drawing/2014/chart" uri="{C3380CC4-5D6E-409C-BE32-E72D297353CC}">
              <c16:uniqueId val="{00000017-13B6-4FE9-8653-C0414049CF1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9.4413882869812671E-2"/>
          <c:y val="0.84190760456847435"/>
          <c:w val="0.80263279107188368"/>
          <c:h val="0.1218176779345071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ln w="9525">
      <a:solidFill>
        <a:schemeClr val="tx1"/>
      </a:solidFill>
    </a:ln>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24087105465486"/>
          <c:y val="8.4692278048577263E-2"/>
          <c:w val="0.42036602828583247"/>
          <c:h val="0.78302487080103356"/>
        </c:manualLayout>
      </c:layout>
      <c:doughnutChart>
        <c:varyColors val="1"/>
        <c:ser>
          <c:idx val="1"/>
          <c:order val="0"/>
          <c:tx>
            <c:strRef>
              <c:f>'2023-24'!$R$26:$U$26</c:f>
              <c:strCache>
                <c:ptCount val="4"/>
                <c:pt idx="0">
                  <c:v>Externally Funded Schemes</c:v>
                </c:pt>
                <c:pt idx="2">
                  <c:v>Resurfacing</c:v>
                </c:pt>
                <c:pt idx="3">
                  <c:v>Surface Dressing</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F-3E60-47F8-937D-966F3B9870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0-3E60-47F8-937D-966F3B9870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1-3E60-47F8-937D-966F3B987074}"/>
              </c:ext>
            </c:extLst>
          </c:dPt>
          <c:dLbls>
            <c:dLbl>
              <c:idx val="0"/>
              <c:layout>
                <c:manualLayout>
                  <c:x val="-8.0027385408754509E-2"/>
                  <c:y val="0.12168259641520361"/>
                </c:manualLayout>
              </c:layout>
              <c:tx>
                <c:rich>
                  <a:bodyPr/>
                  <a:lstStyle/>
                  <a:p>
                    <a:fld id="{3099A950-0253-46C6-A6A3-EFBE7BBDEB22}" type="VALUE">
                      <a:rPr lang="en-US"/>
                      <a:pPr/>
                      <a:t>[VALUE]</a:t>
                    </a:fld>
                    <a:r>
                      <a:rPr lang="en-US"/>
                      <a:t>m</a:t>
                    </a:r>
                    <a:r>
                      <a:rPr lang="en-US" baseline="30000"/>
                      <a:t>2</a:t>
                    </a:r>
                    <a:r>
                      <a:rPr lang="en-US" baseline="0"/>
                      <a:t>, </a:t>
                    </a:r>
                    <a:fld id="{70EA7DA3-0C1C-43EB-9065-05EB23A2FC3F}" type="PERCENTAGE">
                      <a:rPr lang="en-US" baseline="0"/>
                      <a:pPr/>
                      <a:t>[PERCENTAGE]</a:t>
                    </a:fld>
                    <a:endParaRPr lang="en-US"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3E60-47F8-937D-966F3B987074}"/>
                </c:ext>
              </c:extLst>
            </c:dLbl>
            <c:dLbl>
              <c:idx val="1"/>
              <c:layout>
                <c:manualLayout>
                  <c:x val="-2.1629023083447236E-2"/>
                  <c:y val="3.3567612804194027E-2"/>
                </c:manualLayout>
              </c:layout>
              <c:tx>
                <c:rich>
                  <a:bodyPr/>
                  <a:lstStyle/>
                  <a:p>
                    <a:fld id="{6A435DFC-4BB9-4954-9116-FF6F769720E0}" type="VALUE">
                      <a:rPr lang="en-US"/>
                      <a:pPr/>
                      <a:t>[VALUE]</a:t>
                    </a:fld>
                    <a:r>
                      <a:rPr lang="en-US"/>
                      <a:t>m</a:t>
                    </a:r>
                    <a:r>
                      <a:rPr lang="en-US" baseline="30000"/>
                      <a:t>2</a:t>
                    </a:r>
                    <a:r>
                      <a:rPr lang="en-US" baseline="0"/>
                      <a:t>, </a:t>
                    </a:r>
                  </a:p>
                  <a:p>
                    <a:fld id="{9BBD9000-00C1-43CB-8E05-2ECF9013BF51}" type="PERCENTAGE">
                      <a:rPr lang="en-US" baseline="0"/>
                      <a:pPr/>
                      <a:t>[PERCENTAGE]</a:t>
                    </a:fld>
                    <a:endParaRPr lang="en-GB"/>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3E60-47F8-937D-966F3B987074}"/>
                </c:ext>
              </c:extLst>
            </c:dLbl>
            <c:dLbl>
              <c:idx val="2"/>
              <c:layout>
                <c:manualLayout>
                  <c:x val="2.8117730008481261E-2"/>
                  <c:y val="-8.3919032010486023E-3"/>
                </c:manualLayout>
              </c:layout>
              <c:tx>
                <c:rich>
                  <a:bodyPr/>
                  <a:lstStyle/>
                  <a:p>
                    <a:fld id="{DCE5D159-149E-4A27-BBB5-9E12A98E134C}" type="VALUE">
                      <a:rPr lang="en-US"/>
                      <a:pPr/>
                      <a:t>[VALUE]</a:t>
                    </a:fld>
                    <a:r>
                      <a:rPr lang="en-US"/>
                      <a:t>m</a:t>
                    </a:r>
                    <a:r>
                      <a:rPr lang="en-US" baseline="30000"/>
                      <a:t>2</a:t>
                    </a:r>
                    <a:r>
                      <a:rPr lang="en-US" baseline="0"/>
                      <a:t>, </a:t>
                    </a:r>
                    <a:fld id="{13D9BC3B-4463-46D1-9944-966C1D2AA116}" type="PERCENTAGE">
                      <a:rPr lang="en-US" baseline="0"/>
                      <a:pPr/>
                      <a:t>[PERCENTAGE]</a:t>
                    </a:fld>
                    <a:endParaRPr lang="en-US" baseline="0"/>
                  </a:p>
                </c:rich>
              </c:tx>
              <c:showLegendKey val="0"/>
              <c:showVal val="1"/>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3E60-47F8-937D-966F3B987074}"/>
                </c:ext>
              </c:extLst>
            </c:dLbl>
            <c:spPr>
              <a:noFill/>
              <a:ln>
                <a:noFill/>
              </a:ln>
              <a:effectLst/>
            </c:spPr>
            <c:txPr>
              <a:bodyPr rot="0" spcFirstLastPara="1" vertOverflow="ellipsis" vert="horz" wrap="square" lIns="38100" tIns="19050" rIns="38100" bIns="19050" anchor="ctr" anchorCtr="0">
                <a:spAutoFit/>
              </a:bodyPr>
              <a:lstStyle/>
              <a:p>
                <a:pPr algn="ctr" rtl="0">
                  <a:defRPr lang="en-US" sz="8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miter lim="800000"/>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'2023-24'!$R$38:$U$38</c15:sqref>
                  </c15:fullRef>
                </c:ext>
              </c:extLst>
              <c:f>('2023-24'!$R$38,'2023-24'!$T$38:$U$38)</c:f>
              <c:strCache>
                <c:ptCount val="3"/>
                <c:pt idx="0">
                  <c:v>Externally Funded Schemes</c:v>
                </c:pt>
                <c:pt idx="1">
                  <c:v>Resurfacing</c:v>
                </c:pt>
                <c:pt idx="2">
                  <c:v>Surface Dressing</c:v>
                </c:pt>
              </c:strCache>
            </c:strRef>
          </c:cat>
          <c:val>
            <c:numRef>
              <c:extLst>
                <c:ext xmlns:c15="http://schemas.microsoft.com/office/drawing/2012/chart" uri="{02D57815-91ED-43cb-92C2-25804820EDAC}">
                  <c15:fullRef>
                    <c15:sqref>'2023-24'!$R$30:$U$30</c15:sqref>
                  </c15:fullRef>
                </c:ext>
              </c:extLst>
              <c:f>('2023-24'!$R$30,'2023-24'!$T$30:$U$30)</c:f>
              <c:numCache>
                <c:formatCode>General</c:formatCode>
                <c:ptCount val="3"/>
                <c:pt idx="0">
                  <c:v>35764</c:v>
                </c:pt>
                <c:pt idx="1">
                  <c:v>114250</c:v>
                </c:pt>
                <c:pt idx="2">
                  <c:v>560154</c:v>
                </c:pt>
              </c:numCache>
            </c:numRef>
          </c:val>
          <c:extLst>
            <c:ext xmlns:c15="http://schemas.microsoft.com/office/drawing/2012/chart" uri="{02D57815-91ED-43cb-92C2-25804820EDAC}">
              <c15:categoryFilterExceptions>
                <c15:categoryFilterException>
                  <c15:sqref>'2023-24'!$S$30</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C-3E60-47F8-937D-966F3B987074}"/>
            </c:ext>
          </c:extLst>
        </c:ser>
        <c:ser>
          <c:idx val="0"/>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E60-47F8-937D-966F3B98707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3E60-47F8-937D-966F3B98707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7-3E60-47F8-937D-966F3B987074}"/>
              </c:ext>
            </c:extLst>
          </c:dPt>
          <c:dLbls>
            <c:dLbl>
              <c:idx val="0"/>
              <c:layout>
                <c:manualLayout>
                  <c:x val="0.10165640849220163"/>
                  <c:y val="-0.11748664481467935"/>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E60-47F8-937D-966F3B987074}"/>
                </c:ext>
              </c:extLst>
            </c:dLbl>
            <c:dLbl>
              <c:idx val="1"/>
              <c:layout>
                <c:manualLayout>
                  <c:x val="-0.12328543157564882"/>
                  <c:y val="8.391903201048525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E60-47F8-937D-966F3B987074}"/>
                </c:ext>
              </c:extLst>
            </c:dLbl>
            <c:dLbl>
              <c:idx val="2"/>
              <c:layout>
                <c:manualLayout>
                  <c:x val="-0.11463382234226992"/>
                  <c:y val="-0.15105425761887345"/>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E60-47F8-937D-966F3B987074}"/>
                </c:ext>
              </c:extLst>
            </c:dLbl>
            <c:spPr>
              <a:noFill/>
              <a:ln>
                <a:noFill/>
              </a:ln>
              <a:effectLst/>
            </c:spPr>
            <c:txPr>
              <a:bodyPr rot="0" spcFirstLastPara="1" vertOverflow="ellipsis" vert="horz" wrap="square" lIns="38100" tIns="19050" rIns="38100" bIns="19050" anchor="ctr" anchorCtr="0">
                <a:spAutoFit/>
              </a:bodyPr>
              <a:lstStyle/>
              <a:p>
                <a:pPr algn="ctr" rtl="0">
                  <a:defRPr lang="en-US" sz="800" b="0" i="0" u="none" strike="noStrike" kern="1200" baseline="0">
                    <a:solidFill>
                      <a:sysClr val="windowText" lastClr="000000">
                        <a:lumMod val="75000"/>
                        <a:lumOff val="25000"/>
                      </a:sys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'2023-24'!$R$38:$U$38</c15:sqref>
                  </c15:fullRef>
                </c:ext>
              </c:extLst>
              <c:f>('2023-24'!$R$38,'2023-24'!$T$38:$U$38)</c:f>
              <c:strCache>
                <c:ptCount val="3"/>
                <c:pt idx="0">
                  <c:v>Externally Funded Schemes</c:v>
                </c:pt>
                <c:pt idx="1">
                  <c:v>Resurfacing</c:v>
                </c:pt>
                <c:pt idx="2">
                  <c:v>Surface Dressing</c:v>
                </c:pt>
              </c:strCache>
            </c:strRef>
          </c:cat>
          <c:val>
            <c:numRef>
              <c:extLst>
                <c:ext xmlns:c15="http://schemas.microsoft.com/office/drawing/2012/chart" uri="{02D57815-91ED-43cb-92C2-25804820EDAC}">
                  <c15:fullRef>
                    <c15:sqref>'2023-24'!$R$24:$U$24</c15:sqref>
                  </c15:fullRef>
                </c:ext>
              </c:extLst>
              <c:f>('2023-24'!$R$24,'2023-24'!$T$24:$U$24)</c:f>
              <c:numCache>
                <c:formatCode>"£"#,##0</c:formatCode>
                <c:ptCount val="3"/>
                <c:pt idx="0">
                  <c:v>1610949</c:v>
                </c:pt>
                <c:pt idx="1">
                  <c:v>7011692.7067</c:v>
                </c:pt>
                <c:pt idx="2">
                  <c:v>6759308.8972999994</c:v>
                </c:pt>
              </c:numCache>
            </c:numRef>
          </c:val>
          <c:extLst>
            <c:ext xmlns:c15="http://schemas.microsoft.com/office/drawing/2012/chart" uri="{02D57815-91ED-43cb-92C2-25804820EDAC}">
              <c15:categoryFilterExceptions>
                <c15:categoryFilterException>
                  <c15:sqref>'2023-24'!$S$24</c15:sqref>
                  <c15:spPr xmlns:c15="http://schemas.microsoft.com/office/drawing/2012/chart">
                    <a:solidFill>
                      <a:schemeClr val="accent2"/>
                    </a:solidFill>
                    <a:ln w="19050">
                      <a:solidFill>
                        <a:schemeClr val="lt1"/>
                      </a:solidFill>
                    </a:ln>
                    <a:effectLst/>
                  </c15:spPr>
                  <c15:bubble3D val="0"/>
                </c15:categoryFilterException>
              </c15:categoryFilterExceptions>
            </c:ext>
            <c:ext xmlns:c16="http://schemas.microsoft.com/office/drawing/2014/chart" uri="{C3380CC4-5D6E-409C-BE32-E72D297353CC}">
              <c16:uniqueId val="{0000000A-3E60-47F8-937D-966F3B987074}"/>
            </c:ext>
          </c:extLst>
        </c:ser>
        <c:dLbls>
          <c:showLegendKey val="0"/>
          <c:showVal val="0"/>
          <c:showCatName val="0"/>
          <c:showSerName val="0"/>
          <c:showPercent val="0"/>
          <c:showBubbleSize val="0"/>
          <c:showLeaderLines val="1"/>
        </c:dLbls>
        <c:firstSliceAng val="0"/>
        <c:holeSize val="50"/>
      </c:doughnutChart>
      <c:spPr>
        <a:noFill/>
        <a:ln>
          <a:noFill/>
        </a:ln>
        <a:effectLst/>
      </c:spPr>
    </c:plotArea>
    <c:legend>
      <c:legendPos val="b"/>
      <c:layout>
        <c:manualLayout>
          <c:xMode val="edge"/>
          <c:yMode val="edge"/>
          <c:x val="0.79923221592700244"/>
          <c:y val="0.15958850129198973"/>
          <c:w val="0.19872841723562359"/>
          <c:h val="0.58608333333333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02510079978275"/>
          <c:y val="9.6519812994395354E-2"/>
          <c:w val="0.42900113918215105"/>
          <c:h val="0.80031486772712412"/>
        </c:manualLayout>
      </c:layout>
      <c:doughnutChart>
        <c:varyColors val="1"/>
        <c:ser>
          <c:idx val="1"/>
          <c:order val="0"/>
          <c:dLbls>
            <c:dLbl>
              <c:idx val="0"/>
              <c:layout>
                <c:manualLayout>
                  <c:x val="-5.6703730734555487E-2"/>
                  <c:y val="0.12884185668413356"/>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5-0A9D-4F76-96ED-31F78AD51DB6}"/>
                </c:ext>
              </c:extLst>
            </c:dLbl>
            <c:dLbl>
              <c:idx val="1"/>
              <c:layout>
                <c:manualLayout>
                  <c:x val="-1.8537672262052978E-2"/>
                  <c:y val="1.8702850163825842E-2"/>
                </c:manualLayout>
              </c:layout>
              <c:spPr>
                <a:noFill/>
                <a:ln>
                  <a:noFill/>
                </a:ln>
                <a:effectLst/>
              </c:spPr>
              <c:txPr>
                <a:bodyPr wrap="square" lIns="38100" tIns="19050" rIns="38100" bIns="19050" anchor="ctr" anchorCtr="0">
                  <a:noAutofit/>
                </a:bodyPr>
                <a:lstStyle/>
                <a:p>
                  <a:pPr algn="ctr">
                    <a:defRPr lang="en-US"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extLst>
                <c:ext xmlns:c15="http://schemas.microsoft.com/office/drawing/2012/chart" uri="{CE6537A1-D6FC-4f65-9D91-7224C49458BB}">
                  <c15:layout>
                    <c:manualLayout>
                      <c:w val="6.7412012192504173E-2"/>
                      <c:h val="0.10708437128970143"/>
                    </c:manualLayout>
                  </c15:layout>
                </c:ext>
                <c:ext xmlns:c16="http://schemas.microsoft.com/office/drawing/2014/chart" uri="{C3380CC4-5D6E-409C-BE32-E72D297353CC}">
                  <c16:uniqueId val="{00000016-0A9D-4F76-96ED-31F78AD51DB6}"/>
                </c:ext>
              </c:extLst>
            </c:dLbl>
            <c:dLbl>
              <c:idx val="2"/>
              <c:layout>
                <c:manualLayout>
                  <c:x val="3.4894603528957201E-2"/>
                  <c:y val="-8.3123778505892632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7-0A9D-4F76-96ED-31F78AD51DB6}"/>
                </c:ext>
              </c:extLst>
            </c:dLbl>
            <c:spPr>
              <a:noFill/>
              <a:ln>
                <a:noFill/>
              </a:ln>
              <a:effectLst/>
            </c:spPr>
            <c:txPr>
              <a:bodyPr wrap="square" lIns="38100" tIns="19050" rIns="38100" bIns="19050" anchor="ctr" anchorCtr="0">
                <a:spAutoFit/>
              </a:bodyPr>
              <a:lstStyle/>
              <a:p>
                <a:pPr algn="ctr">
                  <a:defRPr lang="en-US"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leaderLines>
              <c:spPr>
                <a:ln w="6350" cap="flat" cmpd="sng" algn="ctr">
                  <a:solidFill>
                    <a:schemeClr val="accent3"/>
                  </a:solidFill>
                  <a:prstDash val="solid"/>
                  <a:miter lim="800000"/>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'2023-24'!$R$38:$U$38</c15:sqref>
                  </c15:fullRef>
                </c:ext>
              </c:extLst>
              <c:f>('2023-24'!$R$38,'2023-24'!$T$38:$U$38)</c:f>
              <c:strCache>
                <c:ptCount val="3"/>
                <c:pt idx="0">
                  <c:v>Externally Funded Schemes</c:v>
                </c:pt>
                <c:pt idx="1">
                  <c:v>Resurfacing</c:v>
                </c:pt>
                <c:pt idx="2">
                  <c:v>Surface Dressing</c:v>
                </c:pt>
              </c:strCache>
            </c:strRef>
          </c:cat>
          <c:val>
            <c:numRef>
              <c:extLst>
                <c:ext xmlns:c15="http://schemas.microsoft.com/office/drawing/2012/chart" uri="{02D57815-91ED-43cb-92C2-25804820EDAC}">
                  <c15:fullRef>
                    <c15:sqref>'2023-24'!$R$30:$U$30</c15:sqref>
                  </c15:fullRef>
                </c:ext>
              </c:extLst>
              <c:f>('2023-24'!$R$30,'2023-24'!$T$30:$U$30)</c:f>
              <c:numCache>
                <c:formatCode>General</c:formatCode>
                <c:ptCount val="3"/>
                <c:pt idx="0">
                  <c:v>35764</c:v>
                </c:pt>
                <c:pt idx="1">
                  <c:v>114250</c:v>
                </c:pt>
                <c:pt idx="2">
                  <c:v>560154</c:v>
                </c:pt>
              </c:numCache>
            </c:numRef>
          </c:val>
          <c:extLst>
            <c:ext xmlns:c15="http://schemas.microsoft.com/office/drawing/2012/chart" uri="{02D57815-91ED-43cb-92C2-25804820EDAC}">
              <c15:filteredSeriesTitle>
                <c15:tx>
                  <c:v>Area</c:v>
                </c15:tx>
              </c15:filteredSeriesTitle>
            </c:ext>
            <c:ext xmlns:c16="http://schemas.microsoft.com/office/drawing/2014/chart" uri="{C3380CC4-5D6E-409C-BE32-E72D297353CC}">
              <c16:uniqueId val="{00000012-0A9D-4F76-96ED-31F78AD51DB6}"/>
            </c:ext>
          </c:extLst>
        </c:ser>
        <c:ser>
          <c:idx val="0"/>
          <c:order val="1"/>
          <c:dPt>
            <c:idx val="0"/>
            <c:bubble3D val="0"/>
            <c:extLst>
              <c:ext xmlns:c16="http://schemas.microsoft.com/office/drawing/2014/chart" uri="{C3380CC4-5D6E-409C-BE32-E72D297353CC}">
                <c16:uniqueId val="{00000007-0A9D-4F76-96ED-31F78AD51DB6}"/>
              </c:ext>
            </c:extLst>
          </c:dPt>
          <c:dPt>
            <c:idx val="1"/>
            <c:bubble3D val="0"/>
            <c:extLst>
              <c:ext xmlns:c16="http://schemas.microsoft.com/office/drawing/2014/chart" uri="{C3380CC4-5D6E-409C-BE32-E72D297353CC}">
                <c16:uniqueId val="{0000000B-0A9D-4F76-96ED-31F78AD51DB6}"/>
              </c:ext>
            </c:extLst>
          </c:dPt>
          <c:dPt>
            <c:idx val="2"/>
            <c:bubble3D val="0"/>
            <c:extLst>
              <c:ext xmlns:c16="http://schemas.microsoft.com/office/drawing/2014/chart" uri="{C3380CC4-5D6E-409C-BE32-E72D297353CC}">
                <c16:uniqueId val="{0000000D-0A9D-4F76-96ED-31F78AD51DB6}"/>
              </c:ext>
            </c:extLst>
          </c:dPt>
          <c:dLbls>
            <c:dLbl>
              <c:idx val="0"/>
              <c:layout>
                <c:manualLayout>
                  <c:x val="8.9417421542952735E-2"/>
                  <c:y val="-0.12468566775883894"/>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A9D-4F76-96ED-31F78AD51DB6}"/>
                </c:ext>
              </c:extLst>
            </c:dLbl>
            <c:dLbl>
              <c:idx val="1"/>
              <c:layout>
                <c:manualLayout>
                  <c:x val="-0.14394023955694848"/>
                  <c:y val="9.143615635648189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0A9D-4F76-96ED-31F78AD51DB6}"/>
                </c:ext>
              </c:extLst>
            </c:dLbl>
            <c:dLbl>
              <c:idx val="2"/>
              <c:layout>
                <c:manualLayout>
                  <c:x val="-8.2874683381273351E-2"/>
                  <c:y val="-0.11637328990824967"/>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D-0A9D-4F76-96ED-31F78AD51DB6}"/>
                </c:ext>
              </c:extLst>
            </c:dLbl>
            <c:spPr>
              <a:noFill/>
              <a:ln>
                <a:noFill/>
              </a:ln>
              <a:effectLst/>
            </c:spPr>
            <c:txPr>
              <a:bodyPr wrap="square" lIns="38100" tIns="19050" rIns="38100" bIns="19050" anchor="ctr" anchorCtr="0">
                <a:spAutoFit/>
              </a:bodyPr>
              <a:lstStyle/>
              <a:p>
                <a:pPr algn="ctr">
                  <a:defRPr lang="en-US" sz="8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'2023-24'!$R$38:$U$38</c15:sqref>
                  </c15:fullRef>
                </c:ext>
              </c:extLst>
              <c:f>('2023-24'!$R$38,'2023-24'!$T$38:$U$38)</c:f>
              <c:strCache>
                <c:ptCount val="3"/>
                <c:pt idx="0">
                  <c:v>Externally Funded Schemes</c:v>
                </c:pt>
                <c:pt idx="1">
                  <c:v>Resurfacing</c:v>
                </c:pt>
                <c:pt idx="2">
                  <c:v>Surface Dressing</c:v>
                </c:pt>
              </c:strCache>
            </c:strRef>
          </c:cat>
          <c:val>
            <c:numRef>
              <c:extLst>
                <c:ext xmlns:c15="http://schemas.microsoft.com/office/drawing/2012/chart" uri="{02D57815-91ED-43cb-92C2-25804820EDAC}">
                  <c15:fullRef>
                    <c15:sqref>'2023-24'!$R$42:$U$42</c15:sqref>
                  </c15:fullRef>
                </c:ext>
              </c:extLst>
              <c:f>('2023-24'!$R$42,'2023-24'!$T$42:$U$42)</c:f>
              <c:numCache>
                <c:formatCode>0</c:formatCode>
                <c:ptCount val="3"/>
                <c:pt idx="0">
                  <c:v>514</c:v>
                </c:pt>
                <c:pt idx="1" formatCode="#,##0">
                  <c:v>1186.7240159363332</c:v>
                </c:pt>
                <c:pt idx="2" formatCode="#,##0">
                  <c:v>825.75119999999993</c:v>
                </c:pt>
              </c:numCache>
            </c:numRef>
          </c:val>
          <c:extLst>
            <c:ext xmlns:c16="http://schemas.microsoft.com/office/drawing/2014/chart" uri="{C3380CC4-5D6E-409C-BE32-E72D297353CC}">
              <c16:uniqueId val="{00000010-0A9D-4F76-96ED-31F78AD51DB6}"/>
            </c:ext>
          </c:extLst>
        </c:ser>
        <c:dLbls>
          <c:showLegendKey val="0"/>
          <c:showVal val="0"/>
          <c:showCatName val="0"/>
          <c:showSerName val="0"/>
          <c:showPercent val="0"/>
          <c:showBubbleSize val="0"/>
          <c:showLeaderLines val="1"/>
        </c:dLbls>
        <c:firstSliceAng val="0"/>
        <c:holeSize val="50"/>
      </c:doughnutChart>
    </c:plotArea>
    <c:legend>
      <c:legendPos val="b"/>
      <c:layout>
        <c:manualLayout>
          <c:xMode val="edge"/>
          <c:yMode val="edge"/>
          <c:x val="0.80984923241151596"/>
          <c:y val="0.20359335395280037"/>
          <c:w val="0.1720833525275193"/>
          <c:h val="0.55462919527485177"/>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chart>
  <c:spPr>
    <a:ln>
      <a:solidFill>
        <a:schemeClr val="tx1"/>
      </a:solidFill>
    </a:ln>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0" Type="http://schemas.openxmlformats.org/officeDocument/2006/relationships/image" Target="../media/image1.png"/><Relationship Id="rId4" Type="http://schemas.openxmlformats.org/officeDocument/2006/relationships/chart" Target="../charts/chart4.xml"/><Relationship Id="rId9"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4355</xdr:colOff>
      <xdr:row>10</xdr:row>
      <xdr:rowOff>4354</xdr:rowOff>
    </xdr:from>
    <xdr:to>
      <xdr:col>6</xdr:col>
      <xdr:colOff>0</xdr:colOff>
      <xdr:row>20</xdr:row>
      <xdr:rowOff>0</xdr:rowOff>
    </xdr:to>
    <xdr:graphicFrame macro="">
      <xdr:nvGraphicFramePr>
        <xdr:cNvPr id="6" name="Chart 5">
          <a:extLst>
            <a:ext uri="{FF2B5EF4-FFF2-40B4-BE49-F238E27FC236}">
              <a16:creationId xmlns:a16="http://schemas.microsoft.com/office/drawing/2014/main" id="{A221D803-8570-4051-99A8-74028188E0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5207</xdr:colOff>
      <xdr:row>55</xdr:row>
      <xdr:rowOff>11100</xdr:rowOff>
    </xdr:from>
    <xdr:to>
      <xdr:col>13</xdr:col>
      <xdr:colOff>397435</xdr:colOff>
      <xdr:row>72</xdr:row>
      <xdr:rowOff>0</xdr:rowOff>
    </xdr:to>
    <xdr:graphicFrame macro="">
      <xdr:nvGraphicFramePr>
        <xdr:cNvPr id="4" name="Chart 3">
          <a:extLst>
            <a:ext uri="{FF2B5EF4-FFF2-40B4-BE49-F238E27FC236}">
              <a16:creationId xmlns:a16="http://schemas.microsoft.com/office/drawing/2014/main" id="{FBA60412-816A-4EE7-929A-68720B6381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10005</xdr:colOff>
      <xdr:row>75</xdr:row>
      <xdr:rowOff>28170</xdr:rowOff>
    </xdr:from>
    <xdr:to>
      <xdr:col>14</xdr:col>
      <xdr:colOff>9526</xdr:colOff>
      <xdr:row>95</xdr:row>
      <xdr:rowOff>163286</xdr:rowOff>
    </xdr:to>
    <xdr:graphicFrame macro="">
      <xdr:nvGraphicFramePr>
        <xdr:cNvPr id="7" name="Chart 6">
          <a:extLst>
            <a:ext uri="{FF2B5EF4-FFF2-40B4-BE49-F238E27FC236}">
              <a16:creationId xmlns:a16="http://schemas.microsoft.com/office/drawing/2014/main" id="{14F232C0-F217-4D73-BD04-E8D197F7C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3668</xdr:colOff>
      <xdr:row>55</xdr:row>
      <xdr:rowOff>53504</xdr:rowOff>
    </xdr:from>
    <xdr:to>
      <xdr:col>5</xdr:col>
      <xdr:colOff>308811</xdr:colOff>
      <xdr:row>72</xdr:row>
      <xdr:rowOff>21771</xdr:rowOff>
    </xdr:to>
    <xdr:graphicFrame macro="">
      <xdr:nvGraphicFramePr>
        <xdr:cNvPr id="8" name="Chart 7">
          <a:extLst>
            <a:ext uri="{FF2B5EF4-FFF2-40B4-BE49-F238E27FC236}">
              <a16:creationId xmlns:a16="http://schemas.microsoft.com/office/drawing/2014/main" id="{9B182313-1136-4A0A-B135-EDA80DA8E0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3252</xdr:colOff>
      <xdr:row>75</xdr:row>
      <xdr:rowOff>28575</xdr:rowOff>
    </xdr:from>
    <xdr:to>
      <xdr:col>5</xdr:col>
      <xdr:colOff>308395</xdr:colOff>
      <xdr:row>95</xdr:row>
      <xdr:rowOff>164646</xdr:rowOff>
    </xdr:to>
    <xdr:graphicFrame macro="">
      <xdr:nvGraphicFramePr>
        <xdr:cNvPr id="9" name="Chart 8">
          <a:extLst>
            <a:ext uri="{FF2B5EF4-FFF2-40B4-BE49-F238E27FC236}">
              <a16:creationId xmlns:a16="http://schemas.microsoft.com/office/drawing/2014/main" id="{51CBBCD0-7E34-4B8A-822F-453258204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13327</xdr:colOff>
      <xdr:row>75</xdr:row>
      <xdr:rowOff>83812</xdr:rowOff>
    </xdr:from>
    <xdr:to>
      <xdr:col>22</xdr:col>
      <xdr:colOff>3812</xdr:colOff>
      <xdr:row>93</xdr:row>
      <xdr:rowOff>149947</xdr:rowOff>
    </xdr:to>
    <xdr:graphicFrame macro="">
      <xdr:nvGraphicFramePr>
        <xdr:cNvPr id="10" name="Chart 9">
          <a:extLst>
            <a:ext uri="{FF2B5EF4-FFF2-40B4-BE49-F238E27FC236}">
              <a16:creationId xmlns:a16="http://schemas.microsoft.com/office/drawing/2014/main" id="{58B1FF09-D8F4-46B4-A433-B9805B8115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386997</xdr:colOff>
      <xdr:row>54</xdr:row>
      <xdr:rowOff>170446</xdr:rowOff>
    </xdr:from>
    <xdr:to>
      <xdr:col>21</xdr:col>
      <xdr:colOff>657226</xdr:colOff>
      <xdr:row>71</xdr:row>
      <xdr:rowOff>32657</xdr:rowOff>
    </xdr:to>
    <xdr:graphicFrame macro="">
      <xdr:nvGraphicFramePr>
        <xdr:cNvPr id="11" name="Chart 10">
          <a:extLst>
            <a:ext uri="{FF2B5EF4-FFF2-40B4-BE49-F238E27FC236}">
              <a16:creationId xmlns:a16="http://schemas.microsoft.com/office/drawing/2014/main" id="{828C5D48-91E9-4F0B-BDFE-EF3D57720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xdr:col>
      <xdr:colOff>10873</xdr:colOff>
      <xdr:row>36</xdr:row>
      <xdr:rowOff>74188</xdr:rowOff>
    </xdr:from>
    <xdr:ext cx="2607634" cy="1661480"/>
    <xdr:sp macro="" textlink="">
      <xdr:nvSpPr>
        <xdr:cNvPr id="18" name="TextBox 17">
          <a:extLst>
            <a:ext uri="{FF2B5EF4-FFF2-40B4-BE49-F238E27FC236}">
              <a16:creationId xmlns:a16="http://schemas.microsoft.com/office/drawing/2014/main" id="{2F203394-18E3-4C88-87E2-BE554C7356FB}"/>
            </a:ext>
          </a:extLst>
        </xdr:cNvPr>
        <xdr:cNvSpPr txBox="1"/>
      </xdr:nvSpPr>
      <xdr:spPr>
        <a:xfrm>
          <a:off x="400340" y="6796721"/>
          <a:ext cx="2607634" cy="166148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solidFill>
                <a:schemeClr val="dk1"/>
              </a:solidFill>
              <a:effectLst/>
              <a:latin typeface="+mn-lt"/>
              <a:ea typeface="+mn-ea"/>
              <a:cs typeface="+mn-cs"/>
            </a:rPr>
            <a:t>Ex-situ Recycling Mobile Plant located at BAE Samslebury</a:t>
          </a:r>
          <a:r>
            <a:rPr lang="en-GB" sz="900" b="1" baseline="0">
              <a:solidFill>
                <a:schemeClr val="dk1"/>
              </a:solidFill>
              <a:effectLst/>
              <a:latin typeface="+mn-lt"/>
              <a:ea typeface="+mn-ea"/>
              <a:cs typeface="+mn-cs"/>
            </a:rPr>
            <a:t> Enterprise Zone</a:t>
          </a:r>
          <a:r>
            <a:rPr lang="en-GB" sz="900" b="1">
              <a:solidFill>
                <a:schemeClr val="dk1"/>
              </a:solidFill>
              <a:effectLst/>
              <a:latin typeface="+mn-lt"/>
              <a:ea typeface="+mn-ea"/>
              <a:cs typeface="+mn-cs"/>
            </a:rPr>
            <a:t> (B)</a:t>
          </a:r>
          <a:endParaRPr lang="en-GB" sz="900">
            <a:effectLst/>
          </a:endParaRPr>
        </a:p>
        <a:p>
          <a:pPr eaLnBrk="1" fontAlgn="auto" latinLnBrk="0" hangingPunct="1"/>
          <a:r>
            <a:rPr lang="en-GB" sz="900" baseline="0">
              <a:solidFill>
                <a:schemeClr val="dk1"/>
              </a:solidFill>
              <a:effectLst/>
              <a:latin typeface="+mn-lt"/>
              <a:ea typeface="+mn-ea"/>
              <a:cs typeface="+mn-cs"/>
            </a:rPr>
            <a:t>Once the  asphalt arisings from the runways and aprons are crushed they are stockpiled next to a mixing plant.  They are then loaded in to the ex-situ plant where they are cold mixed with foamed bitumen, cement and PFA. This produces a material with a high level of quality control that behaves as a traditional hot mix asphalt. It is a cold process that can include upto 90% recycled content, including asphalt containing coal tar.</a:t>
          </a:r>
        </a:p>
      </xdr:txBody>
    </xdr:sp>
    <xdr:clientData/>
  </xdr:oneCellAnchor>
  <xdr:oneCellAnchor>
    <xdr:from>
      <xdr:col>6</xdr:col>
      <xdr:colOff>9107</xdr:colOff>
      <xdr:row>74</xdr:row>
      <xdr:rowOff>24063</xdr:rowOff>
    </xdr:from>
    <xdr:ext cx="2798261" cy="200527"/>
    <xdr:sp macro="" textlink="">
      <xdr:nvSpPr>
        <xdr:cNvPr id="19" name="TextBox 18">
          <a:extLst>
            <a:ext uri="{FF2B5EF4-FFF2-40B4-BE49-F238E27FC236}">
              <a16:creationId xmlns:a16="http://schemas.microsoft.com/office/drawing/2014/main" id="{7F4F3F5C-A3AE-4076-B668-6D1F0410C76A}"/>
            </a:ext>
          </a:extLst>
        </xdr:cNvPr>
        <xdr:cNvSpPr txBox="1"/>
      </xdr:nvSpPr>
      <xdr:spPr>
        <a:xfrm>
          <a:off x="3361907" y="14084968"/>
          <a:ext cx="2798261" cy="200527"/>
        </a:xfrm>
        <a:prstGeom prst="rect">
          <a:avLst/>
        </a:prstGeom>
        <a:solidFill>
          <a:schemeClr val="accent1">
            <a:lumMod val="60000"/>
            <a:lumOff val="4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GB" sz="800" b="1">
              <a:solidFill>
                <a:schemeClr val="bg1"/>
              </a:solidFill>
              <a:latin typeface="+mn-lt"/>
              <a:ea typeface="+mn-ea"/>
              <a:cs typeface="+mn-cs"/>
            </a:rPr>
            <a:t>Budget Expenditure by Treatment</a:t>
          </a:r>
        </a:p>
      </xdr:txBody>
    </xdr:sp>
    <xdr:clientData/>
  </xdr:oneCellAnchor>
  <xdr:oneCellAnchor>
    <xdr:from>
      <xdr:col>16</xdr:col>
      <xdr:colOff>1984</xdr:colOff>
      <xdr:row>53</xdr:row>
      <xdr:rowOff>168443</xdr:rowOff>
    </xdr:from>
    <xdr:ext cx="6145200" cy="211054"/>
    <xdr:sp macro="" textlink="">
      <xdr:nvSpPr>
        <xdr:cNvPr id="20" name="TextBox 19">
          <a:extLst>
            <a:ext uri="{FF2B5EF4-FFF2-40B4-BE49-F238E27FC236}">
              <a16:creationId xmlns:a16="http://schemas.microsoft.com/office/drawing/2014/main" id="{9F96AD6A-2B6D-4623-90B6-18E820507359}"/>
            </a:ext>
          </a:extLst>
        </xdr:cNvPr>
        <xdr:cNvSpPr txBox="1"/>
      </xdr:nvSpPr>
      <xdr:spPr>
        <a:xfrm>
          <a:off x="6795816" y="10226843"/>
          <a:ext cx="6145200" cy="211054"/>
        </a:xfrm>
        <a:prstGeom prst="rect">
          <a:avLst/>
        </a:prstGeom>
        <a:solidFill>
          <a:schemeClr val="accent1">
            <a:lumMod val="60000"/>
            <a:lumOff val="4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GB" sz="800" b="1">
              <a:solidFill>
                <a:schemeClr val="bg1"/>
              </a:solidFill>
              <a:latin typeface="+mn-lt"/>
              <a:ea typeface="+mn-ea"/>
              <a:cs typeface="+mn-cs"/>
            </a:rPr>
            <a:t>Carbon Consumption and Area Treated by Treatment Type</a:t>
          </a:r>
        </a:p>
      </xdr:txBody>
    </xdr:sp>
    <xdr:clientData/>
  </xdr:oneCellAnchor>
  <xdr:oneCellAnchor>
    <xdr:from>
      <xdr:col>1</xdr:col>
      <xdr:colOff>1375</xdr:colOff>
      <xdr:row>74</xdr:row>
      <xdr:rowOff>2304</xdr:rowOff>
    </xdr:from>
    <xdr:ext cx="2814013" cy="230307"/>
    <xdr:sp macro="" textlink="">
      <xdr:nvSpPr>
        <xdr:cNvPr id="22" name="TextBox 21">
          <a:extLst>
            <a:ext uri="{FF2B5EF4-FFF2-40B4-BE49-F238E27FC236}">
              <a16:creationId xmlns:a16="http://schemas.microsoft.com/office/drawing/2014/main" id="{85AA724B-2D53-45FB-95E7-B66261BA2DB4}"/>
            </a:ext>
          </a:extLst>
        </xdr:cNvPr>
        <xdr:cNvSpPr txBox="1"/>
      </xdr:nvSpPr>
      <xdr:spPr>
        <a:xfrm>
          <a:off x="386386" y="14063209"/>
          <a:ext cx="2814013" cy="230307"/>
        </a:xfrm>
        <a:prstGeom prst="rect">
          <a:avLst/>
        </a:prstGeom>
        <a:solidFill>
          <a:schemeClr val="accent1">
            <a:lumMod val="60000"/>
            <a:lumOff val="4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1">
              <a:solidFill>
                <a:schemeClr val="bg1"/>
              </a:solidFill>
              <a:latin typeface="+mn-lt"/>
              <a:ea typeface="+mn-ea"/>
              <a:cs typeface="+mn-cs"/>
            </a:rPr>
            <a:t>Carbon Consumption (tonnes CO</a:t>
          </a:r>
          <a:r>
            <a:rPr lang="en-GB" sz="800" b="1" baseline="-25000">
              <a:solidFill>
                <a:schemeClr val="bg1"/>
              </a:solidFill>
              <a:latin typeface="+mn-lt"/>
              <a:ea typeface="+mn-ea"/>
              <a:cs typeface="+mn-cs"/>
            </a:rPr>
            <a:t>2</a:t>
          </a:r>
          <a:r>
            <a:rPr lang="en-GB" sz="800" b="1">
              <a:solidFill>
                <a:schemeClr val="bg1"/>
              </a:solidFill>
              <a:latin typeface="+mn-lt"/>
              <a:ea typeface="+mn-ea"/>
              <a:cs typeface="+mn-cs"/>
            </a:rPr>
            <a:t>e) by Treatment</a:t>
          </a:r>
          <a:endParaRPr lang="en-GB" sz="800">
            <a:solidFill>
              <a:schemeClr val="bg1"/>
            </a:solidFill>
            <a:latin typeface="+mn-lt"/>
            <a:ea typeface="+mn-ea"/>
            <a:cs typeface="+mn-cs"/>
          </a:endParaRPr>
        </a:p>
      </xdr:txBody>
    </xdr:sp>
    <xdr:clientData/>
  </xdr:oneCellAnchor>
  <xdr:oneCellAnchor>
    <xdr:from>
      <xdr:col>1</xdr:col>
      <xdr:colOff>3253</xdr:colOff>
      <xdr:row>54</xdr:row>
      <xdr:rowOff>13979</xdr:rowOff>
    </xdr:from>
    <xdr:ext cx="2796093" cy="234673"/>
    <xdr:sp macro="" textlink="">
      <xdr:nvSpPr>
        <xdr:cNvPr id="23" name="TextBox 22">
          <a:extLst>
            <a:ext uri="{FF2B5EF4-FFF2-40B4-BE49-F238E27FC236}">
              <a16:creationId xmlns:a16="http://schemas.microsoft.com/office/drawing/2014/main" id="{E8045969-2D45-40B9-AC5B-AF2B13875FEC}"/>
            </a:ext>
          </a:extLst>
        </xdr:cNvPr>
        <xdr:cNvSpPr txBox="1"/>
      </xdr:nvSpPr>
      <xdr:spPr>
        <a:xfrm>
          <a:off x="388264" y="10280926"/>
          <a:ext cx="2796093" cy="234673"/>
        </a:xfrm>
        <a:prstGeom prst="rect">
          <a:avLst/>
        </a:prstGeom>
        <a:solidFill>
          <a:schemeClr val="accent1">
            <a:lumMod val="60000"/>
            <a:lumOff val="4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800" b="1">
              <a:solidFill>
                <a:schemeClr val="bg1"/>
              </a:solidFill>
              <a:latin typeface="+mn-lt"/>
              <a:ea typeface="+mn-ea"/>
              <a:cs typeface="+mn-cs"/>
            </a:rPr>
            <a:t>Carbon Consumption (tonnes CO</a:t>
          </a:r>
          <a:r>
            <a:rPr lang="en-GB" sz="800" b="1" baseline="-25000">
              <a:solidFill>
                <a:schemeClr val="bg1"/>
              </a:solidFill>
              <a:latin typeface="+mn-lt"/>
              <a:ea typeface="+mn-ea"/>
              <a:cs typeface="+mn-cs"/>
            </a:rPr>
            <a:t>2</a:t>
          </a:r>
          <a:r>
            <a:rPr lang="en-GB" sz="800" b="1">
              <a:solidFill>
                <a:schemeClr val="bg1"/>
              </a:solidFill>
              <a:latin typeface="+mn-lt"/>
              <a:ea typeface="+mn-ea"/>
              <a:cs typeface="+mn-cs"/>
            </a:rPr>
            <a:t>e) by Programme</a:t>
          </a:r>
          <a:endParaRPr lang="en-GB" sz="800">
            <a:solidFill>
              <a:schemeClr val="bg1"/>
            </a:solidFill>
            <a:latin typeface="+mn-lt"/>
            <a:ea typeface="+mn-ea"/>
            <a:cs typeface="+mn-cs"/>
          </a:endParaRPr>
        </a:p>
      </xdr:txBody>
    </xdr:sp>
    <xdr:clientData/>
  </xdr:oneCellAnchor>
  <xdr:oneCellAnchor>
    <xdr:from>
      <xdr:col>16</xdr:col>
      <xdr:colOff>18790</xdr:colOff>
      <xdr:row>75</xdr:row>
      <xdr:rowOff>8023</xdr:rowOff>
    </xdr:from>
    <xdr:ext cx="6141378" cy="211052"/>
    <xdr:sp macro="" textlink="">
      <xdr:nvSpPr>
        <xdr:cNvPr id="24" name="TextBox 23">
          <a:extLst>
            <a:ext uri="{FF2B5EF4-FFF2-40B4-BE49-F238E27FC236}">
              <a16:creationId xmlns:a16="http://schemas.microsoft.com/office/drawing/2014/main" id="{F75BFA8A-6A4C-45CF-8772-856F0FF34FBC}"/>
            </a:ext>
          </a:extLst>
        </xdr:cNvPr>
        <xdr:cNvSpPr txBox="1"/>
      </xdr:nvSpPr>
      <xdr:spPr>
        <a:xfrm>
          <a:off x="6812622" y="14253412"/>
          <a:ext cx="6141378" cy="211052"/>
        </a:xfrm>
        <a:prstGeom prst="rect">
          <a:avLst/>
        </a:prstGeom>
        <a:solidFill>
          <a:schemeClr val="accent1">
            <a:lumMod val="60000"/>
            <a:lumOff val="4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GB" sz="800" b="1">
              <a:solidFill>
                <a:schemeClr val="bg1"/>
              </a:solidFill>
              <a:latin typeface="+mn-lt"/>
              <a:ea typeface="+mn-ea"/>
              <a:cs typeface="+mn-cs"/>
            </a:rPr>
            <a:t>Budget Expenditure and Area Treated by Treatment Type</a:t>
          </a:r>
        </a:p>
      </xdr:txBody>
    </xdr:sp>
    <xdr:clientData/>
  </xdr:oneCellAnchor>
  <xdr:oneCellAnchor>
    <xdr:from>
      <xdr:col>6</xdr:col>
      <xdr:colOff>6575</xdr:colOff>
      <xdr:row>54</xdr:row>
      <xdr:rowOff>0</xdr:rowOff>
    </xdr:from>
    <xdr:ext cx="2800794" cy="232611"/>
    <xdr:sp macro="" textlink="">
      <xdr:nvSpPr>
        <xdr:cNvPr id="25" name="TextBox 24">
          <a:extLst>
            <a:ext uri="{FF2B5EF4-FFF2-40B4-BE49-F238E27FC236}">
              <a16:creationId xmlns:a16="http://schemas.microsoft.com/office/drawing/2014/main" id="{85EB08C4-71CD-4F02-A17C-9F5EEE8F6415}"/>
            </a:ext>
          </a:extLst>
        </xdr:cNvPr>
        <xdr:cNvSpPr txBox="1"/>
      </xdr:nvSpPr>
      <xdr:spPr>
        <a:xfrm>
          <a:off x="3359375" y="10266947"/>
          <a:ext cx="2800794" cy="232611"/>
        </a:xfrm>
        <a:prstGeom prst="rect">
          <a:avLst/>
        </a:prstGeom>
        <a:solidFill>
          <a:schemeClr val="accent1">
            <a:lumMod val="60000"/>
            <a:lumOff val="4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r>
            <a:rPr lang="en-GB" sz="800" b="1">
              <a:solidFill>
                <a:schemeClr val="bg1"/>
              </a:solidFill>
              <a:latin typeface="+mn-lt"/>
              <a:ea typeface="+mn-ea"/>
              <a:cs typeface="+mn-cs"/>
            </a:rPr>
            <a:t>Forecast Budget Expenditure by Programme</a:t>
          </a:r>
        </a:p>
      </xdr:txBody>
    </xdr:sp>
    <xdr:clientData/>
  </xdr:oneCellAnchor>
  <xdr:oneCellAnchor>
    <xdr:from>
      <xdr:col>6</xdr:col>
      <xdr:colOff>51459</xdr:colOff>
      <xdr:row>26</xdr:row>
      <xdr:rowOff>4951</xdr:rowOff>
    </xdr:from>
    <xdr:ext cx="2744404" cy="1360494"/>
    <xdr:sp macro="" textlink="">
      <xdr:nvSpPr>
        <xdr:cNvPr id="26" name="TextBox 25">
          <a:extLst>
            <a:ext uri="{FF2B5EF4-FFF2-40B4-BE49-F238E27FC236}">
              <a16:creationId xmlns:a16="http://schemas.microsoft.com/office/drawing/2014/main" id="{8D64F2FC-C375-4251-90AD-D69467607D11}"/>
            </a:ext>
          </a:extLst>
        </xdr:cNvPr>
        <xdr:cNvSpPr txBox="1"/>
      </xdr:nvSpPr>
      <xdr:spPr>
        <a:xfrm>
          <a:off x="3418114" y="4750133"/>
          <a:ext cx="2744404" cy="136049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solidFill>
                <a:schemeClr val="dk1"/>
              </a:solidFill>
              <a:latin typeface="+mn-lt"/>
              <a:ea typeface="+mn-ea"/>
              <a:cs typeface="+mn-cs"/>
            </a:rPr>
            <a:t>Process</a:t>
          </a:r>
          <a:r>
            <a:rPr lang="en-GB" sz="900" b="1" baseline="0">
              <a:solidFill>
                <a:schemeClr val="dk1"/>
              </a:solidFill>
              <a:latin typeface="+mn-lt"/>
              <a:ea typeface="+mn-ea"/>
              <a:cs typeface="+mn-cs"/>
            </a:rPr>
            <a:t>ing of asphalt arising </a:t>
          </a:r>
          <a:r>
            <a:rPr lang="en-GB" sz="900" b="1">
              <a:solidFill>
                <a:schemeClr val="dk1"/>
              </a:solidFill>
              <a:latin typeface="+mn-lt"/>
              <a:ea typeface="+mn-ea"/>
              <a:cs typeface="+mn-cs"/>
            </a:rPr>
            <a:t>located at BAE Samslebury</a:t>
          </a:r>
          <a:r>
            <a:rPr lang="en-GB" sz="900" b="1" baseline="0">
              <a:solidFill>
                <a:schemeClr val="dk1"/>
              </a:solidFill>
              <a:latin typeface="+mn-lt"/>
              <a:ea typeface="+mn-ea"/>
              <a:cs typeface="+mn-cs"/>
            </a:rPr>
            <a:t> Enterprise Zone</a:t>
          </a:r>
          <a:r>
            <a:rPr lang="en-GB" sz="900" b="1">
              <a:solidFill>
                <a:schemeClr val="dk1"/>
              </a:solidFill>
              <a:latin typeface="+mn-lt"/>
              <a:ea typeface="+mn-ea"/>
              <a:cs typeface="+mn-cs"/>
            </a:rPr>
            <a:t> (B)</a:t>
          </a:r>
        </a:p>
        <a:p>
          <a:endParaRPr lang="en-GB" sz="900" b="1">
            <a:solidFill>
              <a:schemeClr val="dk1"/>
            </a:solidFill>
            <a:latin typeface="+mn-lt"/>
            <a:ea typeface="+mn-ea"/>
            <a:cs typeface="+mn-cs"/>
          </a:endParaRPr>
        </a:p>
        <a:p>
          <a:r>
            <a:rPr lang="en-GB" sz="900" b="0" baseline="0">
              <a:solidFill>
                <a:schemeClr val="dk1"/>
              </a:solidFill>
              <a:latin typeface="+mn-lt"/>
              <a:ea typeface="+mn-ea"/>
              <a:cs typeface="+mn-cs"/>
            </a:rPr>
            <a:t>The runways and aprons at the former BAE Samlesbury Site are mechically removed and transported the short distance across the site where they are crushed to produced a uniform grading of material that is suitable to be incorporated into a cold recycled bound material for use across the Lancashire Highway Network.</a:t>
          </a:r>
        </a:p>
      </xdr:txBody>
    </xdr:sp>
    <xdr:clientData/>
  </xdr:oneCellAnchor>
  <xdr:oneCellAnchor>
    <xdr:from>
      <xdr:col>16</xdr:col>
      <xdr:colOff>25399</xdr:colOff>
      <xdr:row>2</xdr:row>
      <xdr:rowOff>75112</xdr:rowOff>
    </xdr:from>
    <xdr:ext cx="6079067" cy="2634222"/>
    <xdr:sp macro="" textlink="">
      <xdr:nvSpPr>
        <xdr:cNvPr id="27" name="TextBox 26">
          <a:extLst>
            <a:ext uri="{FF2B5EF4-FFF2-40B4-BE49-F238E27FC236}">
              <a16:creationId xmlns:a16="http://schemas.microsoft.com/office/drawing/2014/main" id="{AFB15D4C-A2C0-49F1-926A-B77EB2573914}"/>
            </a:ext>
          </a:extLst>
        </xdr:cNvPr>
        <xdr:cNvSpPr txBox="1"/>
      </xdr:nvSpPr>
      <xdr:spPr>
        <a:xfrm>
          <a:off x="6849532" y="447645"/>
          <a:ext cx="6079067" cy="263422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mn-lt"/>
              <a:ea typeface="+mn-ea"/>
              <a:cs typeface="+mn-cs"/>
            </a:rPr>
            <a:t>The carriageway Capital Programme for 2023/24 was presented to Cabinet in March 2023. Following on from previous years work to assess and reduce our carbon impact due to these works an assessment of the emissions of the proposed carriageway reconstruction capital programme for 2022/23 has been undertaken. This includes the scope 3 emissions of the 'cradle-to-gate' production of materials, an advancement from previous years assessment is the inclusion of an average value for transportation to site and the carbon emissions associated with the installation of the materials. This shows a carbon footprint of approximately 3162 tonnes of carbon dioxide equivalence (CO</a:t>
          </a:r>
          <a:r>
            <a:rPr lang="en-GB" sz="1000" baseline="-25000">
              <a:solidFill>
                <a:schemeClr val="dk1"/>
              </a:solidFill>
              <a:effectLst/>
              <a:latin typeface="+mn-lt"/>
              <a:ea typeface="+mn-ea"/>
              <a:cs typeface="+mn-cs"/>
            </a:rPr>
            <a:t>2</a:t>
          </a:r>
          <a:r>
            <a:rPr lang="en-GB" sz="1000">
              <a:solidFill>
                <a:schemeClr val="dk1"/>
              </a:solidFill>
              <a:effectLst/>
              <a:latin typeface="+mn-lt"/>
              <a:ea typeface="+mn-ea"/>
              <a:cs typeface="+mn-cs"/>
            </a:rPr>
            <a:t>e) from the programmes' activities, with a saving of 635 tonnes of CO</a:t>
          </a:r>
          <a:r>
            <a:rPr lang="en-GB" sz="1000" baseline="-25000">
              <a:solidFill>
                <a:schemeClr val="dk1"/>
              </a:solidFill>
              <a:effectLst/>
              <a:latin typeface="+mn-lt"/>
              <a:ea typeface="+mn-ea"/>
              <a:cs typeface="+mn-cs"/>
            </a:rPr>
            <a:t>2</a:t>
          </a:r>
          <a:r>
            <a:rPr lang="en-GB" sz="1000">
              <a:solidFill>
                <a:schemeClr val="dk1"/>
              </a:solidFill>
              <a:effectLst/>
              <a:latin typeface="+mn-lt"/>
              <a:ea typeface="+mn-ea"/>
              <a:cs typeface="+mn-cs"/>
            </a:rPr>
            <a:t>e, representing a 20.1% saving. This has been achieved through the use of warm mix asphalt on the majority of resurfacing schemes and the extensive use of ex-situ recycling. Ex-situ recycled material has been adopted for the majority of schemes in lieu of hot mix binder course. The savings are equivalent to over 2.3million miles driven by an average UK passenger car or</a:t>
          </a:r>
          <a:r>
            <a:rPr lang="en-GB" sz="1000" baseline="0">
              <a:solidFill>
                <a:schemeClr val="dk1"/>
              </a:solidFill>
              <a:effectLst/>
              <a:latin typeface="+mn-lt"/>
              <a:ea typeface="+mn-ea"/>
              <a:cs typeface="+mn-cs"/>
            </a:rPr>
            <a:t> the energy usage of </a:t>
          </a:r>
          <a:r>
            <a:rPr lang="en-GB" sz="1000" baseline="0">
              <a:solidFill>
                <a:sysClr val="windowText" lastClr="000000"/>
              </a:solidFill>
              <a:effectLst/>
              <a:latin typeface="+mn-lt"/>
              <a:ea typeface="+mn-ea"/>
              <a:cs typeface="+mn-cs"/>
            </a:rPr>
            <a:t>209</a:t>
          </a:r>
          <a:r>
            <a:rPr lang="en-GB" sz="1000" baseline="0">
              <a:solidFill>
                <a:schemeClr val="dk1"/>
              </a:solidFill>
              <a:effectLst/>
              <a:latin typeface="+mn-lt"/>
              <a:ea typeface="+mn-ea"/>
              <a:cs typeface="+mn-cs"/>
            </a:rPr>
            <a:t> average UK homes. </a:t>
          </a:r>
          <a:r>
            <a:rPr lang="en-GB" sz="1000">
              <a:solidFill>
                <a:schemeClr val="dk1"/>
              </a:solidFill>
              <a:effectLst/>
              <a:latin typeface="+mn-lt"/>
              <a:ea typeface="+mn-ea"/>
              <a:cs typeface="+mn-cs"/>
            </a:rPr>
            <a:t>The percentage savings are </a:t>
          </a:r>
          <a:r>
            <a:rPr lang="en-GB" sz="1000" strike="noStrike" baseline="0">
              <a:solidFill>
                <a:schemeClr val="dk1"/>
              </a:solidFill>
              <a:effectLst/>
              <a:latin typeface="+mn-lt"/>
              <a:ea typeface="+mn-ea"/>
              <a:cs typeface="+mn-cs"/>
            </a:rPr>
            <a:t>slightly</a:t>
          </a:r>
          <a:r>
            <a:rPr lang="en-GB" sz="1000">
              <a:solidFill>
                <a:schemeClr val="dk1"/>
              </a:solidFill>
              <a:effectLst/>
              <a:latin typeface="+mn-lt"/>
              <a:ea typeface="+mn-ea"/>
              <a:cs typeface="+mn-cs"/>
            </a:rPr>
            <a:t> up on previous years </a:t>
          </a:r>
          <a:r>
            <a:rPr lang="en-GB" sz="1000">
              <a:solidFill>
                <a:sysClr val="windowText" lastClr="000000"/>
              </a:solidFill>
              <a:effectLst/>
              <a:latin typeface="+mn-lt"/>
              <a:ea typeface="+mn-ea"/>
              <a:cs typeface="+mn-cs"/>
            </a:rPr>
            <a:t>9% </a:t>
          </a:r>
          <a:r>
            <a:rPr lang="en-GB" sz="1000">
              <a:solidFill>
                <a:schemeClr val="dk1"/>
              </a:solidFill>
              <a:effectLst/>
              <a:latin typeface="+mn-lt"/>
              <a:ea typeface="+mn-ea"/>
              <a:cs typeface="+mn-cs"/>
            </a:rPr>
            <a:t>due to the shift towards more structural works on the unclassified urban residential network, which has allowed the use of significant volumes of ex-situ recycled material from the now fully mobilised cold recycled bound materials framework.</a:t>
          </a:r>
        </a:p>
      </xdr:txBody>
    </xdr:sp>
    <xdr:clientData/>
  </xdr:oneCellAnchor>
  <xdr:oneCellAnchor>
    <xdr:from>
      <xdr:col>16</xdr:col>
      <xdr:colOff>10884</xdr:colOff>
      <xdr:row>92</xdr:row>
      <xdr:rowOff>141513</xdr:rowOff>
    </xdr:from>
    <xdr:ext cx="6036989" cy="783772"/>
    <xdr:sp macro="" textlink="">
      <xdr:nvSpPr>
        <xdr:cNvPr id="28" name="TextBox 27">
          <a:extLst>
            <a:ext uri="{FF2B5EF4-FFF2-40B4-BE49-F238E27FC236}">
              <a16:creationId xmlns:a16="http://schemas.microsoft.com/office/drawing/2014/main" id="{CF0B96DC-1B59-45FF-B290-2F724C0DB3AF}"/>
            </a:ext>
          </a:extLst>
        </xdr:cNvPr>
        <xdr:cNvSpPr txBox="1"/>
      </xdr:nvSpPr>
      <xdr:spPr>
        <a:xfrm>
          <a:off x="6804716" y="17539176"/>
          <a:ext cx="6036989" cy="783772"/>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800">
              <a:solidFill>
                <a:sysClr val="windowText" lastClr="000000"/>
              </a:solidFill>
              <a:effectLst/>
              <a:latin typeface="+mn-lt"/>
              <a:ea typeface="+mn-ea"/>
              <a:cs typeface="+mn-cs"/>
            </a:rPr>
            <a:t>This</a:t>
          </a:r>
          <a:r>
            <a:rPr lang="en-GB" sz="800" baseline="0">
              <a:solidFill>
                <a:sysClr val="windowText" lastClr="000000"/>
              </a:solidFill>
              <a:effectLst/>
              <a:latin typeface="+mn-lt"/>
              <a:ea typeface="+mn-ea"/>
              <a:cs typeface="+mn-cs"/>
            </a:rPr>
            <a:t> figure shows that s</a:t>
          </a:r>
          <a:r>
            <a:rPr lang="en-GB" sz="800">
              <a:solidFill>
                <a:sysClr val="windowText" lastClr="000000"/>
              </a:solidFill>
              <a:effectLst/>
              <a:latin typeface="+mn-lt"/>
              <a:ea typeface="+mn-ea"/>
              <a:cs typeface="+mn-cs"/>
            </a:rPr>
            <a:t>urface dressing represents 79% of the proposed works programme by area but just 44% by budget, conversely resurfacing (including reconstruction) works account for 16% of the proposed works programme by area but 45% of the budget. This bears out a near</a:t>
          </a:r>
          <a:r>
            <a:rPr lang="en-GB" sz="800" baseline="0">
              <a:solidFill>
                <a:sysClr val="windowText" lastClr="000000"/>
              </a:solidFill>
              <a:effectLst/>
              <a:latin typeface="+mn-lt"/>
              <a:ea typeface="+mn-ea"/>
              <a:cs typeface="+mn-cs"/>
            </a:rPr>
            <a:t> linear relationship between carbon footprint and cost - the higher the cost the higher carbon footprint. The goes to further reinforace the TAMP princiiples of prevenatitive maintenace being not only the most efficinet use in budget but also having the lowest carbon footprint and most efficient use of reasources.</a:t>
          </a:r>
          <a:endParaRPr lang="en-GB" sz="1400">
            <a:solidFill>
              <a:sysClr val="windowText" lastClr="000000"/>
            </a:solidFill>
            <a:latin typeface="+mn-lt"/>
            <a:ea typeface="+mn-ea"/>
            <a:cs typeface="+mn-cs"/>
          </a:endParaRPr>
        </a:p>
      </xdr:txBody>
    </xdr:sp>
    <xdr:clientData/>
  </xdr:oneCellAnchor>
  <xdr:oneCellAnchor>
    <xdr:from>
      <xdr:col>16</xdr:col>
      <xdr:colOff>0</xdr:colOff>
      <xdr:row>71</xdr:row>
      <xdr:rowOff>32657</xdr:rowOff>
    </xdr:from>
    <xdr:ext cx="6144126" cy="598714"/>
    <xdr:sp macro="" textlink="">
      <xdr:nvSpPr>
        <xdr:cNvPr id="29" name="TextBox 28">
          <a:extLst>
            <a:ext uri="{FF2B5EF4-FFF2-40B4-BE49-F238E27FC236}">
              <a16:creationId xmlns:a16="http://schemas.microsoft.com/office/drawing/2014/main" id="{446DEC9E-652D-4C1A-AB3B-D34D65863E3E}"/>
            </a:ext>
          </a:extLst>
        </xdr:cNvPr>
        <xdr:cNvSpPr txBox="1"/>
      </xdr:nvSpPr>
      <xdr:spPr>
        <a:xfrm>
          <a:off x="6793832" y="13540110"/>
          <a:ext cx="6144126" cy="59871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800">
              <a:solidFill>
                <a:sysClr val="windowText" lastClr="000000"/>
              </a:solidFill>
              <a:effectLst/>
              <a:latin typeface="+mn-lt"/>
              <a:ea typeface="+mn-ea"/>
              <a:cs typeface="+mn-cs"/>
            </a:rPr>
            <a:t>This</a:t>
          </a:r>
          <a:r>
            <a:rPr lang="en-GB" sz="800" baseline="0">
              <a:solidFill>
                <a:sysClr val="windowText" lastClr="000000"/>
              </a:solidFill>
              <a:effectLst/>
              <a:latin typeface="+mn-lt"/>
              <a:ea typeface="+mn-ea"/>
              <a:cs typeface="+mn-cs"/>
            </a:rPr>
            <a:t> figure shows that s</a:t>
          </a:r>
          <a:r>
            <a:rPr lang="en-GB" sz="800">
              <a:solidFill>
                <a:sysClr val="windowText" lastClr="000000"/>
              </a:solidFill>
              <a:effectLst/>
              <a:latin typeface="+mn-lt"/>
              <a:ea typeface="+mn-ea"/>
              <a:cs typeface="+mn-cs"/>
            </a:rPr>
            <a:t>urface dressing represents 79% of the proposed works programme by area but just 33% by CO</a:t>
          </a:r>
          <a:r>
            <a:rPr lang="en-GB" sz="800" baseline="-25000">
              <a:solidFill>
                <a:sysClr val="windowText" lastClr="000000"/>
              </a:solidFill>
              <a:effectLst/>
              <a:latin typeface="+mn-lt"/>
              <a:ea typeface="+mn-ea"/>
              <a:cs typeface="+mn-cs"/>
            </a:rPr>
            <a:t>2</a:t>
          </a:r>
          <a:r>
            <a:rPr lang="en-GB" sz="800">
              <a:solidFill>
                <a:sysClr val="windowText" lastClr="000000"/>
              </a:solidFill>
              <a:effectLst/>
              <a:latin typeface="+mn-lt"/>
              <a:ea typeface="+mn-ea"/>
              <a:cs typeface="+mn-cs"/>
            </a:rPr>
            <a:t>e emissions, conversely resurfacing</a:t>
          </a:r>
          <a:r>
            <a:rPr lang="en-GB" sz="800" baseline="0">
              <a:solidFill>
                <a:sysClr val="windowText" lastClr="000000"/>
              </a:solidFill>
              <a:effectLst/>
              <a:latin typeface="+mn-lt"/>
              <a:ea typeface="+mn-ea"/>
              <a:cs typeface="+mn-cs"/>
            </a:rPr>
            <a:t> (inclduign recosntruction)</a:t>
          </a:r>
          <a:r>
            <a:rPr lang="en-GB" sz="800">
              <a:solidFill>
                <a:sysClr val="windowText" lastClr="000000"/>
              </a:solidFill>
              <a:effectLst/>
              <a:latin typeface="+mn-lt"/>
              <a:ea typeface="+mn-ea"/>
              <a:cs typeface="+mn-cs"/>
            </a:rPr>
            <a:t> works account for 18% of the proposed works programme by area but 48% of the CO2e footprint. As such surface dressing treatments result in the lowest CO</a:t>
          </a:r>
          <a:r>
            <a:rPr lang="en-GB" sz="800" baseline="-25000">
              <a:solidFill>
                <a:sysClr val="windowText" lastClr="000000"/>
              </a:solidFill>
              <a:effectLst/>
              <a:latin typeface="+mn-lt"/>
              <a:ea typeface="+mn-ea"/>
              <a:cs typeface="+mn-cs"/>
            </a:rPr>
            <a:t>2</a:t>
          </a:r>
          <a:r>
            <a:rPr lang="en-GB" sz="800">
              <a:solidFill>
                <a:sysClr val="windowText" lastClr="000000"/>
              </a:solidFill>
              <a:effectLst/>
              <a:latin typeface="+mn-lt"/>
              <a:ea typeface="+mn-ea"/>
              <a:cs typeface="+mn-cs"/>
            </a:rPr>
            <a:t>e footprint per m</a:t>
          </a:r>
          <a:r>
            <a:rPr lang="en-GB" sz="800" baseline="30000">
              <a:solidFill>
                <a:sysClr val="windowText" lastClr="000000"/>
              </a:solidFill>
              <a:effectLst/>
              <a:latin typeface="+mn-lt"/>
              <a:ea typeface="+mn-ea"/>
              <a:cs typeface="+mn-cs"/>
            </a:rPr>
            <a:t>2</a:t>
          </a:r>
          <a:r>
            <a:rPr lang="en-GB" sz="800">
              <a:solidFill>
                <a:sysClr val="windowText" lastClr="000000"/>
              </a:solidFill>
              <a:effectLst/>
              <a:latin typeface="+mn-lt"/>
              <a:ea typeface="+mn-ea"/>
              <a:cs typeface="+mn-cs"/>
            </a:rPr>
            <a:t>, with the CO</a:t>
          </a:r>
          <a:r>
            <a:rPr lang="en-GB" sz="800" baseline="-25000">
              <a:solidFill>
                <a:sysClr val="windowText" lastClr="000000"/>
              </a:solidFill>
              <a:effectLst/>
              <a:latin typeface="+mn-lt"/>
              <a:ea typeface="+mn-ea"/>
              <a:cs typeface="+mn-cs"/>
            </a:rPr>
            <a:t>2</a:t>
          </a:r>
          <a:r>
            <a:rPr lang="en-GB" sz="800">
              <a:solidFill>
                <a:sysClr val="windowText" lastClr="000000"/>
              </a:solidFill>
              <a:effectLst/>
              <a:latin typeface="+mn-lt"/>
              <a:ea typeface="+mn-ea"/>
              <a:cs typeface="+mn-cs"/>
            </a:rPr>
            <a:t>e footprint of surface dressing being approximately just over a quarter of that of resurfacing, while nearly less than a seventh of reconstruction. </a:t>
          </a:r>
        </a:p>
        <a:p>
          <a:endParaRPr lang="en-GB" sz="1400">
            <a:solidFill>
              <a:schemeClr val="dk1"/>
            </a:solidFill>
            <a:latin typeface="+mn-lt"/>
            <a:ea typeface="+mn-ea"/>
            <a:cs typeface="+mn-cs"/>
          </a:endParaRPr>
        </a:p>
      </xdr:txBody>
    </xdr:sp>
    <xdr:clientData/>
  </xdr:oneCellAnchor>
  <xdr:twoCellAnchor editAs="oneCell">
    <xdr:from>
      <xdr:col>1</xdr:col>
      <xdr:colOff>1</xdr:colOff>
      <xdr:row>25</xdr:row>
      <xdr:rowOff>118532</xdr:rowOff>
    </xdr:from>
    <xdr:to>
      <xdr:col>5</xdr:col>
      <xdr:colOff>254001</xdr:colOff>
      <xdr:row>36</xdr:row>
      <xdr:rowOff>28885</xdr:rowOff>
    </xdr:to>
    <xdr:pic>
      <xdr:nvPicPr>
        <xdr:cNvPr id="5" name="Picture 4">
          <a:extLst>
            <a:ext uri="{FF2B5EF4-FFF2-40B4-BE49-F238E27FC236}">
              <a16:creationId xmlns:a16="http://schemas.microsoft.com/office/drawing/2014/main" id="{B7A2C83F-15AA-5340-040E-7E75CFB58EC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9468" y="4775199"/>
          <a:ext cx="2624666" cy="1976219"/>
        </a:xfrm>
        <a:prstGeom prst="rect">
          <a:avLst/>
        </a:prstGeom>
      </xdr:spPr>
    </xdr:pic>
    <xdr:clientData/>
  </xdr:twoCellAnchor>
  <xdr:twoCellAnchor editAs="oneCell">
    <xdr:from>
      <xdr:col>6</xdr:col>
      <xdr:colOff>39934</xdr:colOff>
      <xdr:row>33</xdr:row>
      <xdr:rowOff>143934</xdr:rowOff>
    </xdr:from>
    <xdr:to>
      <xdr:col>14</xdr:col>
      <xdr:colOff>102506</xdr:colOff>
      <xdr:row>44</xdr:row>
      <xdr:rowOff>143932</xdr:rowOff>
    </xdr:to>
    <xdr:pic>
      <xdr:nvPicPr>
        <xdr:cNvPr id="13" name="Picture 12">
          <a:extLst>
            <a:ext uri="{FF2B5EF4-FFF2-40B4-BE49-F238E27FC236}">
              <a16:creationId xmlns:a16="http://schemas.microsoft.com/office/drawing/2014/main" id="{45F2C24E-F6E0-C30D-58B3-4BC28C01837D}"/>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3392734" y="6307667"/>
          <a:ext cx="2754972" cy="2074332"/>
        </a:xfrm>
        <a:prstGeom prst="rect">
          <a:avLst/>
        </a:prstGeom>
      </xdr:spPr>
    </xdr:pic>
    <xdr:clientData/>
  </xdr:twoCellAnchor>
  <xdr:twoCellAnchor editAs="oneCell">
    <xdr:from>
      <xdr:col>5</xdr:col>
      <xdr:colOff>101600</xdr:colOff>
      <xdr:row>15</xdr:row>
      <xdr:rowOff>126999</xdr:rowOff>
    </xdr:from>
    <xdr:to>
      <xdr:col>5</xdr:col>
      <xdr:colOff>510985</xdr:colOff>
      <xdr:row>17</xdr:row>
      <xdr:rowOff>86714</xdr:rowOff>
    </xdr:to>
    <xdr:pic>
      <xdr:nvPicPr>
        <xdr:cNvPr id="14" name="Picture 13">
          <a:extLst>
            <a:ext uri="{FF2B5EF4-FFF2-40B4-BE49-F238E27FC236}">
              <a16:creationId xmlns:a16="http://schemas.microsoft.com/office/drawing/2014/main" id="{FD63FB0A-622A-9A2A-7CBE-691CEC20E201}"/>
            </a:ext>
          </a:extLst>
        </xdr:cNvPr>
        <xdr:cNvPicPr>
          <a:picLocks noChangeAspect="1"/>
        </xdr:cNvPicPr>
      </xdr:nvPicPr>
      <xdr:blipFill>
        <a:blip xmlns:r="http://schemas.openxmlformats.org/officeDocument/2006/relationships" r:embed="rId10"/>
        <a:stretch>
          <a:fillRect/>
        </a:stretch>
      </xdr:blipFill>
      <xdr:spPr>
        <a:xfrm>
          <a:off x="2861733" y="2904066"/>
          <a:ext cx="409385" cy="349181"/>
        </a:xfrm>
        <a:prstGeom prst="rect">
          <a:avLst/>
        </a:prstGeom>
      </xdr:spPr>
    </xdr:pic>
    <xdr:clientData/>
  </xdr:twoCellAnchor>
  <xdr:twoCellAnchor editAs="oneCell">
    <xdr:from>
      <xdr:col>5</xdr:col>
      <xdr:colOff>76200</xdr:colOff>
      <xdr:row>17</xdr:row>
      <xdr:rowOff>59267</xdr:rowOff>
    </xdr:from>
    <xdr:to>
      <xdr:col>5</xdr:col>
      <xdr:colOff>497352</xdr:colOff>
      <xdr:row>19</xdr:row>
      <xdr:rowOff>101599</xdr:rowOff>
    </xdr:to>
    <xdr:pic>
      <xdr:nvPicPr>
        <xdr:cNvPr id="16" name="chart">
          <a:extLst>
            <a:ext uri="{FF2B5EF4-FFF2-40B4-BE49-F238E27FC236}">
              <a16:creationId xmlns:a16="http://schemas.microsoft.com/office/drawing/2014/main" id="{CD0C0973-F48F-3A63-3921-6277D6C9F9B0}"/>
            </a:ext>
          </a:extLst>
        </xdr:cNvPr>
        <xdr:cNvPicPr>
          <a:picLocks noChangeAspect="1"/>
        </xdr:cNvPicPr>
      </xdr:nvPicPr>
      <xdr:blipFill>
        <a:blip xmlns:r="http://schemas.openxmlformats.org/officeDocument/2006/relationships" r:embed="rId11"/>
        <a:stretch>
          <a:fillRect/>
        </a:stretch>
      </xdr:blipFill>
      <xdr:spPr>
        <a:xfrm>
          <a:off x="2836333" y="3225800"/>
          <a:ext cx="421152" cy="414866"/>
        </a:xfrm>
        <a:prstGeom prst="rect">
          <a:avLst/>
        </a:prstGeom>
      </xdr:spPr>
    </xdr:pic>
    <xdr:clientData/>
  </xdr:twoCellAnchor>
  <xdr:twoCellAnchor>
    <xdr:from>
      <xdr:col>1</xdr:col>
      <xdr:colOff>10005</xdr:colOff>
      <xdr:row>20</xdr:row>
      <xdr:rowOff>76200</xdr:rowOff>
    </xdr:from>
    <xdr:to>
      <xdr:col>6</xdr:col>
      <xdr:colOff>6926</xdr:colOff>
      <xdr:row>24</xdr:row>
      <xdr:rowOff>53339</xdr:rowOff>
    </xdr:to>
    <xdr:sp macro="" textlink="">
      <xdr:nvSpPr>
        <xdr:cNvPr id="30" name="TextBox 29">
          <a:extLst>
            <a:ext uri="{FF2B5EF4-FFF2-40B4-BE49-F238E27FC236}">
              <a16:creationId xmlns:a16="http://schemas.microsoft.com/office/drawing/2014/main" id="{D62EF43D-E090-D2DE-5F18-A9CDF42AF447}"/>
            </a:ext>
          </a:extLst>
        </xdr:cNvPr>
        <xdr:cNvSpPr txBox="1"/>
      </xdr:nvSpPr>
      <xdr:spPr>
        <a:xfrm>
          <a:off x="397932" y="3713018"/>
          <a:ext cx="2975649" cy="6975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650">
              <a:latin typeface="Abadi" panose="020B0604020104020204" pitchFamily="34" charset="0"/>
            </a:rPr>
            <a:t>*comparisons</a:t>
          </a:r>
          <a:r>
            <a:rPr lang="en-GB" sz="650" baseline="0">
              <a:latin typeface="Abadi" panose="020B0604020104020204" pitchFamily="34" charset="0"/>
            </a:rPr>
            <a:t> </a:t>
          </a:r>
          <a:r>
            <a:rPr lang="en-GB" sz="650">
              <a:latin typeface="Abadi" panose="020B0604020104020204" pitchFamily="34" charset="0"/>
            </a:rPr>
            <a:t>calculated from DBEIS 2022 emissios factors;</a:t>
          </a:r>
        </a:p>
        <a:p>
          <a:r>
            <a:rPr lang="en-GB" sz="650">
              <a:latin typeface="Abadi" panose="020B0604020104020204" pitchFamily="34" charset="0"/>
            </a:rPr>
            <a:t>Average</a:t>
          </a:r>
          <a:r>
            <a:rPr lang="en-GB" sz="650" baseline="0">
              <a:latin typeface="Abadi" panose="020B0604020104020204" pitchFamily="34" charset="0"/>
            </a:rPr>
            <a:t> car - 0.27492 KgCO</a:t>
          </a:r>
          <a:r>
            <a:rPr lang="en-GB" sz="650" baseline="-25000">
              <a:latin typeface="Abadi" panose="020B0604020104020204" pitchFamily="34" charset="0"/>
            </a:rPr>
            <a:t>2</a:t>
          </a:r>
          <a:r>
            <a:rPr lang="en-GB" sz="650" baseline="0">
              <a:latin typeface="Abadi" panose="020B0604020104020204" pitchFamily="34" charset="0"/>
            </a:rPr>
            <a:t>e per mile</a:t>
          </a:r>
        </a:p>
        <a:p>
          <a:r>
            <a:rPr lang="en-GB" sz="650" baseline="0">
              <a:latin typeface="Abadi" panose="020B0604020104020204" pitchFamily="34" charset="0"/>
            </a:rPr>
            <a:t>UK Home based on average energy use of 2,900kWH electricity &amp; 12,000kWH gas and emissions factors of 0.19338 kgCO2e per kWH for electricity, with additional transmission and distribution losses of 0.01769 kgCO</a:t>
          </a:r>
          <a:r>
            <a:rPr lang="en-GB" sz="650" baseline="-25000">
              <a:latin typeface="Abadi" panose="020B0604020104020204" pitchFamily="34" charset="0"/>
            </a:rPr>
            <a:t>2</a:t>
          </a:r>
          <a:r>
            <a:rPr lang="en-GB" sz="650" baseline="0">
              <a:latin typeface="Abadi" panose="020B0604020104020204" pitchFamily="34" charset="0"/>
            </a:rPr>
            <a:t>e per kWh. Gas emission factor of 0.20227 kgCO</a:t>
          </a:r>
          <a:r>
            <a:rPr lang="en-GB" sz="650" baseline="-25000">
              <a:latin typeface="Abadi" panose="020B0604020104020204" pitchFamily="34" charset="0"/>
            </a:rPr>
            <a:t>2</a:t>
          </a:r>
          <a:r>
            <a:rPr lang="en-GB" sz="650" baseline="0">
              <a:latin typeface="Abadi" panose="020B0604020104020204" pitchFamily="34" charset="0"/>
            </a:rPr>
            <a:t>e per kWh.</a:t>
          </a:r>
          <a:endParaRPr lang="en-GB" sz="650">
            <a:latin typeface="Abadi" panose="020B0604020104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0.0003</cdr:x>
      <cdr:y>0.5</cdr:y>
    </cdr:from>
    <cdr:to>
      <cdr:x>1</cdr:x>
      <cdr:y>0.94606</cdr:y>
    </cdr:to>
    <cdr:sp macro="" textlink="">
      <cdr:nvSpPr>
        <cdr:cNvPr id="2" name="TextBox 1">
          <a:extLst xmlns:a="http://schemas.openxmlformats.org/drawingml/2006/main">
            <a:ext uri="{FF2B5EF4-FFF2-40B4-BE49-F238E27FC236}">
              <a16:creationId xmlns:a16="http://schemas.microsoft.com/office/drawing/2014/main" id="{7AD753F5-C145-43E3-954E-0518F5EF6994}"/>
            </a:ext>
          </a:extLst>
        </cdr:cNvPr>
        <cdr:cNvSpPr txBox="1"/>
      </cdr:nvSpPr>
      <cdr:spPr>
        <a:xfrm xmlns:a="http://schemas.openxmlformats.org/drawingml/2006/main">
          <a:off x="888" y="941856"/>
          <a:ext cx="2958090" cy="8402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650">
              <a:solidFill>
                <a:schemeClr val="accent1">
                  <a:lumMod val="75000"/>
                </a:schemeClr>
              </a:solidFill>
              <a:latin typeface="Abadi" panose="020B0604020104020204" pitchFamily="34" charset="0"/>
            </a:rPr>
            <a:t>635 tonne</a:t>
          </a:r>
          <a:r>
            <a:rPr lang="en-GB" sz="650" baseline="0">
              <a:solidFill>
                <a:schemeClr val="accent1">
                  <a:lumMod val="75000"/>
                </a:schemeClr>
              </a:solidFill>
              <a:latin typeface="Abadi" panose="020B0604020104020204" pitchFamily="34" charset="0"/>
            </a:rPr>
            <a:t> carbon saving is equivalent to the greenhous gas emissions from*:</a:t>
          </a:r>
        </a:p>
        <a:p xmlns:a="http://schemas.openxmlformats.org/drawingml/2006/main">
          <a:pPr algn="ctr"/>
          <a:endParaRPr lang="en-GB" sz="650" baseline="0">
            <a:solidFill>
              <a:schemeClr val="accent1">
                <a:lumMod val="75000"/>
              </a:schemeClr>
            </a:solidFill>
            <a:latin typeface="Abadi" panose="020B0604020104020204" pitchFamily="34" charset="0"/>
          </a:endParaRPr>
        </a:p>
        <a:p xmlns:a="http://schemas.openxmlformats.org/drawingml/2006/main">
          <a:pPr algn="ctr"/>
          <a:r>
            <a:rPr lang="en-GB" sz="650" baseline="0">
              <a:solidFill>
                <a:schemeClr val="accent1">
                  <a:lumMod val="75000"/>
                </a:schemeClr>
              </a:solidFill>
              <a:latin typeface="Abadi" panose="020B0604020104020204" pitchFamily="34" charset="0"/>
              <a:ea typeface="+mn-ea"/>
              <a:cs typeface="+mn-cs"/>
            </a:rPr>
            <a:t>2,309,763 </a:t>
          </a:r>
          <a:r>
            <a:rPr lang="en-GB" sz="650" baseline="0">
              <a:solidFill>
                <a:schemeClr val="accent1">
                  <a:lumMod val="75000"/>
                </a:schemeClr>
              </a:solidFill>
              <a:latin typeface="Abadi" panose="020B0604020104020204" pitchFamily="34" charset="0"/>
            </a:rPr>
            <a:t>miles driven by the average UK familar car</a:t>
          </a:r>
        </a:p>
        <a:p xmlns:a="http://schemas.openxmlformats.org/drawingml/2006/main">
          <a:pPr algn="ctr"/>
          <a:endParaRPr lang="en-GB" sz="650" baseline="0">
            <a:solidFill>
              <a:schemeClr val="accent1">
                <a:lumMod val="75000"/>
              </a:schemeClr>
            </a:solidFill>
            <a:latin typeface="Abadi" panose="020B0604020104020204" pitchFamily="34" charset="0"/>
          </a:endParaRPr>
        </a:p>
        <a:p xmlns:a="http://schemas.openxmlformats.org/drawingml/2006/main">
          <a:pPr algn="ctr"/>
          <a:r>
            <a:rPr lang="en-GB" sz="650" baseline="0">
              <a:solidFill>
                <a:schemeClr val="accent1">
                  <a:lumMod val="75000"/>
                </a:schemeClr>
              </a:solidFill>
              <a:latin typeface="Abadi" panose="020B0604020104020204" pitchFamily="34" charset="0"/>
            </a:rPr>
            <a:t>or</a:t>
          </a:r>
        </a:p>
        <a:p xmlns:a="http://schemas.openxmlformats.org/drawingml/2006/main">
          <a:pPr algn="ctr"/>
          <a:endParaRPr lang="en-GB" sz="650">
            <a:solidFill>
              <a:schemeClr val="accent1">
                <a:lumMod val="75000"/>
              </a:schemeClr>
            </a:solidFill>
            <a:latin typeface="Abadi" panose="020B0604020104020204" pitchFamily="34" charset="0"/>
          </a:endParaRPr>
        </a:p>
        <a:p xmlns:a="http://schemas.openxmlformats.org/drawingml/2006/main">
          <a:pPr algn="ctr"/>
          <a:r>
            <a:rPr lang="en-GB" sz="650">
              <a:solidFill>
                <a:schemeClr val="accent1">
                  <a:lumMod val="75000"/>
                </a:schemeClr>
              </a:solidFill>
              <a:latin typeface="Abadi" panose="020B0604020104020204" pitchFamily="34" charset="0"/>
              <a:ea typeface="+mn-ea"/>
              <a:cs typeface="+mn-cs"/>
            </a:rPr>
            <a:t>209 average </a:t>
          </a:r>
          <a:r>
            <a:rPr lang="en-GB" sz="650">
              <a:solidFill>
                <a:schemeClr val="accent1">
                  <a:lumMod val="75000"/>
                </a:schemeClr>
              </a:solidFill>
              <a:latin typeface="Abadi" panose="020B0604020104020204" pitchFamily="34" charset="0"/>
            </a:rPr>
            <a:t>UK homes' energy use for one year</a:t>
          </a:r>
        </a:p>
      </cdr:txBody>
    </cdr:sp>
  </cdr:relSizeAnchor>
  <cdr:relSizeAnchor xmlns:cdr="http://schemas.openxmlformats.org/drawingml/2006/chartDrawing">
    <cdr:from>
      <cdr:x>0.04292</cdr:x>
      <cdr:y>0.56633</cdr:y>
    </cdr:from>
    <cdr:to>
      <cdr:x>0.18127</cdr:x>
      <cdr:y>0.7517</cdr:y>
    </cdr:to>
    <cdr:pic>
      <cdr:nvPicPr>
        <cdr:cNvPr id="4" name="Picture 3">
          <a:extLst xmlns:a="http://schemas.openxmlformats.org/drawingml/2006/main">
            <a:ext uri="{FF2B5EF4-FFF2-40B4-BE49-F238E27FC236}">
              <a16:creationId xmlns:a16="http://schemas.microsoft.com/office/drawing/2014/main" id="{FD63FB0A-622A-9A2A-7CBE-691CEC20E201}"/>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27000" y="1066800"/>
          <a:ext cx="409385" cy="349181"/>
        </a:xfrm>
        <a:prstGeom xmlns:a="http://schemas.openxmlformats.org/drawingml/2006/main" prst="rect">
          <a:avLst/>
        </a:prstGeom>
      </cdr:spPr>
    </cdr:pic>
  </cdr:relSizeAnchor>
  <cdr:relSizeAnchor xmlns:cdr="http://schemas.openxmlformats.org/drawingml/2006/chartDrawing">
    <cdr:from>
      <cdr:x>0.0372</cdr:x>
      <cdr:y>0.75279</cdr:y>
    </cdr:from>
    <cdr:to>
      <cdr:x>0.17953</cdr:x>
      <cdr:y>0.97303</cdr:y>
    </cdr:to>
    <cdr:pic>
      <cdr:nvPicPr>
        <cdr:cNvPr id="5" name="chart">
          <a:extLst xmlns:a="http://schemas.openxmlformats.org/drawingml/2006/main">
            <a:ext uri="{FF2B5EF4-FFF2-40B4-BE49-F238E27FC236}">
              <a16:creationId xmlns:a16="http://schemas.microsoft.com/office/drawing/2014/main" id="{0AAC05F1-7CEE-D976-7878-AFA96D7C24C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110069" y="1418046"/>
          <a:ext cx="421152" cy="414866"/>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A195F-D747-430D-9CFF-D3FC45FE24A8}">
  <dimension ref="A1:AH125"/>
  <sheetViews>
    <sheetView tabSelected="1" view="pageBreakPreview" topLeftCell="A10" zoomScale="90" zoomScaleNormal="55" zoomScaleSheetLayoutView="90" workbookViewId="0">
      <selection activeCell="J46" sqref="J46"/>
    </sheetView>
  </sheetViews>
  <sheetFormatPr defaultRowHeight="14.4" x14ac:dyDescent="0.3"/>
  <cols>
    <col min="1" max="1" width="5.6640625" customWidth="1"/>
    <col min="2" max="6" width="8.6640625" customWidth="1"/>
    <col min="7" max="7" width="2.6640625" customWidth="1"/>
    <col min="8" max="8" width="6" customWidth="1"/>
    <col min="9" max="9" width="5.6640625" customWidth="1"/>
    <col min="10" max="10" width="3.44140625" customWidth="1"/>
    <col min="11" max="11" width="5.6640625" customWidth="1"/>
    <col min="12" max="12" width="3.33203125" customWidth="1"/>
    <col min="13" max="13" width="6.44140625" customWidth="1"/>
    <col min="14" max="14" width="5.88671875" customWidth="1"/>
    <col min="15" max="16" width="5.6640625" customWidth="1"/>
    <col min="17" max="17" width="22.21875" bestFit="1" customWidth="1"/>
    <col min="18" max="18" width="11.5546875" bestFit="1" customWidth="1"/>
    <col min="19" max="19" width="7.33203125" customWidth="1"/>
    <col min="20" max="20" width="21.77734375" customWidth="1"/>
    <col min="21" max="21" width="14.77734375" customWidth="1"/>
    <col min="22" max="22" width="11.5546875" customWidth="1"/>
    <col min="23" max="23" width="5.6640625" customWidth="1"/>
    <col min="24" max="24" width="8.6640625" customWidth="1"/>
    <col min="25" max="25" width="4.6640625" customWidth="1"/>
    <col min="27" max="27" width="35.6640625" bestFit="1" customWidth="1"/>
    <col min="28" max="29" width="15.33203125" bestFit="1" customWidth="1"/>
    <col min="30" max="30" width="14.109375" bestFit="1" customWidth="1"/>
    <col min="31" max="31" width="11" bestFit="1" customWidth="1"/>
    <col min="32" max="32" width="15.33203125" bestFit="1" customWidth="1"/>
    <col min="33" max="33" width="11" bestFit="1" customWidth="1"/>
  </cols>
  <sheetData>
    <row r="1" spans="1:25" s="6" customFormat="1" x14ac:dyDescent="0.3">
      <c r="A1" s="54"/>
      <c r="B1" s="55"/>
      <c r="C1" s="55"/>
      <c r="D1" s="55"/>
      <c r="E1" s="55"/>
      <c r="F1" s="55"/>
      <c r="G1" s="55"/>
      <c r="H1" s="55"/>
      <c r="I1" s="55"/>
      <c r="J1" s="55"/>
      <c r="K1" s="55"/>
      <c r="L1" s="55"/>
      <c r="M1" s="55"/>
      <c r="N1" s="55"/>
      <c r="O1" s="55"/>
      <c r="P1" s="54"/>
      <c r="Q1" s="55"/>
      <c r="R1" s="55"/>
      <c r="S1" s="55"/>
      <c r="T1" s="55"/>
      <c r="U1" s="55"/>
      <c r="V1" s="55"/>
      <c r="W1" s="56"/>
    </row>
    <row r="2" spans="1:25" s="6" customFormat="1" x14ac:dyDescent="0.3">
      <c r="A2" s="21"/>
      <c r="B2" s="99" t="s">
        <v>34</v>
      </c>
      <c r="C2" s="100"/>
      <c r="D2" s="100"/>
      <c r="E2" s="100"/>
      <c r="F2" s="100"/>
      <c r="G2" s="100"/>
      <c r="H2" s="100"/>
      <c r="I2" s="100"/>
      <c r="J2" s="100"/>
      <c r="K2" s="100"/>
      <c r="L2" s="100"/>
      <c r="M2" s="100"/>
      <c r="N2" s="101"/>
      <c r="P2" s="21"/>
      <c r="Q2" s="99" t="s">
        <v>34</v>
      </c>
      <c r="R2" s="102"/>
      <c r="S2" s="102"/>
      <c r="T2" s="102"/>
      <c r="U2" s="102"/>
      <c r="V2" s="103"/>
      <c r="W2" s="57"/>
    </row>
    <row r="3" spans="1:25" s="41" customFormat="1" ht="9" customHeight="1" x14ac:dyDescent="0.3">
      <c r="A3" s="43"/>
      <c r="B3" s="42"/>
      <c r="C3" s="42"/>
      <c r="D3" s="42"/>
      <c r="E3" s="42"/>
      <c r="F3" s="42"/>
      <c r="G3" s="42"/>
      <c r="H3" s="42"/>
      <c r="I3" s="42"/>
      <c r="J3" s="42"/>
      <c r="K3" s="42"/>
      <c r="L3" s="42"/>
      <c r="M3" s="42"/>
      <c r="N3" s="42"/>
      <c r="P3" s="43"/>
      <c r="Q3" s="42"/>
      <c r="R3" s="44"/>
      <c r="S3" s="44"/>
      <c r="T3" s="44"/>
      <c r="U3" s="44"/>
      <c r="V3" s="44"/>
      <c r="W3" s="58"/>
    </row>
    <row r="4" spans="1:25" s="41" customFormat="1" x14ac:dyDescent="0.3">
      <c r="A4" s="43"/>
      <c r="B4" s="113" t="s">
        <v>38</v>
      </c>
      <c r="C4" s="114"/>
      <c r="D4" s="114"/>
      <c r="E4" s="114"/>
      <c r="F4" s="114"/>
      <c r="G4" s="114"/>
      <c r="H4" s="114"/>
      <c r="I4" s="114"/>
      <c r="J4" s="114"/>
      <c r="K4" s="114"/>
      <c r="L4" s="114"/>
      <c r="M4" s="114"/>
      <c r="N4" s="115"/>
      <c r="P4" s="43"/>
      <c r="W4" s="58"/>
    </row>
    <row r="5" spans="1:25" s="6" customFormat="1" x14ac:dyDescent="0.3">
      <c r="A5" s="21"/>
      <c r="B5" s="116"/>
      <c r="C5" s="117"/>
      <c r="D5" s="117"/>
      <c r="E5" s="117"/>
      <c r="F5" s="117"/>
      <c r="G5" s="117"/>
      <c r="H5" s="117"/>
      <c r="I5" s="117"/>
      <c r="J5" s="117"/>
      <c r="K5" s="117"/>
      <c r="L5" s="117"/>
      <c r="M5" s="117"/>
      <c r="N5" s="118"/>
      <c r="P5" s="21"/>
      <c r="W5" s="57"/>
    </row>
    <row r="6" spans="1:25" s="6" customFormat="1" ht="14.4" customHeight="1" x14ac:dyDescent="0.3">
      <c r="A6" s="21"/>
      <c r="B6" s="116"/>
      <c r="C6" s="117"/>
      <c r="D6" s="117"/>
      <c r="E6" s="117"/>
      <c r="F6" s="117"/>
      <c r="G6" s="117"/>
      <c r="H6" s="117"/>
      <c r="I6" s="117"/>
      <c r="J6" s="117"/>
      <c r="K6" s="117"/>
      <c r="L6" s="117"/>
      <c r="M6" s="117"/>
      <c r="N6" s="118"/>
      <c r="P6" s="21"/>
      <c r="W6" s="57"/>
    </row>
    <row r="7" spans="1:25" x14ac:dyDescent="0.3">
      <c r="A7" s="21"/>
      <c r="B7" s="116"/>
      <c r="C7" s="117"/>
      <c r="D7" s="117"/>
      <c r="E7" s="117"/>
      <c r="F7" s="117"/>
      <c r="G7" s="117"/>
      <c r="H7" s="117"/>
      <c r="I7" s="117"/>
      <c r="J7" s="117"/>
      <c r="K7" s="117"/>
      <c r="L7" s="117"/>
      <c r="M7" s="117"/>
      <c r="N7" s="118"/>
      <c r="O7" s="6"/>
      <c r="P7" s="21"/>
      <c r="W7" s="57"/>
    </row>
    <row r="8" spans="1:25" ht="18" customHeight="1" x14ac:dyDescent="0.3">
      <c r="A8" s="21"/>
      <c r="B8" s="119"/>
      <c r="C8" s="120"/>
      <c r="D8" s="120"/>
      <c r="E8" s="120"/>
      <c r="F8" s="120"/>
      <c r="G8" s="120"/>
      <c r="H8" s="120"/>
      <c r="I8" s="120"/>
      <c r="J8" s="120"/>
      <c r="K8" s="120"/>
      <c r="L8" s="120"/>
      <c r="M8" s="120"/>
      <c r="N8" s="121"/>
      <c r="O8" s="6"/>
      <c r="P8" s="21"/>
      <c r="W8" s="57"/>
    </row>
    <row r="9" spans="1:25" x14ac:dyDescent="0.3">
      <c r="A9" s="21"/>
      <c r="B9" s="6"/>
      <c r="C9" s="6"/>
      <c r="D9" s="6"/>
      <c r="E9" s="6"/>
      <c r="F9" s="6"/>
      <c r="G9" s="6"/>
      <c r="H9" s="6"/>
      <c r="I9" s="6"/>
      <c r="J9" s="6"/>
      <c r="K9" s="6"/>
      <c r="L9" s="6"/>
      <c r="M9" s="6"/>
      <c r="N9" s="6"/>
      <c r="O9" s="6"/>
      <c r="P9" s="21"/>
      <c r="W9" s="57"/>
      <c r="X9" s="6"/>
      <c r="Y9" s="6"/>
    </row>
    <row r="10" spans="1:25" ht="14.4" customHeight="1" x14ac:dyDescent="0.3">
      <c r="A10" s="21"/>
      <c r="B10" s="122" t="s">
        <v>20</v>
      </c>
      <c r="C10" s="123"/>
      <c r="D10" s="123"/>
      <c r="E10" s="123"/>
      <c r="F10" s="123"/>
      <c r="G10" s="6"/>
      <c r="H10" s="104" t="s">
        <v>24</v>
      </c>
      <c r="I10" s="105"/>
      <c r="J10" s="106"/>
      <c r="K10" s="25"/>
      <c r="L10" s="104" t="s">
        <v>25</v>
      </c>
      <c r="M10" s="105"/>
      <c r="N10" s="106"/>
      <c r="O10" s="6"/>
      <c r="P10" s="21"/>
      <c r="W10" s="57"/>
      <c r="X10" s="6"/>
      <c r="Y10" s="6"/>
    </row>
    <row r="11" spans="1:25" ht="14.4" customHeight="1" x14ac:dyDescent="0.35">
      <c r="A11" s="21"/>
      <c r="B11" s="26"/>
      <c r="C11" s="26"/>
      <c r="D11" s="26"/>
      <c r="E11" s="26"/>
      <c r="F11" s="26"/>
      <c r="G11" s="26"/>
      <c r="H11" s="107"/>
      <c r="I11" s="108"/>
      <c r="J11" s="109"/>
      <c r="K11" s="25"/>
      <c r="L11" s="107"/>
      <c r="M11" s="108"/>
      <c r="N11" s="109"/>
      <c r="O11" s="26"/>
      <c r="P11" s="21"/>
      <c r="W11" s="57"/>
      <c r="X11" s="6"/>
      <c r="Y11" s="6"/>
    </row>
    <row r="12" spans="1:25" x14ac:dyDescent="0.3">
      <c r="A12" s="21"/>
      <c r="B12" s="6"/>
      <c r="C12" s="22"/>
      <c r="D12" s="22"/>
      <c r="E12" s="22"/>
      <c r="F12" s="22"/>
      <c r="G12" s="22"/>
      <c r="H12" s="110">
        <f>V42/V24*1000</f>
        <v>0.16424933878537712</v>
      </c>
      <c r="I12" s="111"/>
      <c r="J12" s="112"/>
      <c r="K12" s="28"/>
      <c r="L12" s="110">
        <f>V42/V30*1000</f>
        <v>3.5575740049345121</v>
      </c>
      <c r="M12" s="111"/>
      <c r="N12" s="112"/>
      <c r="O12" s="6"/>
      <c r="P12" s="21"/>
      <c r="W12" s="57"/>
      <c r="X12" s="6"/>
      <c r="Y12" s="6"/>
    </row>
    <row r="13" spans="1:25" ht="15.6" customHeight="1" x14ac:dyDescent="0.3">
      <c r="A13" s="21"/>
      <c r="B13" s="22"/>
      <c r="C13" s="22"/>
      <c r="D13" s="22"/>
      <c r="E13" s="22"/>
      <c r="F13" s="22"/>
      <c r="G13" s="22"/>
      <c r="H13" s="45"/>
      <c r="I13" s="45"/>
      <c r="J13" s="45"/>
      <c r="K13" s="28"/>
      <c r="L13" s="45"/>
      <c r="M13" s="45"/>
      <c r="N13" s="45"/>
      <c r="O13" s="6"/>
      <c r="P13" s="21"/>
      <c r="W13" s="57"/>
      <c r="X13" s="6"/>
      <c r="Y13" s="6"/>
    </row>
    <row r="14" spans="1:25" x14ac:dyDescent="0.3">
      <c r="A14" s="21"/>
      <c r="B14" s="6"/>
      <c r="C14" s="6"/>
      <c r="D14" s="6"/>
      <c r="E14" s="6"/>
      <c r="F14" s="6"/>
      <c r="G14" s="6"/>
      <c r="H14" s="124"/>
      <c r="I14" s="125"/>
      <c r="J14" s="104" t="s">
        <v>27</v>
      </c>
      <c r="K14" s="105"/>
      <c r="L14" s="128"/>
      <c r="M14" s="104" t="s">
        <v>26</v>
      </c>
      <c r="N14" s="106"/>
      <c r="O14" s="6"/>
      <c r="P14" s="21"/>
      <c r="W14" s="60"/>
      <c r="X14" s="20"/>
      <c r="Y14" s="20"/>
    </row>
    <row r="15" spans="1:25" ht="14.4" customHeight="1" x14ac:dyDescent="0.3">
      <c r="A15" s="21"/>
      <c r="B15" s="6"/>
      <c r="C15" s="6"/>
      <c r="D15" s="6"/>
      <c r="E15" s="6"/>
      <c r="F15" s="6"/>
      <c r="G15" s="6"/>
      <c r="H15" s="126"/>
      <c r="I15" s="127"/>
      <c r="J15" s="107"/>
      <c r="K15" s="108"/>
      <c r="L15" s="129"/>
      <c r="M15" s="107"/>
      <c r="N15" s="109"/>
      <c r="O15" s="25"/>
      <c r="P15" s="21"/>
      <c r="W15" s="60"/>
      <c r="X15" s="20"/>
      <c r="Y15" s="20"/>
    </row>
    <row r="16" spans="1:25" ht="15" customHeight="1" x14ac:dyDescent="0.3">
      <c r="A16" s="21"/>
      <c r="B16" s="6"/>
      <c r="C16" s="6"/>
      <c r="D16" s="6"/>
      <c r="E16" s="6"/>
      <c r="F16" s="6"/>
      <c r="G16" s="6"/>
      <c r="H16" s="77" t="s">
        <v>1</v>
      </c>
      <c r="I16" s="77"/>
      <c r="J16" s="144">
        <f>U42/U30*1000</f>
        <v>1.4741503229469037</v>
      </c>
      <c r="K16" s="144"/>
      <c r="L16" s="144"/>
      <c r="M16" s="145">
        <f>U24/U30</f>
        <v>12.066876068545435</v>
      </c>
      <c r="N16" s="145"/>
      <c r="O16" s="25"/>
      <c r="P16" s="21"/>
      <c r="W16" s="60"/>
      <c r="X16" s="20"/>
      <c r="Y16" s="20"/>
    </row>
    <row r="17" spans="1:25" ht="15" customHeight="1" x14ac:dyDescent="0.3">
      <c r="A17" s="21"/>
      <c r="B17" s="6"/>
      <c r="C17" s="6"/>
      <c r="D17" s="6"/>
      <c r="E17" s="6"/>
      <c r="F17" s="6"/>
      <c r="G17" s="6"/>
      <c r="H17" s="130" t="s">
        <v>37</v>
      </c>
      <c r="I17" s="131"/>
      <c r="J17" s="134">
        <f>T42/T30*1000</f>
        <v>10.387081102287381</v>
      </c>
      <c r="K17" s="135"/>
      <c r="L17" s="136"/>
      <c r="M17" s="140">
        <f>T24/T30</f>
        <v>61.37148977417943</v>
      </c>
      <c r="N17" s="141"/>
      <c r="O17" s="6"/>
      <c r="P17" s="21"/>
      <c r="W17" s="60"/>
      <c r="X17" s="20"/>
      <c r="Y17" s="20"/>
    </row>
    <row r="18" spans="1:25" ht="14.4" customHeight="1" x14ac:dyDescent="0.3">
      <c r="A18" s="21"/>
      <c r="B18" s="6"/>
      <c r="C18" s="6"/>
      <c r="D18" s="6"/>
      <c r="E18" s="6"/>
      <c r="F18" s="6"/>
      <c r="G18" s="6"/>
      <c r="H18" s="132"/>
      <c r="I18" s="133"/>
      <c r="J18" s="137"/>
      <c r="K18" s="138"/>
      <c r="L18" s="139"/>
      <c r="M18" s="142"/>
      <c r="N18" s="143"/>
      <c r="O18" s="25"/>
      <c r="P18" s="21"/>
      <c r="Q18" s="99" t="s">
        <v>18</v>
      </c>
      <c r="R18" s="102"/>
      <c r="S18" s="102"/>
      <c r="T18" s="102"/>
      <c r="U18" s="102"/>
      <c r="V18" s="103"/>
      <c r="W18" s="60"/>
      <c r="X18" s="20"/>
      <c r="Y18" s="20"/>
    </row>
    <row r="19" spans="1:25" ht="14.4" customHeight="1" x14ac:dyDescent="0.3">
      <c r="A19" s="21"/>
      <c r="B19" s="6"/>
      <c r="C19" s="6"/>
      <c r="D19" s="6"/>
      <c r="E19" s="6"/>
      <c r="F19" s="6"/>
      <c r="G19" s="6"/>
      <c r="H19" s="172" t="s">
        <v>36</v>
      </c>
      <c r="I19" s="173"/>
      <c r="J19" s="174">
        <f>R42/R30*1000</f>
        <v>14.371994184095739</v>
      </c>
      <c r="K19" s="174"/>
      <c r="L19" s="174"/>
      <c r="M19" s="176">
        <f>R24/R30</f>
        <v>45.043870931663122</v>
      </c>
      <c r="N19" s="176"/>
      <c r="O19" s="25"/>
      <c r="P19" s="21"/>
      <c r="Q19" s="59"/>
      <c r="R19" s="59"/>
      <c r="S19" s="59"/>
      <c r="T19" s="59"/>
      <c r="U19" s="59"/>
      <c r="V19" s="59"/>
      <c r="W19" s="60"/>
      <c r="X19" s="20"/>
      <c r="Y19" s="20"/>
    </row>
    <row r="20" spans="1:25" x14ac:dyDescent="0.3">
      <c r="A20" s="21"/>
      <c r="B20" s="6"/>
      <c r="C20" s="6"/>
      <c r="D20" s="6"/>
      <c r="E20" s="6"/>
      <c r="F20" s="6"/>
      <c r="G20" s="6"/>
      <c r="H20" s="173"/>
      <c r="I20" s="173"/>
      <c r="J20" s="175"/>
      <c r="K20" s="175"/>
      <c r="L20" s="175"/>
      <c r="M20" s="175"/>
      <c r="N20" s="175"/>
      <c r="O20" s="25"/>
      <c r="P20" s="21"/>
      <c r="Q20" s="34" t="s">
        <v>17</v>
      </c>
      <c r="R20" s="152" t="s">
        <v>36</v>
      </c>
      <c r="S20" s="153"/>
      <c r="T20" s="72" t="s">
        <v>35</v>
      </c>
      <c r="U20" s="73" t="s">
        <v>1</v>
      </c>
      <c r="V20" s="34" t="s">
        <v>10</v>
      </c>
      <c r="W20" s="60"/>
      <c r="X20" s="20"/>
      <c r="Y20" s="20"/>
    </row>
    <row r="21" spans="1:25" ht="14.4" customHeight="1" x14ac:dyDescent="0.3">
      <c r="A21" s="21"/>
      <c r="B21" s="6"/>
      <c r="C21" s="6"/>
      <c r="D21" s="6"/>
      <c r="E21" s="6"/>
      <c r="F21" s="6"/>
      <c r="G21" s="6"/>
      <c r="O21" s="25"/>
      <c r="P21" s="21"/>
      <c r="Q21" s="68" t="s">
        <v>2</v>
      </c>
      <c r="R21" s="165">
        <v>936000</v>
      </c>
      <c r="S21" s="166"/>
      <c r="T21" s="93">
        <f>1125436.8732+54091</f>
        <v>1179527.8732</v>
      </c>
      <c r="U21" s="94">
        <v>3209897.9730999996</v>
      </c>
      <c r="V21" s="36">
        <f>SUM(R21:U21)</f>
        <v>5325425.8463000003</v>
      </c>
      <c r="W21" s="60"/>
      <c r="X21" s="20"/>
      <c r="Y21" s="20"/>
    </row>
    <row r="22" spans="1:25" ht="14.4" customHeight="1" x14ac:dyDescent="0.3">
      <c r="A22" s="21"/>
      <c r="B22" s="6"/>
      <c r="C22" s="6"/>
      <c r="D22" s="6"/>
      <c r="E22" s="51"/>
      <c r="F22" s="6"/>
      <c r="G22" s="6"/>
      <c r="H22" s="104" t="s">
        <v>23</v>
      </c>
      <c r="I22" s="105"/>
      <c r="J22" s="106"/>
      <c r="L22" s="104" t="s">
        <v>28</v>
      </c>
      <c r="M22" s="105"/>
      <c r="N22" s="106"/>
      <c r="O22" s="25"/>
      <c r="P22" s="21"/>
      <c r="Q22" s="66" t="s">
        <v>3</v>
      </c>
      <c r="R22" s="167">
        <v>0</v>
      </c>
      <c r="S22" s="168"/>
      <c r="T22" s="95">
        <v>4369304.8334999997</v>
      </c>
      <c r="U22" s="96">
        <v>2466508.3784999996</v>
      </c>
      <c r="V22" s="36">
        <f>SUM(R22:U22)</f>
        <v>6835813.2119999994</v>
      </c>
      <c r="W22" s="60"/>
      <c r="X22" s="20"/>
      <c r="Y22" s="20"/>
    </row>
    <row r="23" spans="1:25" ht="14.4" customHeight="1" x14ac:dyDescent="0.3">
      <c r="A23" s="21"/>
      <c r="B23" s="6"/>
      <c r="C23" s="6"/>
      <c r="D23" s="6"/>
      <c r="E23" s="50"/>
      <c r="F23" s="6"/>
      <c r="G23" s="6"/>
      <c r="H23" s="107"/>
      <c r="I23" s="108"/>
      <c r="J23" s="109"/>
      <c r="K23" s="6"/>
      <c r="L23" s="107"/>
      <c r="M23" s="108"/>
      <c r="N23" s="109"/>
      <c r="O23" s="25"/>
      <c r="P23" s="21"/>
      <c r="Q23" s="67" t="s">
        <v>4</v>
      </c>
      <c r="R23" s="169">
        <v>674949</v>
      </c>
      <c r="S23" s="170"/>
      <c r="T23" s="97">
        <f>1016951+445909</f>
        <v>1462860</v>
      </c>
      <c r="U23" s="98">
        <v>1082902.5457000001</v>
      </c>
      <c r="V23" s="36">
        <f>SUM(R23:U23)</f>
        <v>3220711.5457000001</v>
      </c>
      <c r="W23" s="60"/>
      <c r="X23" s="25"/>
      <c r="Y23" s="25"/>
    </row>
    <row r="24" spans="1:25" ht="14.4" customHeight="1" x14ac:dyDescent="0.3">
      <c r="A24" s="21"/>
      <c r="B24" s="6"/>
      <c r="C24" s="6"/>
      <c r="D24" s="6"/>
      <c r="E24" s="50"/>
      <c r="F24" s="6"/>
      <c r="G24" s="6"/>
      <c r="H24" s="149">
        <f>V24</f>
        <v>15381950.604</v>
      </c>
      <c r="I24" s="150"/>
      <c r="J24" s="151"/>
      <c r="K24" s="6"/>
      <c r="L24" s="146">
        <f>V30</f>
        <v>710168</v>
      </c>
      <c r="M24" s="147"/>
      <c r="N24" s="148"/>
      <c r="O24" s="25"/>
      <c r="P24" s="21"/>
      <c r="Q24" s="74" t="s">
        <v>10</v>
      </c>
      <c r="R24" s="171">
        <f>SUM(R21:R23)</f>
        <v>1610949</v>
      </c>
      <c r="S24" s="171"/>
      <c r="T24" s="35">
        <f>SUM(T21:T23)</f>
        <v>7011692.7067</v>
      </c>
      <c r="U24" s="35">
        <f>SUM(U21:U23)</f>
        <v>6759308.8972999994</v>
      </c>
      <c r="V24" s="36">
        <f>SUM(R21:U23)</f>
        <v>15381950.604</v>
      </c>
      <c r="W24" s="60"/>
      <c r="X24" s="25"/>
      <c r="Y24" s="25"/>
    </row>
    <row r="25" spans="1:25" ht="14.4" customHeight="1" x14ac:dyDescent="0.35">
      <c r="A25" s="21"/>
      <c r="B25" s="6"/>
      <c r="C25" s="6"/>
      <c r="D25" s="6"/>
      <c r="E25" s="51"/>
      <c r="F25" s="6"/>
      <c r="G25" s="6"/>
      <c r="H25" s="6"/>
      <c r="I25" s="6"/>
      <c r="J25" s="6"/>
      <c r="K25" s="6"/>
      <c r="L25" s="6"/>
      <c r="M25" s="25"/>
      <c r="N25" s="25"/>
      <c r="O25" s="25"/>
      <c r="P25" s="21"/>
      <c r="Q25" s="26"/>
      <c r="R25" s="26"/>
      <c r="T25" s="26"/>
      <c r="U25" s="6"/>
      <c r="V25" s="6"/>
      <c r="W25" s="60"/>
      <c r="X25" s="25"/>
      <c r="Y25" s="25"/>
    </row>
    <row r="26" spans="1:25" ht="16.2" x14ac:dyDescent="0.3">
      <c r="A26" s="21"/>
      <c r="B26" s="6"/>
      <c r="C26" s="6"/>
      <c r="D26" s="6"/>
      <c r="E26" s="50"/>
      <c r="F26" s="6"/>
      <c r="G26" s="6"/>
      <c r="H26" s="6"/>
      <c r="I26" s="6"/>
      <c r="J26" s="6"/>
      <c r="K26" s="6"/>
      <c r="L26" s="6"/>
      <c r="M26" s="25"/>
      <c r="N26" s="25"/>
      <c r="O26" s="25"/>
      <c r="P26" s="21"/>
      <c r="Q26" s="34" t="s">
        <v>22</v>
      </c>
      <c r="R26" s="152" t="s">
        <v>36</v>
      </c>
      <c r="S26" s="153"/>
      <c r="T26" s="72" t="s">
        <v>0</v>
      </c>
      <c r="U26" s="73" t="s">
        <v>1</v>
      </c>
      <c r="V26" s="34" t="s">
        <v>10</v>
      </c>
      <c r="W26" s="60"/>
      <c r="X26" s="25"/>
      <c r="Y26" s="25"/>
    </row>
    <row r="27" spans="1:25" x14ac:dyDescent="0.3">
      <c r="A27" s="21"/>
      <c r="B27" s="6"/>
      <c r="C27" s="6"/>
      <c r="D27" s="6"/>
      <c r="E27" s="6"/>
      <c r="F27" s="6"/>
      <c r="G27" s="6"/>
      <c r="H27" s="6"/>
      <c r="I27" s="6"/>
      <c r="J27" s="6"/>
      <c r="K27" s="6"/>
      <c r="L27" s="6"/>
      <c r="M27" s="25"/>
      <c r="N27" s="25"/>
      <c r="O27" s="25"/>
      <c r="P27" s="21"/>
      <c r="Q27" s="29" t="s">
        <v>2</v>
      </c>
      <c r="R27" s="154">
        <v>19679</v>
      </c>
      <c r="S27" s="155"/>
      <c r="T27" s="87">
        <f>20844+668</f>
        <v>21512</v>
      </c>
      <c r="U27" s="88">
        <v>270746</v>
      </c>
      <c r="V27" s="69">
        <f>SUM(R27:U27)</f>
        <v>311937</v>
      </c>
      <c r="W27" s="60"/>
      <c r="X27" s="25"/>
      <c r="Y27" s="25"/>
    </row>
    <row r="28" spans="1:25" x14ac:dyDescent="0.3">
      <c r="A28" s="21"/>
      <c r="B28" s="6"/>
      <c r="C28" s="6"/>
      <c r="D28" s="6"/>
      <c r="E28" s="6"/>
      <c r="F28" s="6"/>
      <c r="G28" s="6"/>
      <c r="H28" s="6"/>
      <c r="I28" s="6"/>
      <c r="J28" s="6"/>
      <c r="K28" s="6"/>
      <c r="L28" s="6"/>
      <c r="M28" s="25"/>
      <c r="N28" s="25"/>
      <c r="O28" s="25"/>
      <c r="P28" s="21"/>
      <c r="Q28" s="30" t="s">
        <v>3</v>
      </c>
      <c r="R28" s="156">
        <v>0</v>
      </c>
      <c r="S28" s="157"/>
      <c r="T28" s="89">
        <v>61844</v>
      </c>
      <c r="U28" s="90">
        <v>201122</v>
      </c>
      <c r="V28" s="70">
        <f>SUM(R28:U28)</f>
        <v>262966</v>
      </c>
      <c r="W28" s="60"/>
      <c r="X28" s="25"/>
      <c r="Y28" s="25"/>
    </row>
    <row r="29" spans="1:25" x14ac:dyDescent="0.3">
      <c r="A29" s="21"/>
      <c r="B29" s="6"/>
      <c r="C29" s="6"/>
      <c r="D29" s="6"/>
      <c r="E29" s="6"/>
      <c r="F29" s="6"/>
      <c r="G29" s="6"/>
      <c r="H29" s="6"/>
      <c r="I29" s="6"/>
      <c r="J29" s="6"/>
      <c r="K29" s="6"/>
      <c r="L29" s="6"/>
      <c r="M29" s="25"/>
      <c r="N29" s="25"/>
      <c r="O29" s="25"/>
      <c r="P29" s="21"/>
      <c r="Q29" s="31" t="s">
        <v>4</v>
      </c>
      <c r="R29" s="158">
        <v>16085</v>
      </c>
      <c r="S29" s="159"/>
      <c r="T29" s="91">
        <f>27261+3633</f>
        <v>30894</v>
      </c>
      <c r="U29" s="92">
        <v>88286</v>
      </c>
      <c r="V29" s="71">
        <f>SUM(R29:U29)</f>
        <v>135265</v>
      </c>
      <c r="W29" s="60"/>
      <c r="X29" s="25"/>
      <c r="Y29" s="25"/>
    </row>
    <row r="30" spans="1:25" x14ac:dyDescent="0.3">
      <c r="A30" s="21"/>
      <c r="B30" s="6"/>
      <c r="C30" s="6"/>
      <c r="D30" s="6"/>
      <c r="E30" s="6"/>
      <c r="F30" s="6"/>
      <c r="G30" s="6"/>
      <c r="H30" s="6"/>
      <c r="I30" s="6"/>
      <c r="J30" s="6"/>
      <c r="K30" s="6"/>
      <c r="L30" s="6"/>
      <c r="M30" s="25"/>
      <c r="N30" s="25"/>
      <c r="O30" s="25"/>
      <c r="P30" s="21"/>
      <c r="Q30" s="74" t="s">
        <v>10</v>
      </c>
      <c r="R30" s="160">
        <f>SUM(R27:R29)</f>
        <v>35764</v>
      </c>
      <c r="S30" s="103"/>
      <c r="T30" s="76">
        <f>SUM(T27:T29)</f>
        <v>114250</v>
      </c>
      <c r="U30" s="76">
        <f>SUM(U27:U29)</f>
        <v>560154</v>
      </c>
      <c r="V30" s="49">
        <f>SUM(R27:U29)</f>
        <v>710168</v>
      </c>
      <c r="W30" s="60"/>
      <c r="X30" s="25"/>
      <c r="Y30" s="25"/>
    </row>
    <row r="31" spans="1:25" x14ac:dyDescent="0.3">
      <c r="A31" s="21"/>
      <c r="B31" s="6"/>
      <c r="C31" s="6"/>
      <c r="D31" s="6"/>
      <c r="E31" s="6"/>
      <c r="F31" s="6"/>
      <c r="G31" s="6"/>
      <c r="H31" s="6"/>
      <c r="I31" s="6"/>
      <c r="J31" s="6"/>
      <c r="K31" s="6"/>
      <c r="L31" s="6"/>
      <c r="M31" s="25"/>
      <c r="N31" s="25"/>
      <c r="O31" s="25"/>
      <c r="P31" s="21"/>
      <c r="Q31" s="6"/>
      <c r="R31" s="6"/>
      <c r="T31" s="6"/>
      <c r="U31" s="25"/>
      <c r="V31" s="25"/>
      <c r="W31" s="60"/>
      <c r="X31" s="25"/>
      <c r="Y31" s="25"/>
    </row>
    <row r="32" spans="1:25" x14ac:dyDescent="0.3">
      <c r="A32" s="21"/>
      <c r="B32" s="6"/>
      <c r="C32" s="6"/>
      <c r="D32" s="6"/>
      <c r="E32" s="6"/>
      <c r="F32" s="6"/>
      <c r="G32" s="6"/>
      <c r="H32" s="6"/>
      <c r="I32" s="6"/>
      <c r="J32" s="6"/>
      <c r="K32" s="6"/>
      <c r="L32" s="6"/>
      <c r="M32" s="25"/>
      <c r="N32" s="25"/>
      <c r="O32" s="25"/>
      <c r="P32" s="21"/>
      <c r="Q32" s="34" t="s">
        <v>32</v>
      </c>
      <c r="R32" s="152" t="s">
        <v>36</v>
      </c>
      <c r="S32" s="153"/>
      <c r="T32" s="72" t="s">
        <v>0</v>
      </c>
      <c r="U32" s="73" t="s">
        <v>1</v>
      </c>
      <c r="V32" s="34" t="s">
        <v>10</v>
      </c>
      <c r="W32" s="60"/>
      <c r="X32" s="25"/>
      <c r="Y32" s="25"/>
    </row>
    <row r="33" spans="1:33" x14ac:dyDescent="0.3">
      <c r="A33" s="21"/>
      <c r="B33" s="6"/>
      <c r="C33" s="6"/>
      <c r="D33" s="6"/>
      <c r="E33" s="6"/>
      <c r="F33" s="6"/>
      <c r="G33" s="6"/>
      <c r="H33" s="6"/>
      <c r="I33" s="6"/>
      <c r="J33" s="6"/>
      <c r="K33" s="6"/>
      <c r="L33" s="6"/>
      <c r="M33" s="25"/>
      <c r="N33" s="25"/>
      <c r="O33" s="25"/>
      <c r="P33" s="21"/>
      <c r="Q33" s="68" t="s">
        <v>2</v>
      </c>
      <c r="R33" s="161">
        <f>R39+R45</f>
        <v>424</v>
      </c>
      <c r="S33" s="162"/>
      <c r="T33" s="78">
        <f t="shared" ref="T33:U35" si="0">T39+T45</f>
        <v>259.67467262000002</v>
      </c>
      <c r="U33" s="79">
        <f t="shared" si="0"/>
        <v>349.26619999999997</v>
      </c>
      <c r="V33" s="69">
        <f>SUM(R33:U33)</f>
        <v>1032.9408726199999</v>
      </c>
      <c r="W33" s="60"/>
      <c r="X33" s="25"/>
      <c r="Y33" s="25"/>
    </row>
    <row r="34" spans="1:33" x14ac:dyDescent="0.3">
      <c r="A34" s="21"/>
      <c r="B34" s="6"/>
      <c r="C34" s="6"/>
      <c r="D34" s="6"/>
      <c r="E34" s="6"/>
      <c r="F34" s="6"/>
      <c r="G34" s="6"/>
      <c r="H34" s="6"/>
      <c r="I34" s="6"/>
      <c r="J34" s="6"/>
      <c r="K34" s="6"/>
      <c r="L34" s="6"/>
      <c r="M34" s="25"/>
      <c r="N34" s="25"/>
      <c r="O34" s="25"/>
      <c r="P34" s="21"/>
      <c r="Q34" s="66" t="s">
        <v>3</v>
      </c>
      <c r="R34" s="163">
        <f t="shared" ref="R34" si="1">R40+R46</f>
        <v>0</v>
      </c>
      <c r="S34" s="164"/>
      <c r="T34" s="80">
        <f t="shared" si="0"/>
        <v>961.03869299600001</v>
      </c>
      <c r="U34" s="81">
        <f t="shared" si="0"/>
        <v>304.45159999999998</v>
      </c>
      <c r="V34" s="70">
        <f>SUM(R34:U34)</f>
        <v>1265.4902929959999</v>
      </c>
      <c r="W34" s="60"/>
      <c r="X34" s="25"/>
      <c r="Y34" s="25"/>
    </row>
    <row r="35" spans="1:33" x14ac:dyDescent="0.3">
      <c r="A35" s="21"/>
      <c r="B35" s="6"/>
      <c r="C35" s="6"/>
      <c r="D35" s="6"/>
      <c r="E35" s="6"/>
      <c r="F35" s="6"/>
      <c r="G35" s="6"/>
      <c r="H35" s="6"/>
      <c r="I35" s="6"/>
      <c r="J35" s="6"/>
      <c r="K35" s="6"/>
      <c r="L35" s="6"/>
      <c r="M35" s="25"/>
      <c r="N35" s="25"/>
      <c r="O35" s="25"/>
      <c r="P35" s="21"/>
      <c r="Q35" s="67" t="s">
        <v>4</v>
      </c>
      <c r="R35" s="177">
        <f t="shared" ref="R35" si="2">R41+R47</f>
        <v>323</v>
      </c>
      <c r="S35" s="178"/>
      <c r="T35" s="82">
        <f t="shared" si="0"/>
        <v>368.31671497366631</v>
      </c>
      <c r="U35" s="83">
        <f t="shared" si="0"/>
        <v>172.0334</v>
      </c>
      <c r="V35" s="71">
        <f>SUM(R35:U35)</f>
        <v>863.35011497366634</v>
      </c>
      <c r="W35" s="60"/>
      <c r="X35" s="20"/>
      <c r="Y35" s="20"/>
      <c r="AA35" s="2"/>
      <c r="AB35" s="1"/>
      <c r="AC35" s="1"/>
      <c r="AD35" s="1"/>
      <c r="AE35" s="1"/>
      <c r="AF35" s="1"/>
      <c r="AG35" s="3"/>
    </row>
    <row r="36" spans="1:33" x14ac:dyDescent="0.3">
      <c r="A36" s="21"/>
      <c r="B36" s="6"/>
      <c r="C36" s="6"/>
      <c r="D36" s="6"/>
      <c r="E36" s="6"/>
      <c r="F36" s="6"/>
      <c r="G36" s="6"/>
      <c r="H36" s="6"/>
      <c r="I36" s="6"/>
      <c r="J36" s="6"/>
      <c r="K36" s="6"/>
      <c r="L36" s="6"/>
      <c r="M36" s="25"/>
      <c r="N36" s="25"/>
      <c r="O36" s="25"/>
      <c r="P36" s="21"/>
      <c r="Q36" s="74" t="s">
        <v>10</v>
      </c>
      <c r="R36" s="181">
        <f>SUM(R33:R35)</f>
        <v>747</v>
      </c>
      <c r="S36" s="181"/>
      <c r="T36" s="75">
        <f>SUM(T33:T35)</f>
        <v>1589.0300805896663</v>
      </c>
      <c r="U36" s="75">
        <f>SUM(U33:U35)</f>
        <v>825.75119999999993</v>
      </c>
      <c r="V36" s="49">
        <f>SUM(R33:U35)</f>
        <v>3161.781280589666</v>
      </c>
      <c r="W36" s="60"/>
      <c r="X36" s="20"/>
      <c r="Y36" s="20"/>
    </row>
    <row r="37" spans="1:33" x14ac:dyDescent="0.3">
      <c r="A37" s="21"/>
      <c r="B37" s="6"/>
      <c r="C37" s="6"/>
      <c r="D37" s="6"/>
      <c r="E37" s="6"/>
      <c r="F37" s="6"/>
      <c r="G37" s="6"/>
      <c r="H37" s="6"/>
      <c r="I37" s="6"/>
      <c r="J37" s="6"/>
      <c r="K37" s="6"/>
      <c r="L37" s="6"/>
      <c r="M37" s="6"/>
      <c r="N37" s="6"/>
      <c r="O37" s="25"/>
      <c r="P37" s="21"/>
      <c r="Q37" s="6"/>
      <c r="R37" s="6"/>
      <c r="T37" s="6"/>
      <c r="U37" s="25"/>
      <c r="V37" s="25"/>
      <c r="W37" s="60"/>
      <c r="X37" s="20"/>
      <c r="Y37" s="20"/>
    </row>
    <row r="38" spans="1:33" x14ac:dyDescent="0.3">
      <c r="A38" s="21"/>
      <c r="B38" s="6"/>
      <c r="C38" s="6"/>
      <c r="D38" s="6"/>
      <c r="E38" s="6"/>
      <c r="F38" s="6"/>
      <c r="G38" s="6"/>
      <c r="H38" s="6"/>
      <c r="I38" s="6"/>
      <c r="J38" s="6"/>
      <c r="K38" s="6"/>
      <c r="L38" s="6"/>
      <c r="M38" s="6"/>
      <c r="N38" s="6"/>
      <c r="O38" s="25"/>
      <c r="P38" s="21"/>
      <c r="Q38" s="34" t="s">
        <v>31</v>
      </c>
      <c r="R38" s="152" t="s">
        <v>36</v>
      </c>
      <c r="S38" s="153"/>
      <c r="T38" s="32" t="s">
        <v>0</v>
      </c>
      <c r="U38" s="33" t="s">
        <v>1</v>
      </c>
      <c r="V38" s="34" t="s">
        <v>10</v>
      </c>
      <c r="W38" s="60"/>
      <c r="X38" s="20"/>
      <c r="Y38" s="20"/>
    </row>
    <row r="39" spans="1:33" ht="14.4" customHeight="1" x14ac:dyDescent="0.3">
      <c r="A39" s="21"/>
      <c r="B39" s="6"/>
      <c r="C39" s="6"/>
      <c r="D39" s="6"/>
      <c r="E39" s="6"/>
      <c r="F39" s="6"/>
      <c r="G39" s="6"/>
      <c r="H39" s="6"/>
      <c r="I39" s="6"/>
      <c r="J39" s="6"/>
      <c r="K39" s="6"/>
      <c r="L39" s="6"/>
      <c r="M39" s="46"/>
      <c r="N39" s="46"/>
      <c r="O39" s="25"/>
      <c r="P39" s="21"/>
      <c r="Q39" s="29" t="s">
        <v>2</v>
      </c>
      <c r="R39" s="161">
        <v>305</v>
      </c>
      <c r="S39" s="180"/>
      <c r="T39" s="84">
        <f>159.3446336+12</f>
        <v>171.34463360000001</v>
      </c>
      <c r="U39" s="79">
        <v>349.26619999999997</v>
      </c>
      <c r="V39" s="38">
        <f>SUM(R39:U39)</f>
        <v>825.61083359999998</v>
      </c>
      <c r="W39" s="60"/>
      <c r="X39" s="20"/>
      <c r="Y39" s="20"/>
    </row>
    <row r="40" spans="1:33" ht="14.4" customHeight="1" x14ac:dyDescent="0.3">
      <c r="A40" s="21"/>
      <c r="B40" s="6"/>
      <c r="C40" s="6"/>
      <c r="D40" s="6"/>
      <c r="E40" s="6"/>
      <c r="F40" s="6"/>
      <c r="G40" s="6"/>
      <c r="H40" s="6"/>
      <c r="I40" s="6"/>
      <c r="J40" s="6"/>
      <c r="K40" s="6"/>
      <c r="L40" s="6"/>
      <c r="M40" s="46"/>
      <c r="N40" s="46"/>
      <c r="O40" s="25"/>
      <c r="P40" s="21"/>
      <c r="Q40" s="30" t="s">
        <v>3</v>
      </c>
      <c r="R40" s="163">
        <v>0</v>
      </c>
      <c r="S40" s="164"/>
      <c r="T40" s="85">
        <v>731.66184430600003</v>
      </c>
      <c r="U40" s="81">
        <v>304.45159999999998</v>
      </c>
      <c r="V40" s="39">
        <f>SUM(R40:U40)</f>
        <v>1036.113444306</v>
      </c>
      <c r="W40" s="60"/>
      <c r="X40" s="20"/>
      <c r="Y40" s="20"/>
    </row>
    <row r="41" spans="1:33" ht="15" customHeight="1" x14ac:dyDescent="0.3">
      <c r="A41" s="21"/>
      <c r="B41" s="6"/>
      <c r="C41" s="6"/>
      <c r="D41" s="6"/>
      <c r="E41" s="6"/>
      <c r="F41" s="6"/>
      <c r="G41" s="6"/>
      <c r="H41" s="6"/>
      <c r="I41" s="6"/>
      <c r="J41" s="6"/>
      <c r="K41" s="6"/>
      <c r="L41" s="6"/>
      <c r="M41" s="47"/>
      <c r="N41" s="47"/>
      <c r="O41" s="25"/>
      <c r="P41" s="21"/>
      <c r="Q41" s="31" t="s">
        <v>4</v>
      </c>
      <c r="R41" s="177">
        <v>209</v>
      </c>
      <c r="S41" s="178"/>
      <c r="T41" s="86">
        <f>266.717538030333+17</f>
        <v>283.717538030333</v>
      </c>
      <c r="U41" s="83">
        <v>172.0334</v>
      </c>
      <c r="V41" s="40">
        <f>SUM(R41:U41)</f>
        <v>664.75093803033303</v>
      </c>
      <c r="W41" s="60"/>
      <c r="X41" s="20"/>
      <c r="Y41" s="20"/>
    </row>
    <row r="42" spans="1:33" ht="16.2" customHeight="1" x14ac:dyDescent="0.3">
      <c r="A42" s="21"/>
      <c r="B42" s="6"/>
      <c r="C42" s="6"/>
      <c r="D42" s="6"/>
      <c r="E42" s="6"/>
      <c r="F42" s="6"/>
      <c r="G42" s="6"/>
      <c r="H42" s="6"/>
      <c r="I42" s="6"/>
      <c r="J42" s="6"/>
      <c r="K42" s="6"/>
      <c r="L42" s="6"/>
      <c r="M42" s="47"/>
      <c r="N42" s="47"/>
      <c r="O42" s="25"/>
      <c r="P42" s="21"/>
      <c r="Q42" s="34" t="s">
        <v>10</v>
      </c>
      <c r="R42" s="179">
        <f>SUM(R39:R41)</f>
        <v>514</v>
      </c>
      <c r="S42" s="179"/>
      <c r="T42" s="48">
        <f>SUM(T39:T41)</f>
        <v>1186.7240159363332</v>
      </c>
      <c r="U42" s="49">
        <f>SUM(U39:U41)</f>
        <v>825.75119999999993</v>
      </c>
      <c r="V42" s="37">
        <f>SUM(R39:U41)</f>
        <v>2526.4752159363325</v>
      </c>
      <c r="W42" s="60"/>
      <c r="X42" s="20"/>
      <c r="Y42" s="20"/>
    </row>
    <row r="43" spans="1:33" x14ac:dyDescent="0.3">
      <c r="A43" s="21"/>
      <c r="B43" s="6"/>
      <c r="C43" s="6"/>
      <c r="D43" s="6"/>
      <c r="E43" s="6"/>
      <c r="F43" s="6"/>
      <c r="G43" s="6"/>
      <c r="H43" s="6"/>
      <c r="I43" s="6"/>
      <c r="J43" s="6"/>
      <c r="K43" s="6"/>
      <c r="L43" s="6"/>
      <c r="M43" s="25"/>
      <c r="N43" s="25"/>
      <c r="O43" s="25"/>
      <c r="P43" s="21"/>
      <c r="Q43" s="6"/>
      <c r="R43" s="6"/>
      <c r="T43" s="6"/>
      <c r="U43" s="6"/>
      <c r="V43" s="6"/>
      <c r="W43" s="57"/>
      <c r="X43" s="6"/>
      <c r="Y43" s="6"/>
    </row>
    <row r="44" spans="1:33" ht="14.4" customHeight="1" x14ac:dyDescent="0.3">
      <c r="A44" s="21"/>
      <c r="B44" s="6"/>
      <c r="C44" s="6"/>
      <c r="D44" s="6"/>
      <c r="E44" s="6"/>
      <c r="F44" s="6"/>
      <c r="G44" s="6"/>
      <c r="H44" s="6"/>
      <c r="I44" s="6"/>
      <c r="J44" s="6"/>
      <c r="K44" s="6"/>
      <c r="L44" s="6"/>
      <c r="M44" s="52"/>
      <c r="N44" s="52"/>
      <c r="O44" s="52"/>
      <c r="P44" s="21"/>
      <c r="Q44" s="34" t="s">
        <v>33</v>
      </c>
      <c r="R44" s="152" t="s">
        <v>36</v>
      </c>
      <c r="S44" s="153"/>
      <c r="T44" s="32" t="s">
        <v>0</v>
      </c>
      <c r="U44" s="33" t="s">
        <v>1</v>
      </c>
      <c r="V44" s="34" t="s">
        <v>10</v>
      </c>
      <c r="W44" s="57"/>
      <c r="X44" s="6"/>
      <c r="Y44" s="6"/>
    </row>
    <row r="45" spans="1:33" x14ac:dyDescent="0.3">
      <c r="A45" s="21"/>
      <c r="B45" s="25"/>
      <c r="C45" s="25"/>
      <c r="D45" s="25"/>
      <c r="E45" s="25"/>
      <c r="F45" s="25"/>
      <c r="G45" s="25"/>
      <c r="H45" s="25"/>
      <c r="I45" s="6"/>
      <c r="J45" s="6"/>
      <c r="K45" s="6"/>
      <c r="L45" s="6"/>
      <c r="M45" s="25"/>
      <c r="N45" s="25"/>
      <c r="O45" s="25"/>
      <c r="P45" s="21"/>
      <c r="Q45" s="29" t="s">
        <v>2</v>
      </c>
      <c r="R45" s="161">
        <v>119</v>
      </c>
      <c r="S45" s="180"/>
      <c r="T45" s="78">
        <v>88.330039020000001</v>
      </c>
      <c r="U45" s="79">
        <v>0</v>
      </c>
      <c r="V45" s="38">
        <f>V33-V39</f>
        <v>207.33003901999996</v>
      </c>
      <c r="W45" s="57"/>
      <c r="X45" s="6"/>
      <c r="Y45" s="6"/>
    </row>
    <row r="46" spans="1:33" ht="16.2" customHeight="1" x14ac:dyDescent="0.3">
      <c r="A46" s="21"/>
      <c r="B46" s="25"/>
      <c r="C46" s="25"/>
      <c r="D46" s="25"/>
      <c r="E46" s="25"/>
      <c r="F46" s="25"/>
      <c r="G46" s="25"/>
      <c r="H46" s="25"/>
      <c r="I46" s="6"/>
      <c r="J46" s="6"/>
      <c r="K46" s="6"/>
      <c r="L46" s="6"/>
      <c r="M46" s="25"/>
      <c r="N46" s="25"/>
      <c r="O46" s="25"/>
      <c r="P46" s="21"/>
      <c r="Q46" s="30" t="s">
        <v>3</v>
      </c>
      <c r="R46" s="163">
        <v>0</v>
      </c>
      <c r="S46" s="164"/>
      <c r="T46" s="80">
        <v>229.37684869000003</v>
      </c>
      <c r="U46" s="81">
        <v>0</v>
      </c>
      <c r="V46" s="39">
        <f>V34-V40</f>
        <v>229.37684868999986</v>
      </c>
      <c r="W46" s="57"/>
      <c r="X46" s="6"/>
      <c r="Y46" s="6"/>
    </row>
    <row r="47" spans="1:33" x14ac:dyDescent="0.3">
      <c r="A47" s="21"/>
      <c r="B47" s="25"/>
      <c r="C47" s="25"/>
      <c r="D47" s="25"/>
      <c r="E47" s="25"/>
      <c r="F47" s="25"/>
      <c r="G47" s="25"/>
      <c r="H47" s="25"/>
      <c r="I47" s="6"/>
      <c r="J47" s="6"/>
      <c r="K47" s="6"/>
      <c r="L47" s="6"/>
      <c r="M47" s="25"/>
      <c r="N47" s="25"/>
      <c r="O47" s="25"/>
      <c r="P47" s="21"/>
      <c r="Q47" s="31" t="s">
        <v>4</v>
      </c>
      <c r="R47" s="177">
        <v>114</v>
      </c>
      <c r="S47" s="178"/>
      <c r="T47" s="82">
        <v>84.599176943333319</v>
      </c>
      <c r="U47" s="83">
        <v>0</v>
      </c>
      <c r="V47" s="40">
        <f>V35-V41</f>
        <v>198.5991769433333</v>
      </c>
      <c r="W47" s="57"/>
      <c r="X47" s="6"/>
      <c r="Y47" s="6"/>
    </row>
    <row r="48" spans="1:33" x14ac:dyDescent="0.3">
      <c r="A48" s="21"/>
      <c r="B48" s="25"/>
      <c r="C48" s="25"/>
      <c r="D48" s="25"/>
      <c r="E48" s="25"/>
      <c r="F48" s="25"/>
      <c r="G48" s="25"/>
      <c r="H48" s="25"/>
      <c r="I48" s="6"/>
      <c r="J48" s="6"/>
      <c r="K48" s="6"/>
      <c r="L48" s="6"/>
      <c r="M48" s="25"/>
      <c r="N48" s="25"/>
      <c r="O48" s="25"/>
      <c r="P48" s="21"/>
      <c r="Q48" s="34" t="s">
        <v>10</v>
      </c>
      <c r="R48" s="179">
        <f t="shared" ref="R48" si="3">R36-R42</f>
        <v>233</v>
      </c>
      <c r="S48" s="179"/>
      <c r="T48" s="64">
        <f>T36-T42</f>
        <v>402.30606465333312</v>
      </c>
      <c r="U48" s="65">
        <f>U36-U42</f>
        <v>0</v>
      </c>
      <c r="V48" s="37">
        <f>V36-V42</f>
        <v>635.30606465333358</v>
      </c>
      <c r="W48" s="57"/>
      <c r="X48" s="6"/>
      <c r="Y48" s="6"/>
    </row>
    <row r="49" spans="1:34" x14ac:dyDescent="0.3">
      <c r="A49" s="23"/>
      <c r="B49" s="61"/>
      <c r="C49" s="61"/>
      <c r="D49" s="61"/>
      <c r="E49" s="61"/>
      <c r="F49" s="61"/>
      <c r="G49" s="61"/>
      <c r="H49" s="61"/>
      <c r="I49" s="24"/>
      <c r="J49" s="24"/>
      <c r="K49" s="24"/>
      <c r="L49" s="24"/>
      <c r="M49" s="61"/>
      <c r="N49" s="61"/>
      <c r="O49" s="61"/>
      <c r="P49" s="23"/>
      <c r="Q49" s="61"/>
      <c r="R49" s="61"/>
      <c r="S49" s="61"/>
      <c r="T49" s="61"/>
      <c r="U49" s="24"/>
      <c r="V49" s="24"/>
      <c r="W49" s="62"/>
      <c r="X49" s="6"/>
      <c r="Y49" s="6"/>
    </row>
    <row r="50" spans="1:34" x14ac:dyDescent="0.3">
      <c r="A50" s="54"/>
      <c r="B50" s="63"/>
      <c r="C50" s="63"/>
      <c r="D50" s="63"/>
      <c r="E50" s="63"/>
      <c r="F50" s="63"/>
      <c r="G50" s="63"/>
      <c r="H50" s="63"/>
      <c r="I50" s="55"/>
      <c r="J50" s="55"/>
      <c r="K50" s="55"/>
      <c r="L50" s="55"/>
      <c r="M50" s="63"/>
      <c r="N50" s="63"/>
      <c r="O50" s="63"/>
      <c r="P50" s="54"/>
      <c r="Q50" s="63"/>
      <c r="R50" s="63"/>
      <c r="S50" s="63"/>
      <c r="T50" s="63"/>
      <c r="U50" s="55"/>
      <c r="V50" s="55"/>
      <c r="W50" s="56"/>
      <c r="X50" s="6"/>
      <c r="Y50" s="6"/>
    </row>
    <row r="51" spans="1:34" ht="14.4" customHeight="1" x14ac:dyDescent="0.3">
      <c r="A51" s="21"/>
      <c r="B51" s="99" t="s">
        <v>21</v>
      </c>
      <c r="C51" s="100"/>
      <c r="D51" s="100"/>
      <c r="E51" s="100"/>
      <c r="F51" s="100"/>
      <c r="G51" s="100"/>
      <c r="H51" s="100"/>
      <c r="I51" s="100"/>
      <c r="J51" s="100"/>
      <c r="K51" s="100"/>
      <c r="L51" s="100"/>
      <c r="M51" s="100"/>
      <c r="N51" s="101"/>
      <c r="O51" s="25"/>
      <c r="P51" s="21"/>
      <c r="Q51" s="99" t="s">
        <v>21</v>
      </c>
      <c r="R51" s="102"/>
      <c r="S51" s="102"/>
      <c r="T51" s="102"/>
      <c r="U51" s="102"/>
      <c r="V51" s="103"/>
      <c r="W51" s="57"/>
      <c r="X51" s="6"/>
      <c r="Y51" s="6"/>
    </row>
    <row r="52" spans="1:34" x14ac:dyDescent="0.3">
      <c r="A52" s="21"/>
      <c r="B52" s="25"/>
      <c r="C52" s="25"/>
      <c r="D52" s="25"/>
      <c r="E52" s="25"/>
      <c r="F52" s="25"/>
      <c r="G52" s="25"/>
      <c r="H52" s="25"/>
      <c r="I52" s="6"/>
      <c r="J52" s="6"/>
      <c r="K52" s="6"/>
      <c r="L52" s="6"/>
      <c r="M52" s="25"/>
      <c r="N52" s="25"/>
      <c r="O52" s="25"/>
      <c r="P52" s="21"/>
      <c r="Q52" s="6"/>
      <c r="R52" s="25"/>
      <c r="S52" s="25"/>
      <c r="T52" s="25"/>
      <c r="U52" s="6"/>
      <c r="V52" s="6"/>
      <c r="W52" s="57"/>
      <c r="X52" s="6"/>
      <c r="Y52" s="6"/>
    </row>
    <row r="53" spans="1:34" ht="15" thickBot="1" x14ac:dyDescent="0.35">
      <c r="A53" s="21"/>
      <c r="B53" s="99" t="s">
        <v>30</v>
      </c>
      <c r="C53" s="100"/>
      <c r="D53" s="100"/>
      <c r="E53" s="100"/>
      <c r="F53" s="100"/>
      <c r="G53" s="100"/>
      <c r="H53" s="100"/>
      <c r="I53" s="100"/>
      <c r="J53" s="100"/>
      <c r="K53" s="100"/>
      <c r="L53" s="100"/>
      <c r="M53" s="100"/>
      <c r="N53" s="101"/>
      <c r="O53" s="6"/>
      <c r="P53" s="21"/>
      <c r="Q53" s="99" t="s">
        <v>29</v>
      </c>
      <c r="R53" s="102"/>
      <c r="S53" s="102"/>
      <c r="T53" s="102"/>
      <c r="U53" s="102"/>
      <c r="V53" s="103"/>
      <c r="W53" s="57"/>
      <c r="X53" s="6"/>
      <c r="Y53" s="6"/>
    </row>
    <row r="54" spans="1:34" ht="16.2" thickBot="1" x14ac:dyDescent="0.4">
      <c r="A54" s="21"/>
      <c r="B54" s="25"/>
      <c r="C54" s="25"/>
      <c r="D54" s="25"/>
      <c r="E54" s="25"/>
      <c r="F54" s="25"/>
      <c r="G54" s="25"/>
      <c r="H54" s="25"/>
      <c r="I54" s="6"/>
      <c r="J54" s="6"/>
      <c r="K54" s="6"/>
      <c r="L54" s="6"/>
      <c r="M54" s="6"/>
      <c r="N54" s="6"/>
      <c r="O54" s="6"/>
      <c r="P54" s="21"/>
      <c r="Q54" s="6"/>
      <c r="R54" s="6"/>
      <c r="S54" s="6"/>
      <c r="T54" s="6"/>
      <c r="U54" s="6"/>
      <c r="V54" s="6"/>
      <c r="W54" s="57"/>
      <c r="X54" s="6"/>
      <c r="Y54" s="6"/>
      <c r="AA54" s="15" t="s">
        <v>16</v>
      </c>
      <c r="AB54" s="5"/>
      <c r="AC54" s="4"/>
      <c r="AD54" s="4"/>
      <c r="AE54" s="4"/>
      <c r="AF54" s="4"/>
      <c r="AG54" s="4"/>
      <c r="AH54" s="5"/>
    </row>
    <row r="55" spans="1:34" x14ac:dyDescent="0.3">
      <c r="A55" s="21"/>
      <c r="B55" s="25"/>
      <c r="C55" s="25"/>
      <c r="D55" s="25"/>
      <c r="E55" s="25"/>
      <c r="F55" s="25"/>
      <c r="G55" s="25"/>
      <c r="H55" s="25"/>
      <c r="I55" s="6"/>
      <c r="J55" s="6"/>
      <c r="K55" s="6"/>
      <c r="L55" s="6"/>
      <c r="M55" s="6"/>
      <c r="N55" s="6"/>
      <c r="O55" s="6"/>
      <c r="P55" s="21"/>
      <c r="Q55" s="6"/>
      <c r="R55" s="6"/>
      <c r="S55" s="6"/>
      <c r="T55" s="6"/>
      <c r="U55" s="6"/>
      <c r="V55" s="6"/>
      <c r="W55" s="57"/>
      <c r="X55" s="6"/>
      <c r="Y55" s="6"/>
      <c r="AA55" s="15" t="s">
        <v>12</v>
      </c>
      <c r="AB55" s="5"/>
      <c r="AC55" s="6"/>
      <c r="AD55" s="13" t="s">
        <v>11</v>
      </c>
      <c r="AE55" s="5"/>
      <c r="AF55" s="6"/>
      <c r="AG55" s="19">
        <f>(V48/V36)*100</f>
        <v>20.093295780878627</v>
      </c>
      <c r="AH55" s="7" t="s">
        <v>5</v>
      </c>
    </row>
    <row r="56" spans="1:34" ht="15.6" x14ac:dyDescent="0.35">
      <c r="A56" s="21"/>
      <c r="B56" s="25"/>
      <c r="C56" s="25"/>
      <c r="D56" s="25"/>
      <c r="E56" s="25"/>
      <c r="F56" s="25"/>
      <c r="G56" s="25"/>
      <c r="H56" s="25"/>
      <c r="I56" s="6"/>
      <c r="J56" s="6"/>
      <c r="K56" s="6"/>
      <c r="L56" s="6"/>
      <c r="M56" s="6"/>
      <c r="N56" s="6"/>
      <c r="O56" s="6"/>
      <c r="P56" s="21"/>
      <c r="Q56" s="6"/>
      <c r="R56" s="6"/>
      <c r="S56" s="6"/>
      <c r="T56" s="6"/>
      <c r="U56" s="6"/>
      <c r="V56" s="6"/>
      <c r="W56" s="57"/>
      <c r="X56" s="6"/>
      <c r="Y56" s="6"/>
      <c r="AA56" s="8" t="s">
        <v>13</v>
      </c>
      <c r="AB56" s="14">
        <f>V36</f>
        <v>3161.781280589666</v>
      </c>
      <c r="AC56" s="6"/>
      <c r="AD56" s="8" t="s">
        <v>6</v>
      </c>
      <c r="AE56" s="7"/>
      <c r="AF56" s="6"/>
      <c r="AG56" s="17" t="str">
        <f>FIXED(AG55, 1)</f>
        <v>20.1</v>
      </c>
      <c r="AH56" s="7"/>
    </row>
    <row r="57" spans="1:34" ht="16.2" thickBot="1" x14ac:dyDescent="0.4">
      <c r="A57" s="21"/>
      <c r="B57" s="25"/>
      <c r="C57" s="25"/>
      <c r="D57" s="25"/>
      <c r="E57" s="25"/>
      <c r="F57" s="25"/>
      <c r="G57" s="25"/>
      <c r="H57" s="25"/>
      <c r="I57" s="6"/>
      <c r="J57" s="6"/>
      <c r="K57" s="6"/>
      <c r="L57" s="6"/>
      <c r="M57" s="6"/>
      <c r="N57" s="6"/>
      <c r="O57" s="6"/>
      <c r="P57" s="21"/>
      <c r="Q57" s="6"/>
      <c r="R57" s="6"/>
      <c r="S57" s="6"/>
      <c r="T57" s="6"/>
      <c r="U57" s="6"/>
      <c r="V57" s="6"/>
      <c r="W57" s="57"/>
      <c r="X57" s="6"/>
      <c r="Y57" s="6"/>
      <c r="AA57" s="8" t="s">
        <v>14</v>
      </c>
      <c r="AB57" s="14">
        <f>V42</f>
        <v>2526.4752159363325</v>
      </c>
      <c r="AC57" s="6"/>
      <c r="AD57" s="8" t="s">
        <v>7</v>
      </c>
      <c r="AE57" s="18">
        <f>100-(AG55)</f>
        <v>79.906704219121366</v>
      </c>
      <c r="AF57" s="6"/>
      <c r="AG57" s="6" t="s">
        <v>19</v>
      </c>
      <c r="AH57" s="7"/>
    </row>
    <row r="58" spans="1:34" ht="16.2" thickBot="1" x14ac:dyDescent="0.4">
      <c r="A58" s="21"/>
      <c r="B58" s="25"/>
      <c r="C58" s="25"/>
      <c r="D58" s="25"/>
      <c r="E58" s="25"/>
      <c r="F58" s="25"/>
      <c r="G58" s="25"/>
      <c r="H58" s="25"/>
      <c r="I58" s="6"/>
      <c r="J58" s="6"/>
      <c r="K58" s="6"/>
      <c r="L58" s="6"/>
      <c r="M58" s="6"/>
      <c r="N58" s="6"/>
      <c r="O58" s="6"/>
      <c r="P58" s="21"/>
      <c r="Q58" s="6"/>
      <c r="R58" s="6"/>
      <c r="S58" s="6"/>
      <c r="T58" s="6"/>
      <c r="U58" s="6"/>
      <c r="V58" s="6"/>
      <c r="W58" s="57"/>
      <c r="X58" s="6"/>
      <c r="Y58" s="6"/>
      <c r="AA58" s="9" t="s">
        <v>15</v>
      </c>
      <c r="AB58" s="16">
        <f>V48</f>
        <v>635.30606465333358</v>
      </c>
      <c r="AC58" s="6"/>
      <c r="AD58" s="8" t="s">
        <v>8</v>
      </c>
      <c r="AE58" s="7">
        <v>2</v>
      </c>
      <c r="AF58" s="6"/>
      <c r="AG58" s="27" t="str">
        <f>CONCATENATE(AG56,"",AG57)</f>
        <v>20.1% carbon saving</v>
      </c>
      <c r="AH58" s="12"/>
    </row>
    <row r="59" spans="1:34" ht="15" thickBot="1" x14ac:dyDescent="0.35">
      <c r="A59" s="21"/>
      <c r="B59" s="25"/>
      <c r="C59" s="25"/>
      <c r="D59" s="25"/>
      <c r="E59" s="25"/>
      <c r="F59" s="25"/>
      <c r="G59" s="25"/>
      <c r="H59" s="25"/>
      <c r="I59" s="6"/>
      <c r="J59" s="6"/>
      <c r="K59" s="6"/>
      <c r="L59" s="6"/>
      <c r="M59" s="6"/>
      <c r="N59" s="6"/>
      <c r="O59" s="6"/>
      <c r="P59" s="21"/>
      <c r="Q59" s="6"/>
      <c r="R59" s="6"/>
      <c r="S59" s="6"/>
      <c r="T59" s="6"/>
      <c r="U59" s="6"/>
      <c r="V59" s="6"/>
      <c r="W59" s="57"/>
      <c r="X59" s="6"/>
      <c r="Y59" s="6"/>
      <c r="AA59" s="9"/>
      <c r="AB59" s="11"/>
      <c r="AC59" s="10"/>
      <c r="AD59" s="9" t="s">
        <v>9</v>
      </c>
      <c r="AE59" s="11">
        <f>200-(AE57+AE58)</f>
        <v>118.09329578087863</v>
      </c>
      <c r="AF59" s="10"/>
      <c r="AG59" s="10"/>
      <c r="AH59" s="11"/>
    </row>
    <row r="60" spans="1:34" x14ac:dyDescent="0.3">
      <c r="A60" s="21"/>
      <c r="B60" s="6"/>
      <c r="C60" s="6"/>
      <c r="D60" s="6"/>
      <c r="E60" s="6"/>
      <c r="F60" s="6"/>
      <c r="G60" s="6"/>
      <c r="H60" s="6"/>
      <c r="I60" s="6"/>
      <c r="J60" s="6"/>
      <c r="K60" s="6"/>
      <c r="L60" s="6"/>
      <c r="M60" s="6"/>
      <c r="N60" s="6"/>
      <c r="O60" s="6"/>
      <c r="P60" s="21"/>
      <c r="Q60" s="6"/>
      <c r="R60" s="6"/>
      <c r="S60" s="6"/>
      <c r="T60" s="6"/>
      <c r="U60" s="6"/>
      <c r="V60" s="6"/>
      <c r="W60" s="57"/>
      <c r="X60" s="6"/>
      <c r="Y60" s="6"/>
    </row>
    <row r="61" spans="1:34" ht="15.6" customHeight="1" x14ac:dyDescent="0.3">
      <c r="A61" s="21"/>
      <c r="B61" s="25"/>
      <c r="C61" s="25"/>
      <c r="D61" s="25"/>
      <c r="E61" s="25"/>
      <c r="F61" s="25"/>
      <c r="G61" s="25"/>
      <c r="H61" s="25"/>
      <c r="I61" s="6"/>
      <c r="J61" s="6"/>
      <c r="K61" s="6"/>
      <c r="L61" s="6"/>
      <c r="M61" s="52"/>
      <c r="N61" s="53"/>
      <c r="O61" s="53"/>
      <c r="P61" s="21"/>
      <c r="Q61" s="53"/>
      <c r="R61" s="53"/>
      <c r="S61" s="53"/>
      <c r="T61" s="53"/>
      <c r="U61" s="6"/>
      <c r="V61" s="6"/>
      <c r="W61" s="57"/>
      <c r="X61" s="6"/>
      <c r="Y61" s="6"/>
    </row>
    <row r="62" spans="1:34" x14ac:dyDescent="0.3">
      <c r="A62" s="21"/>
      <c r="B62" s="25"/>
      <c r="C62" s="25"/>
      <c r="D62" s="25"/>
      <c r="E62" s="25"/>
      <c r="F62" s="25"/>
      <c r="G62" s="25"/>
      <c r="H62" s="25"/>
      <c r="I62" s="6"/>
      <c r="J62" s="6"/>
      <c r="K62" s="6"/>
      <c r="L62" s="6"/>
      <c r="M62" s="6"/>
      <c r="N62" s="6"/>
      <c r="O62" s="6"/>
      <c r="P62" s="21"/>
      <c r="Q62" s="6"/>
      <c r="R62" s="6"/>
      <c r="S62" s="6"/>
      <c r="T62" s="6"/>
      <c r="U62" s="6"/>
      <c r="V62" s="6"/>
      <c r="W62" s="57"/>
      <c r="X62" s="6"/>
      <c r="Y62" s="6"/>
    </row>
    <row r="63" spans="1:34" ht="15.6" customHeight="1" x14ac:dyDescent="0.3">
      <c r="A63" s="21"/>
      <c r="B63" s="25"/>
      <c r="C63" s="25"/>
      <c r="D63" s="25"/>
      <c r="E63" s="25"/>
      <c r="F63" s="25"/>
      <c r="G63" s="25"/>
      <c r="H63" s="25"/>
      <c r="I63" s="6"/>
      <c r="J63" s="6"/>
      <c r="K63" s="6"/>
      <c r="L63" s="6"/>
      <c r="M63" s="6"/>
      <c r="N63" s="6"/>
      <c r="O63" s="6"/>
      <c r="P63" s="21"/>
      <c r="Q63" s="6"/>
      <c r="R63" s="6"/>
      <c r="S63" s="6"/>
      <c r="T63" s="6"/>
      <c r="U63" s="6"/>
      <c r="V63" s="6"/>
      <c r="W63" s="57"/>
      <c r="X63" s="6"/>
      <c r="Y63" s="6"/>
    </row>
    <row r="64" spans="1:34" x14ac:dyDescent="0.3">
      <c r="A64" s="21"/>
      <c r="B64" s="25"/>
      <c r="C64" s="25"/>
      <c r="D64" s="25"/>
      <c r="E64" s="25"/>
      <c r="F64" s="25"/>
      <c r="G64" s="25"/>
      <c r="H64" s="25"/>
      <c r="I64" s="6"/>
      <c r="J64" s="6"/>
      <c r="K64" s="6"/>
      <c r="L64" s="6"/>
      <c r="M64" s="6"/>
      <c r="N64" s="6"/>
      <c r="O64" s="6"/>
      <c r="P64" s="21"/>
      <c r="Q64" s="6"/>
      <c r="R64" s="6"/>
      <c r="S64" s="6"/>
      <c r="T64" s="6"/>
      <c r="U64" s="6"/>
      <c r="V64" s="6"/>
      <c r="W64" s="57"/>
      <c r="X64" s="6"/>
      <c r="Y64" s="6"/>
    </row>
    <row r="65" spans="1:25" x14ac:dyDescent="0.3">
      <c r="A65" s="21"/>
      <c r="B65" s="25"/>
      <c r="C65" s="25"/>
      <c r="D65" s="25"/>
      <c r="E65" s="25"/>
      <c r="F65" s="25"/>
      <c r="G65" s="25"/>
      <c r="H65" s="25"/>
      <c r="I65" s="6"/>
      <c r="J65" s="6"/>
      <c r="K65" s="6"/>
      <c r="L65" s="6"/>
      <c r="M65" s="6"/>
      <c r="N65" s="6"/>
      <c r="O65" s="6"/>
      <c r="P65" s="21"/>
      <c r="Q65" s="6"/>
      <c r="R65" s="6"/>
      <c r="S65" s="6"/>
      <c r="T65" s="6"/>
      <c r="U65" s="6"/>
      <c r="V65" s="6"/>
      <c r="W65" s="57"/>
      <c r="X65" s="6"/>
      <c r="Y65" s="6"/>
    </row>
    <row r="66" spans="1:25" x14ac:dyDescent="0.3">
      <c r="A66" s="21"/>
      <c r="B66" s="25"/>
      <c r="C66" s="25"/>
      <c r="D66" s="25"/>
      <c r="E66" s="25"/>
      <c r="F66" s="25"/>
      <c r="G66" s="25"/>
      <c r="H66" s="25"/>
      <c r="I66" s="6"/>
      <c r="J66" s="6"/>
      <c r="K66" s="6"/>
      <c r="L66" s="6"/>
      <c r="M66" s="6"/>
      <c r="N66" s="6"/>
      <c r="O66" s="6"/>
      <c r="P66" s="21"/>
      <c r="Q66" s="6"/>
      <c r="R66" s="6"/>
      <c r="S66" s="6"/>
      <c r="T66" s="6"/>
      <c r="U66" s="6"/>
      <c r="V66" s="6"/>
      <c r="W66" s="57"/>
      <c r="X66" s="6"/>
      <c r="Y66" s="6"/>
    </row>
    <row r="67" spans="1:25" x14ac:dyDescent="0.3">
      <c r="A67" s="21"/>
      <c r="B67" s="25"/>
      <c r="C67" s="25"/>
      <c r="D67" s="25"/>
      <c r="E67" s="25"/>
      <c r="F67" s="25"/>
      <c r="G67" s="25"/>
      <c r="H67" s="25"/>
      <c r="I67" s="6"/>
      <c r="J67" s="6"/>
      <c r="K67" s="6"/>
      <c r="L67" s="6"/>
      <c r="M67" s="6"/>
      <c r="N67" s="6"/>
      <c r="O67" s="6"/>
      <c r="P67" s="21"/>
      <c r="Q67" s="6"/>
      <c r="R67" s="6"/>
      <c r="S67" s="6"/>
      <c r="T67" s="6"/>
      <c r="U67" s="6"/>
      <c r="V67" s="6"/>
      <c r="W67" s="57"/>
      <c r="X67" s="6"/>
      <c r="Y67" s="6"/>
    </row>
    <row r="68" spans="1:25" x14ac:dyDescent="0.3">
      <c r="A68" s="21"/>
      <c r="B68" s="25"/>
      <c r="C68" s="25"/>
      <c r="D68" s="25"/>
      <c r="E68" s="25"/>
      <c r="F68" s="25"/>
      <c r="G68" s="25"/>
      <c r="H68" s="25"/>
      <c r="I68" s="6"/>
      <c r="J68" s="6"/>
      <c r="K68" s="6"/>
      <c r="L68" s="6"/>
      <c r="M68" s="6"/>
      <c r="N68" s="6"/>
      <c r="O68" s="6"/>
      <c r="P68" s="21"/>
      <c r="Q68" s="6"/>
      <c r="R68" s="6"/>
      <c r="S68" s="6"/>
      <c r="T68" s="6"/>
      <c r="U68" s="6"/>
      <c r="V68" s="6"/>
      <c r="W68" s="57"/>
      <c r="X68" s="6"/>
      <c r="Y68" s="6"/>
    </row>
    <row r="69" spans="1:25" x14ac:dyDescent="0.3">
      <c r="A69" s="21"/>
      <c r="B69" s="25"/>
      <c r="C69" s="25"/>
      <c r="D69" s="25"/>
      <c r="E69" s="25"/>
      <c r="F69" s="25"/>
      <c r="G69" s="25"/>
      <c r="H69" s="25"/>
      <c r="I69" s="6"/>
      <c r="J69" s="6"/>
      <c r="K69" s="6"/>
      <c r="L69" s="6"/>
      <c r="M69" s="6"/>
      <c r="N69" s="6"/>
      <c r="O69" s="6"/>
      <c r="P69" s="21"/>
      <c r="Q69" s="6"/>
      <c r="R69" s="6"/>
      <c r="S69" s="6"/>
      <c r="T69" s="6"/>
      <c r="U69" s="6"/>
      <c r="V69" s="6"/>
      <c r="W69" s="57"/>
      <c r="X69" s="6"/>
      <c r="Y69" s="6"/>
    </row>
    <row r="70" spans="1:25" x14ac:dyDescent="0.3">
      <c r="A70" s="21"/>
      <c r="B70" s="25"/>
      <c r="C70" s="25"/>
      <c r="D70" s="25"/>
      <c r="E70" s="25"/>
      <c r="F70" s="25"/>
      <c r="G70" s="25"/>
      <c r="H70" s="25"/>
      <c r="I70" s="6"/>
      <c r="J70" s="6"/>
      <c r="K70" s="6"/>
      <c r="L70" s="6"/>
      <c r="M70" s="6"/>
      <c r="N70" s="6"/>
      <c r="O70" s="6"/>
      <c r="P70" s="21"/>
      <c r="Q70" s="6"/>
      <c r="R70" s="6"/>
      <c r="S70" s="6"/>
      <c r="T70" s="6"/>
      <c r="U70" s="6"/>
      <c r="V70" s="6"/>
      <c r="W70" s="57"/>
      <c r="X70" s="6"/>
      <c r="Y70" s="6"/>
    </row>
    <row r="71" spans="1:25" x14ac:dyDescent="0.3">
      <c r="A71" s="21"/>
      <c r="B71" s="25"/>
      <c r="C71" s="25"/>
      <c r="D71" s="25"/>
      <c r="E71" s="25"/>
      <c r="F71" s="25"/>
      <c r="G71" s="25"/>
      <c r="H71" s="25"/>
      <c r="I71" s="6"/>
      <c r="J71" s="6"/>
      <c r="K71" s="6"/>
      <c r="L71" s="6"/>
      <c r="M71" s="6"/>
      <c r="N71" s="6"/>
      <c r="O71" s="6"/>
      <c r="P71" s="21"/>
      <c r="Q71" s="6"/>
      <c r="R71" s="6"/>
      <c r="S71" s="6"/>
      <c r="T71" s="6"/>
      <c r="U71" s="6"/>
      <c r="V71" s="6"/>
      <c r="W71" s="57"/>
      <c r="X71" s="6"/>
      <c r="Y71" s="6"/>
    </row>
    <row r="72" spans="1:25" x14ac:dyDescent="0.3">
      <c r="A72" s="21"/>
      <c r="B72" s="25"/>
      <c r="C72" s="25"/>
      <c r="D72" s="25"/>
      <c r="E72" s="25"/>
      <c r="F72" s="25"/>
      <c r="G72" s="25"/>
      <c r="H72" s="25"/>
      <c r="I72" s="6"/>
      <c r="J72" s="6"/>
      <c r="K72" s="6"/>
      <c r="L72" s="6"/>
      <c r="M72" s="6"/>
      <c r="N72" s="6"/>
      <c r="O72" s="6"/>
      <c r="P72" s="21"/>
      <c r="Q72" s="6"/>
      <c r="R72" s="6"/>
      <c r="S72" s="6"/>
      <c r="T72" s="6"/>
      <c r="U72" s="6"/>
      <c r="V72" s="6"/>
      <c r="W72" s="57"/>
      <c r="X72" s="6"/>
      <c r="Y72" s="6"/>
    </row>
    <row r="73" spans="1:25" x14ac:dyDescent="0.3">
      <c r="A73" s="21"/>
      <c r="B73" s="25"/>
      <c r="C73" s="25"/>
      <c r="D73" s="25"/>
      <c r="E73" s="25"/>
      <c r="F73" s="25"/>
      <c r="G73" s="25"/>
      <c r="H73" s="25"/>
      <c r="I73" s="6"/>
      <c r="J73" s="6"/>
      <c r="K73" s="6"/>
      <c r="L73" s="6"/>
      <c r="M73" s="6"/>
      <c r="N73" s="6"/>
      <c r="O73" s="6"/>
      <c r="P73" s="21"/>
      <c r="Q73" s="6"/>
      <c r="R73" s="6"/>
      <c r="S73" s="6"/>
      <c r="T73" s="6"/>
      <c r="U73" s="6"/>
      <c r="V73" s="6"/>
      <c r="W73" s="57"/>
      <c r="X73" s="6"/>
      <c r="Y73" s="6"/>
    </row>
    <row r="74" spans="1:25" x14ac:dyDescent="0.3">
      <c r="A74" s="21"/>
      <c r="B74" s="25"/>
      <c r="C74" s="25"/>
      <c r="D74" s="25"/>
      <c r="E74" s="25"/>
      <c r="F74" s="25"/>
      <c r="G74" s="25"/>
      <c r="H74" s="25"/>
      <c r="I74" s="6"/>
      <c r="J74" s="6"/>
      <c r="K74" s="6"/>
      <c r="L74" s="6"/>
      <c r="M74" s="6"/>
      <c r="N74" s="6"/>
      <c r="O74" s="6"/>
      <c r="P74" s="21"/>
      <c r="Q74" s="6"/>
      <c r="R74" s="6"/>
      <c r="S74" s="6"/>
      <c r="T74" s="6"/>
      <c r="U74" s="6"/>
      <c r="V74" s="6"/>
      <c r="W74" s="57"/>
      <c r="X74" s="6"/>
      <c r="Y74" s="6"/>
    </row>
    <row r="75" spans="1:25" x14ac:dyDescent="0.3">
      <c r="A75" s="21"/>
      <c r="B75" s="25"/>
      <c r="C75" s="25"/>
      <c r="D75" s="25"/>
      <c r="E75" s="25"/>
      <c r="F75" s="25"/>
      <c r="G75" s="25"/>
      <c r="H75" s="25"/>
      <c r="I75" s="6"/>
      <c r="J75" s="6"/>
      <c r="K75" s="6"/>
      <c r="L75" s="6"/>
      <c r="M75" s="6"/>
      <c r="N75" s="6"/>
      <c r="O75" s="6"/>
      <c r="P75" s="21"/>
      <c r="Q75" s="6"/>
      <c r="R75" s="6"/>
      <c r="S75" s="6"/>
      <c r="T75" s="6"/>
      <c r="U75" s="6"/>
      <c r="V75" s="6"/>
      <c r="W75" s="57"/>
      <c r="X75" s="6"/>
      <c r="Y75" s="6"/>
    </row>
    <row r="76" spans="1:25" x14ac:dyDescent="0.3">
      <c r="A76" s="21"/>
      <c r="B76" s="25"/>
      <c r="C76" s="25"/>
      <c r="D76" s="25"/>
      <c r="E76" s="25"/>
      <c r="F76" s="25"/>
      <c r="G76" s="25"/>
      <c r="H76" s="25"/>
      <c r="I76" s="6"/>
      <c r="J76" s="6"/>
      <c r="K76" s="6"/>
      <c r="L76" s="6"/>
      <c r="M76" s="6"/>
      <c r="N76" s="6"/>
      <c r="O76" s="6"/>
      <c r="P76" s="21"/>
      <c r="Q76" s="6"/>
      <c r="R76" s="6"/>
      <c r="S76" s="6"/>
      <c r="T76" s="6"/>
      <c r="U76" s="6"/>
      <c r="V76" s="6"/>
      <c r="W76" s="57"/>
      <c r="X76" s="6"/>
      <c r="Y76" s="6"/>
    </row>
    <row r="77" spans="1:25" x14ac:dyDescent="0.3">
      <c r="A77" s="21"/>
      <c r="B77" s="6"/>
      <c r="C77" s="6"/>
      <c r="D77" s="6"/>
      <c r="E77" s="6"/>
      <c r="F77" s="6"/>
      <c r="G77" s="6"/>
      <c r="H77" s="6"/>
      <c r="I77" s="6"/>
      <c r="J77" s="6"/>
      <c r="K77" s="6"/>
      <c r="L77" s="6"/>
      <c r="M77" s="6"/>
      <c r="N77" s="6"/>
      <c r="O77" s="6"/>
      <c r="P77" s="21"/>
      <c r="Q77" s="6"/>
      <c r="R77" s="6"/>
      <c r="S77" s="6"/>
      <c r="T77" s="6"/>
      <c r="U77" s="6"/>
      <c r="V77" s="6"/>
      <c r="W77" s="57"/>
      <c r="X77" s="6"/>
      <c r="Y77" s="6"/>
    </row>
    <row r="78" spans="1:25" x14ac:dyDescent="0.3">
      <c r="A78" s="21"/>
      <c r="B78" s="6"/>
      <c r="C78" s="6"/>
      <c r="D78" s="6"/>
      <c r="E78" s="6"/>
      <c r="F78" s="6"/>
      <c r="G78" s="6"/>
      <c r="H78" s="6"/>
      <c r="I78" s="6"/>
      <c r="J78" s="6"/>
      <c r="K78" s="6"/>
      <c r="L78" s="6"/>
      <c r="M78" s="6"/>
      <c r="N78" s="6"/>
      <c r="O78" s="6"/>
      <c r="P78" s="21"/>
      <c r="Q78" s="6"/>
      <c r="R78" s="6"/>
      <c r="S78" s="6"/>
      <c r="T78" s="6"/>
      <c r="U78" s="6"/>
      <c r="V78" s="6"/>
      <c r="W78" s="57"/>
      <c r="X78" s="6"/>
      <c r="Y78" s="6"/>
    </row>
    <row r="79" spans="1:25" x14ac:dyDescent="0.3">
      <c r="A79" s="21"/>
      <c r="B79" s="6"/>
      <c r="C79" s="6"/>
      <c r="D79" s="6"/>
      <c r="E79" s="6"/>
      <c r="F79" s="6"/>
      <c r="G79" s="6"/>
      <c r="H79" s="6"/>
      <c r="I79" s="6"/>
      <c r="J79" s="6"/>
      <c r="K79" s="6"/>
      <c r="L79" s="6"/>
      <c r="M79" s="6"/>
      <c r="N79" s="6"/>
      <c r="O79" s="6"/>
      <c r="P79" s="21"/>
      <c r="Q79" s="6"/>
      <c r="R79" s="6"/>
      <c r="S79" s="6"/>
      <c r="T79" s="6"/>
      <c r="U79" s="6"/>
      <c r="V79" s="6"/>
      <c r="W79" s="57"/>
      <c r="X79" s="6"/>
      <c r="Y79" s="6"/>
    </row>
    <row r="80" spans="1:25" x14ac:dyDescent="0.3">
      <c r="A80" s="21"/>
      <c r="B80" s="6"/>
      <c r="C80" s="6"/>
      <c r="D80" s="6"/>
      <c r="E80" s="6"/>
      <c r="F80" s="6"/>
      <c r="G80" s="6"/>
      <c r="H80" s="6"/>
      <c r="I80" s="6"/>
      <c r="J80" s="6"/>
      <c r="K80" s="6"/>
      <c r="L80" s="6"/>
      <c r="M80" s="6"/>
      <c r="N80" s="6"/>
      <c r="O80" s="6"/>
      <c r="P80" s="21"/>
      <c r="Q80" s="6"/>
      <c r="R80" s="6"/>
      <c r="S80" s="6"/>
      <c r="T80" s="25"/>
      <c r="U80" s="6"/>
      <c r="V80" s="6"/>
      <c r="W80" s="57"/>
      <c r="X80" s="6"/>
      <c r="Y80" s="6"/>
    </row>
    <row r="81" spans="1:25" x14ac:dyDescent="0.3">
      <c r="A81" s="21"/>
      <c r="B81" s="6"/>
      <c r="C81" s="6"/>
      <c r="D81" s="6"/>
      <c r="E81" s="6"/>
      <c r="F81" s="6"/>
      <c r="G81" s="6"/>
      <c r="H81" s="6"/>
      <c r="I81" s="6"/>
      <c r="J81" s="6"/>
      <c r="K81" s="6"/>
      <c r="L81" s="6"/>
      <c r="M81" s="6"/>
      <c r="N81" s="6"/>
      <c r="O81" s="6"/>
      <c r="P81" s="21"/>
      <c r="Q81" s="6"/>
      <c r="R81" s="6"/>
      <c r="S81" s="6"/>
      <c r="T81" s="6"/>
      <c r="U81" s="6"/>
      <c r="V81" s="6"/>
      <c r="W81" s="57"/>
      <c r="X81" s="6"/>
      <c r="Y81" s="6"/>
    </row>
    <row r="82" spans="1:25" ht="15.6" customHeight="1" x14ac:dyDescent="0.3">
      <c r="A82" s="21"/>
      <c r="B82" s="6"/>
      <c r="C82" s="6"/>
      <c r="D82" s="6"/>
      <c r="E82" s="6"/>
      <c r="F82" s="6"/>
      <c r="G82" s="6"/>
      <c r="H82" s="6"/>
      <c r="I82" s="6"/>
      <c r="J82" s="6"/>
      <c r="K82" s="6"/>
      <c r="L82" s="6"/>
      <c r="M82" s="6"/>
      <c r="N82" s="6"/>
      <c r="O82" s="6"/>
      <c r="P82" s="21"/>
      <c r="Q82" s="6"/>
      <c r="R82" s="6"/>
      <c r="S82" s="6"/>
      <c r="T82" s="6"/>
      <c r="U82" s="6"/>
      <c r="V82" s="6"/>
      <c r="W82" s="57"/>
      <c r="X82" s="6"/>
      <c r="Y82" s="6"/>
    </row>
    <row r="83" spans="1:25" x14ac:dyDescent="0.3">
      <c r="A83" s="21"/>
      <c r="B83" s="6"/>
      <c r="C83" s="6"/>
      <c r="D83" s="6"/>
      <c r="E83" s="6"/>
      <c r="F83" s="6"/>
      <c r="G83" s="6"/>
      <c r="H83" s="6"/>
      <c r="I83" s="6"/>
      <c r="J83" s="6"/>
      <c r="K83" s="6"/>
      <c r="L83" s="6"/>
      <c r="M83" s="6"/>
      <c r="N83" s="6"/>
      <c r="O83" s="6"/>
      <c r="P83" s="21"/>
      <c r="Q83" s="6"/>
      <c r="R83" s="6"/>
      <c r="S83" s="6"/>
      <c r="T83" s="6"/>
      <c r="U83" s="6"/>
      <c r="V83" s="6"/>
      <c r="W83" s="57"/>
      <c r="X83" s="6"/>
      <c r="Y83" s="6"/>
    </row>
    <row r="84" spans="1:25" x14ac:dyDescent="0.3">
      <c r="A84" s="21"/>
      <c r="B84" s="6"/>
      <c r="C84" s="6"/>
      <c r="D84" s="6"/>
      <c r="E84" s="6"/>
      <c r="F84" s="6"/>
      <c r="G84" s="6"/>
      <c r="H84" s="6"/>
      <c r="I84" s="6"/>
      <c r="J84" s="6"/>
      <c r="K84" s="6"/>
      <c r="L84" s="6"/>
      <c r="M84" s="6"/>
      <c r="N84" s="6"/>
      <c r="O84" s="6"/>
      <c r="P84" s="21"/>
      <c r="Q84" s="6"/>
      <c r="R84" s="6"/>
      <c r="S84" s="6"/>
      <c r="T84" s="6"/>
      <c r="U84" s="6"/>
      <c r="V84" s="6"/>
      <c r="W84" s="57"/>
      <c r="X84" s="6"/>
      <c r="Y84" s="6"/>
    </row>
    <row r="85" spans="1:25" x14ac:dyDescent="0.3">
      <c r="A85" s="21"/>
      <c r="B85" s="6"/>
      <c r="C85" s="6"/>
      <c r="D85" s="6"/>
      <c r="E85" s="6"/>
      <c r="F85" s="6"/>
      <c r="G85" s="6"/>
      <c r="H85" s="6"/>
      <c r="I85" s="6"/>
      <c r="J85" s="6"/>
      <c r="K85" s="6"/>
      <c r="L85" s="6"/>
      <c r="M85" s="6"/>
      <c r="N85" s="6"/>
      <c r="O85" s="6"/>
      <c r="P85" s="21"/>
      <c r="Q85" s="6"/>
      <c r="R85" s="6"/>
      <c r="S85" s="6"/>
      <c r="T85" s="6"/>
      <c r="U85" s="6"/>
      <c r="V85" s="6"/>
      <c r="W85" s="57"/>
      <c r="X85" s="6"/>
      <c r="Y85" s="6"/>
    </row>
    <row r="86" spans="1:25" x14ac:dyDescent="0.3">
      <c r="A86" s="21"/>
      <c r="B86" s="6"/>
      <c r="C86" s="6"/>
      <c r="D86" s="6"/>
      <c r="E86" s="6"/>
      <c r="F86" s="6"/>
      <c r="G86" s="6"/>
      <c r="H86" s="6"/>
      <c r="I86" s="6"/>
      <c r="J86" s="6"/>
      <c r="K86" s="6"/>
      <c r="L86" s="6"/>
      <c r="M86" s="6"/>
      <c r="N86" s="6"/>
      <c r="O86" s="6"/>
      <c r="P86" s="21"/>
      <c r="Q86" s="6"/>
      <c r="R86" s="6"/>
      <c r="S86" s="6"/>
      <c r="T86" s="6"/>
      <c r="U86" s="6"/>
      <c r="V86" s="6"/>
      <c r="W86" s="57"/>
      <c r="X86" s="6"/>
      <c r="Y86" s="6"/>
    </row>
    <row r="87" spans="1:25" x14ac:dyDescent="0.3">
      <c r="A87" s="21"/>
      <c r="B87" s="6"/>
      <c r="C87" s="6"/>
      <c r="D87" s="6"/>
      <c r="E87" s="6"/>
      <c r="F87" s="6"/>
      <c r="G87" s="6"/>
      <c r="H87" s="6"/>
      <c r="I87" s="6"/>
      <c r="J87" s="6"/>
      <c r="K87" s="6"/>
      <c r="L87" s="6"/>
      <c r="M87" s="6"/>
      <c r="N87" s="6"/>
      <c r="O87" s="6"/>
      <c r="P87" s="21"/>
      <c r="Q87" s="6"/>
      <c r="R87" s="6"/>
      <c r="S87" s="6"/>
      <c r="T87" s="6"/>
      <c r="U87" s="6"/>
      <c r="V87" s="6"/>
      <c r="W87" s="57"/>
      <c r="X87" s="6"/>
      <c r="Y87" s="6"/>
    </row>
    <row r="88" spans="1:25" x14ac:dyDescent="0.3">
      <c r="A88" s="21"/>
      <c r="B88" s="6"/>
      <c r="C88" s="6"/>
      <c r="D88" s="6"/>
      <c r="E88" s="6"/>
      <c r="F88" s="6"/>
      <c r="G88" s="6"/>
      <c r="H88" s="6"/>
      <c r="I88" s="6"/>
      <c r="J88" s="6"/>
      <c r="K88" s="6"/>
      <c r="L88" s="6"/>
      <c r="M88" s="6"/>
      <c r="N88" s="6"/>
      <c r="O88" s="6"/>
      <c r="P88" s="21"/>
      <c r="Q88" s="6"/>
      <c r="R88" s="6"/>
      <c r="S88" s="6"/>
      <c r="T88" s="6"/>
      <c r="U88" s="6"/>
      <c r="V88" s="6"/>
      <c r="W88" s="57"/>
      <c r="X88" s="6"/>
      <c r="Y88" s="6"/>
    </row>
    <row r="89" spans="1:25" x14ac:dyDescent="0.3">
      <c r="A89" s="21"/>
      <c r="B89" s="6"/>
      <c r="C89" s="6"/>
      <c r="D89" s="6"/>
      <c r="E89" s="6"/>
      <c r="F89" s="6"/>
      <c r="G89" s="6"/>
      <c r="H89" s="6"/>
      <c r="I89" s="6"/>
      <c r="J89" s="6"/>
      <c r="K89" s="6"/>
      <c r="L89" s="6"/>
      <c r="M89" s="6"/>
      <c r="N89" s="6"/>
      <c r="O89" s="6"/>
      <c r="P89" s="21"/>
      <c r="Q89" s="6"/>
      <c r="R89" s="6"/>
      <c r="S89" s="6"/>
      <c r="T89" s="6"/>
      <c r="U89" s="6"/>
      <c r="V89" s="6"/>
      <c r="W89" s="57"/>
      <c r="X89" s="6"/>
      <c r="Y89" s="6"/>
    </row>
    <row r="90" spans="1:25" x14ac:dyDescent="0.3">
      <c r="A90" s="21"/>
      <c r="B90" s="6"/>
      <c r="C90" s="6"/>
      <c r="D90" s="6"/>
      <c r="E90" s="6"/>
      <c r="F90" s="6"/>
      <c r="G90" s="6"/>
      <c r="H90" s="6"/>
      <c r="I90" s="6"/>
      <c r="J90" s="6"/>
      <c r="K90" s="6"/>
      <c r="L90" s="6"/>
      <c r="M90" s="6"/>
      <c r="N90" s="6"/>
      <c r="O90" s="6"/>
      <c r="P90" s="21"/>
      <c r="Q90" s="6"/>
      <c r="R90" s="6"/>
      <c r="S90" s="6"/>
      <c r="T90" s="6"/>
      <c r="U90" s="6"/>
      <c r="V90" s="6"/>
      <c r="W90" s="57"/>
      <c r="X90" s="6"/>
      <c r="Y90" s="6"/>
    </row>
    <row r="91" spans="1:25" x14ac:dyDescent="0.3">
      <c r="A91" s="21"/>
      <c r="B91" s="6"/>
      <c r="C91" s="6"/>
      <c r="D91" s="6"/>
      <c r="E91" s="6"/>
      <c r="F91" s="6"/>
      <c r="G91" s="6"/>
      <c r="H91" s="6"/>
      <c r="I91" s="6"/>
      <c r="J91" s="6"/>
      <c r="K91" s="6"/>
      <c r="L91" s="6"/>
      <c r="M91" s="6"/>
      <c r="N91" s="6"/>
      <c r="O91" s="6"/>
      <c r="P91" s="21"/>
      <c r="Q91" s="6"/>
      <c r="R91" s="6"/>
      <c r="S91" s="6"/>
      <c r="T91" s="6"/>
      <c r="U91" s="6"/>
      <c r="V91" s="6"/>
      <c r="W91" s="57"/>
      <c r="X91" s="6"/>
      <c r="Y91" s="6"/>
    </row>
    <row r="92" spans="1:25" x14ac:dyDescent="0.3">
      <c r="A92" s="21"/>
      <c r="B92" s="6"/>
      <c r="C92" s="6"/>
      <c r="D92" s="6"/>
      <c r="E92" s="6"/>
      <c r="F92" s="6"/>
      <c r="G92" s="6"/>
      <c r="H92" s="6"/>
      <c r="I92" s="6"/>
      <c r="J92" s="6"/>
      <c r="K92" s="6"/>
      <c r="L92" s="6"/>
      <c r="M92" s="6"/>
      <c r="N92" s="6"/>
      <c r="O92" s="6"/>
      <c r="P92" s="21"/>
      <c r="Q92" s="6"/>
      <c r="R92" s="6"/>
      <c r="S92" s="6"/>
      <c r="T92" s="6"/>
      <c r="U92" s="6"/>
      <c r="V92" s="6"/>
      <c r="W92" s="57"/>
      <c r="X92" s="6"/>
      <c r="Y92" s="6"/>
    </row>
    <row r="93" spans="1:25" x14ac:dyDescent="0.3">
      <c r="A93" s="21"/>
      <c r="B93" s="6"/>
      <c r="C93" s="6"/>
      <c r="D93" s="6"/>
      <c r="E93" s="6"/>
      <c r="F93" s="6"/>
      <c r="G93" s="6"/>
      <c r="H93" s="6"/>
      <c r="I93" s="6"/>
      <c r="J93" s="6"/>
      <c r="K93" s="6"/>
      <c r="L93" s="6"/>
      <c r="M93" s="6"/>
      <c r="N93" s="6"/>
      <c r="O93" s="6"/>
      <c r="P93" s="21"/>
      <c r="Q93" s="6"/>
      <c r="R93" s="6"/>
      <c r="S93" s="6"/>
      <c r="T93" s="6"/>
      <c r="U93" s="6"/>
      <c r="V93" s="6"/>
      <c r="W93" s="57"/>
      <c r="X93" s="6"/>
      <c r="Y93" s="6"/>
    </row>
    <row r="94" spans="1:25" x14ac:dyDescent="0.3">
      <c r="A94" s="21"/>
      <c r="B94" s="6"/>
      <c r="C94" s="6"/>
      <c r="D94" s="6"/>
      <c r="E94" s="6"/>
      <c r="F94" s="6"/>
      <c r="G94" s="6"/>
      <c r="H94" s="6"/>
      <c r="I94" s="6"/>
      <c r="J94" s="6"/>
      <c r="K94" s="6"/>
      <c r="L94" s="6"/>
      <c r="M94" s="6"/>
      <c r="N94" s="6"/>
      <c r="O94" s="6"/>
      <c r="P94" s="21"/>
      <c r="Q94" s="6"/>
      <c r="R94" s="6"/>
      <c r="S94" s="6"/>
      <c r="T94" s="6"/>
      <c r="U94" s="6"/>
      <c r="V94" s="6"/>
      <c r="W94" s="57"/>
      <c r="X94" s="6"/>
      <c r="Y94" s="6"/>
    </row>
    <row r="95" spans="1:25" x14ac:dyDescent="0.3">
      <c r="A95" s="21"/>
      <c r="B95" s="6"/>
      <c r="C95" s="6"/>
      <c r="D95" s="6"/>
      <c r="E95" s="6"/>
      <c r="F95" s="6"/>
      <c r="G95" s="6"/>
      <c r="H95" s="6"/>
      <c r="I95" s="6"/>
      <c r="J95" s="6"/>
      <c r="K95" s="6"/>
      <c r="L95" s="6"/>
      <c r="M95" s="6"/>
      <c r="N95" s="6"/>
      <c r="O95" s="6"/>
      <c r="P95" s="21"/>
      <c r="Q95" s="6"/>
      <c r="R95" s="6"/>
      <c r="S95" s="6"/>
      <c r="T95" s="6"/>
      <c r="U95" s="6"/>
      <c r="V95" s="6"/>
      <c r="W95" s="57"/>
      <c r="X95" s="6"/>
      <c r="Y95" s="6"/>
    </row>
    <row r="96" spans="1:25" x14ac:dyDescent="0.3">
      <c r="A96" s="21"/>
      <c r="B96" s="6"/>
      <c r="C96" s="6"/>
      <c r="D96" s="6"/>
      <c r="E96" s="6"/>
      <c r="F96" s="6"/>
      <c r="G96" s="6"/>
      <c r="H96" s="6"/>
      <c r="I96" s="6"/>
      <c r="J96" s="6"/>
      <c r="K96" s="6"/>
      <c r="L96" s="6"/>
      <c r="M96" s="6"/>
      <c r="N96" s="6"/>
      <c r="O96" s="6"/>
      <c r="P96" s="21"/>
      <c r="Q96" s="6"/>
      <c r="R96" s="6"/>
      <c r="S96" s="6"/>
      <c r="T96" s="6"/>
      <c r="U96" s="6"/>
      <c r="V96" s="6"/>
      <c r="W96" s="57"/>
      <c r="X96" s="6"/>
      <c r="Y96" s="6"/>
    </row>
    <row r="97" spans="1:25" x14ac:dyDescent="0.3">
      <c r="A97" s="21"/>
      <c r="B97" s="6"/>
      <c r="C97" s="6"/>
      <c r="D97" s="6"/>
      <c r="E97" s="6"/>
      <c r="F97" s="6"/>
      <c r="G97" s="6"/>
      <c r="H97" s="6"/>
      <c r="I97" s="6"/>
      <c r="J97" s="6"/>
      <c r="K97" s="6"/>
      <c r="L97" s="6"/>
      <c r="M97" s="6"/>
      <c r="N97" s="6"/>
      <c r="O97" s="6"/>
      <c r="P97" s="21"/>
      <c r="Q97" s="6"/>
      <c r="R97" s="6"/>
      <c r="S97" s="6"/>
      <c r="T97" s="6"/>
      <c r="U97" s="6"/>
      <c r="V97" s="6"/>
      <c r="W97" s="57"/>
      <c r="X97" s="6"/>
      <c r="Y97" s="6"/>
    </row>
    <row r="98" spans="1:25" x14ac:dyDescent="0.3">
      <c r="A98" s="23"/>
      <c r="B98" s="24"/>
      <c r="C98" s="24"/>
      <c r="D98" s="24"/>
      <c r="E98" s="24"/>
      <c r="F98" s="24"/>
      <c r="G98" s="24"/>
      <c r="H98" s="24"/>
      <c r="I98" s="24"/>
      <c r="J98" s="24"/>
      <c r="K98" s="24"/>
      <c r="L98" s="24"/>
      <c r="M98" s="24"/>
      <c r="N98" s="24"/>
      <c r="O98" s="24"/>
      <c r="P98" s="23"/>
      <c r="Q98" s="24"/>
      <c r="R98" s="24"/>
      <c r="S98" s="24"/>
      <c r="T98" s="24"/>
      <c r="U98" s="24"/>
      <c r="V98" s="24"/>
      <c r="W98" s="62"/>
      <c r="X98" s="6"/>
      <c r="Y98" s="6"/>
    </row>
    <row r="99" spans="1:25" x14ac:dyDescent="0.3">
      <c r="A99" s="21"/>
      <c r="B99" s="6"/>
      <c r="C99" s="6"/>
      <c r="D99" s="6"/>
      <c r="E99" s="6"/>
      <c r="F99" s="6"/>
      <c r="G99" s="6"/>
      <c r="H99" s="6"/>
      <c r="I99" s="6"/>
      <c r="J99" s="6"/>
      <c r="K99" s="6"/>
      <c r="L99" s="6"/>
      <c r="M99" s="6"/>
      <c r="N99" s="6"/>
      <c r="O99" s="6"/>
      <c r="P99" s="6"/>
      <c r="Q99" s="6"/>
      <c r="R99" s="6"/>
      <c r="S99" s="6"/>
      <c r="T99" s="6"/>
      <c r="U99" s="6"/>
      <c r="V99" s="6"/>
      <c r="W99" s="6"/>
      <c r="X99" s="6"/>
      <c r="Y99" s="6"/>
    </row>
    <row r="100" spans="1:25" x14ac:dyDescent="0.3">
      <c r="A100" s="21"/>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x14ac:dyDescent="0.3">
      <c r="A101" s="21"/>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x14ac:dyDescent="0.3">
      <c r="A102" s="21"/>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x14ac:dyDescent="0.3">
      <c r="A103" s="21"/>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x14ac:dyDescent="0.3">
      <c r="A104" s="21"/>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5.6" customHeight="1" x14ac:dyDescent="0.3">
      <c r="A105" s="21"/>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x14ac:dyDescent="0.3">
      <c r="A106" s="21"/>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x14ac:dyDescent="0.3">
      <c r="A107" s="21"/>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x14ac:dyDescent="0.3">
      <c r="A108" s="21"/>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x14ac:dyDescent="0.3">
      <c r="A109" s="21"/>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x14ac:dyDescent="0.3">
      <c r="A110" s="21"/>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x14ac:dyDescent="0.3">
      <c r="A111" s="21"/>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x14ac:dyDescent="0.3">
      <c r="A112" s="21"/>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x14ac:dyDescent="0.3">
      <c r="A113" s="21"/>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x14ac:dyDescent="0.3">
      <c r="A114" s="21"/>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x14ac:dyDescent="0.3">
      <c r="A115" s="21"/>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x14ac:dyDescent="0.3">
      <c r="A116" s="21"/>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x14ac:dyDescent="0.3">
      <c r="A117" s="21"/>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x14ac:dyDescent="0.3">
      <c r="A118" s="21"/>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x14ac:dyDescent="0.3">
      <c r="A119" s="21"/>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x14ac:dyDescent="0.3">
      <c r="A120" s="21"/>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x14ac:dyDescent="0.3">
      <c r="A121" s="21"/>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x14ac:dyDescent="0.3">
      <c r="A122" s="21"/>
      <c r="U122" s="6"/>
      <c r="V122" s="6"/>
      <c r="W122" s="6"/>
      <c r="X122" s="6"/>
      <c r="Y122" s="6"/>
    </row>
    <row r="123" spans="1:25" x14ac:dyDescent="0.3">
      <c r="A123" s="21"/>
      <c r="U123" s="6"/>
      <c r="V123" s="6"/>
      <c r="W123" s="6"/>
      <c r="X123" s="6"/>
      <c r="Y123" s="6"/>
    </row>
    <row r="124" spans="1:25" x14ac:dyDescent="0.3">
      <c r="A124" s="23"/>
      <c r="B124" s="24"/>
      <c r="C124" s="24"/>
      <c r="D124" s="24"/>
      <c r="E124" s="24"/>
      <c r="F124" s="24"/>
      <c r="G124" s="24"/>
      <c r="H124" s="24"/>
      <c r="I124" s="24"/>
      <c r="J124" s="24"/>
      <c r="K124" s="24"/>
      <c r="L124" s="24"/>
      <c r="M124" s="24"/>
      <c r="N124" s="24"/>
      <c r="O124" s="24"/>
      <c r="P124" s="24"/>
      <c r="Q124" s="24"/>
      <c r="R124" s="24"/>
      <c r="S124" s="24"/>
      <c r="T124" s="24"/>
      <c r="U124" s="24"/>
      <c r="V124" s="6"/>
      <c r="W124" s="6"/>
      <c r="X124" s="6"/>
      <c r="Y124" s="6"/>
    </row>
    <row r="125" spans="1:25" x14ac:dyDescent="0.3">
      <c r="V125" s="6"/>
    </row>
  </sheetData>
  <mergeCells count="53">
    <mergeCell ref="H19:I20"/>
    <mergeCell ref="J19:L20"/>
    <mergeCell ref="M19:N20"/>
    <mergeCell ref="R47:S47"/>
    <mergeCell ref="R48:S48"/>
    <mergeCell ref="H22:J23"/>
    <mergeCell ref="L22:N23"/>
    <mergeCell ref="R41:S41"/>
    <mergeCell ref="R42:S42"/>
    <mergeCell ref="R44:S44"/>
    <mergeCell ref="R45:S45"/>
    <mergeCell ref="R46:S46"/>
    <mergeCell ref="R35:S35"/>
    <mergeCell ref="R36:S36"/>
    <mergeCell ref="R38:S38"/>
    <mergeCell ref="R39:S39"/>
    <mergeCell ref="R20:S20"/>
    <mergeCell ref="R21:S21"/>
    <mergeCell ref="R22:S22"/>
    <mergeCell ref="R23:S23"/>
    <mergeCell ref="R24:S24"/>
    <mergeCell ref="M16:N16"/>
    <mergeCell ref="B51:N51"/>
    <mergeCell ref="Q51:V51"/>
    <mergeCell ref="B53:N53"/>
    <mergeCell ref="Q53:V53"/>
    <mergeCell ref="L24:N24"/>
    <mergeCell ref="H24:J24"/>
    <mergeCell ref="R26:S26"/>
    <mergeCell ref="R27:S27"/>
    <mergeCell ref="R28:S28"/>
    <mergeCell ref="R29:S29"/>
    <mergeCell ref="R30:S30"/>
    <mergeCell ref="R32:S32"/>
    <mergeCell ref="R33:S33"/>
    <mergeCell ref="R34:S34"/>
    <mergeCell ref="R40:S40"/>
    <mergeCell ref="B2:N2"/>
    <mergeCell ref="Q18:V18"/>
    <mergeCell ref="Q2:V2"/>
    <mergeCell ref="H10:J11"/>
    <mergeCell ref="L10:N11"/>
    <mergeCell ref="H12:J12"/>
    <mergeCell ref="L12:N12"/>
    <mergeCell ref="B4:N8"/>
    <mergeCell ref="B10:F10"/>
    <mergeCell ref="H14:I15"/>
    <mergeCell ref="J14:L15"/>
    <mergeCell ref="M14:N15"/>
    <mergeCell ref="H17:I18"/>
    <mergeCell ref="J17:L18"/>
    <mergeCell ref="M17:N18"/>
    <mergeCell ref="J16:L16"/>
  </mergeCells>
  <pageMargins left="0.70866141732283461" right="0.70866141732283461" top="0.74803149606299213" bottom="0.74803149606299213" header="0.31496062992125984" footer="0.31496062992125984"/>
  <pageSetup paperSize="8" scale="9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2023-24</vt:lpstr>
      <vt:lpstr>'2023-24'!Print_Area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Bradshaw, Stuart</dc:creator>
  <cp:lastModifiedBy>Bradshaw, Stuart</cp:lastModifiedBy>
  <cp:lastPrinted>2022-04-13T08:24:12Z</cp:lastPrinted>
  <dcterms:created xsi:type="dcterms:W3CDTF">2021-12-16T14:57:08Z</dcterms:created>
  <dcterms:modified xsi:type="dcterms:W3CDTF">2023-06-06T15:49:49Z</dcterms:modified>
</cp:coreProperties>
</file>