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W:\OCERestrictedPermissions\Business Intelligence\Themes\Population\Resident\Mid-Year Estimates\2020\"/>
    </mc:Choice>
  </mc:AlternateContent>
  <xr:revisionPtr revIDLastSave="0" documentId="13_ncr:1_{61962A44-9613-4C73-B0EB-8DCC6F46E194}" xr6:coauthVersionLast="45" xr6:coauthVersionMax="45" xr10:uidLastSave="{00000000-0000-0000-0000-000000000000}"/>
  <bookViews>
    <workbookView xWindow="2268" yWindow="876" windowWidth="18960" windowHeight="11052" xr2:uid="{00000000-000D-0000-FFFF-FFFF00000000}"/>
  </bookViews>
  <sheets>
    <sheet name="All persons" sheetId="1" r:id="rId1"/>
    <sheet name="Males" sheetId="2" r:id="rId2"/>
    <sheet name="Females" sheetId="3" r:id="rId3"/>
    <sheet name="Density" sheetId="4" r:id="rId4"/>
    <sheet name="Median Age" sheetId="5" r:id="rId5"/>
    <sheet name="Components" sheetId="6" r:id="rId6"/>
    <sheet name="Time Series" sheetId="10" r:id="rId7"/>
    <sheet name="Change" sheetId="11" r:id="rId8"/>
  </sheets>
  <definedNames>
    <definedName name="_Sort" hidden="1">#REF!</definedName>
    <definedName name="AVON">#REF!</definedName>
    <definedName name="BEDS">#REF!</definedName>
    <definedName name="BERKS">#REF!</definedName>
    <definedName name="BUCKS">#REF!</definedName>
    <definedName name="CAMBS">#REF!</definedName>
    <definedName name="CHESHIRE">#REF!</definedName>
    <definedName name="CLEVELAND">#REF!</definedName>
    <definedName name="CLWYD">#REF!</definedName>
    <definedName name="components_by_LA">#REF!</definedName>
    <definedName name="CORNWALL">#REF!</definedName>
    <definedName name="CUMBRIA">#REF!</definedName>
    <definedName name="_xlnm.Database">#REF!</definedName>
    <definedName name="DERBYSHIRE">#REF!</definedName>
    <definedName name="DEVON">#REF!</definedName>
    <definedName name="DORSET">#REF!</definedName>
    <definedName name="DURHAM">#REF!</definedName>
    <definedName name="DYFED">#REF!</definedName>
    <definedName name="E_SUSSEX">#REF!</definedName>
    <definedName name="ESSEX">#REF!</definedName>
    <definedName name="females_UK">#REF!</definedName>
    <definedName name="GLOS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UMBERSIDE">#REF!</definedName>
    <definedName name="I_OF_WIGHT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M_GLAM">#REF!</definedName>
    <definedName name="males_UK">#REF!</definedName>
    <definedName name="MERSEYSIDE">#REF!</definedName>
    <definedName name="N_YORKS">#REF!</definedName>
    <definedName name="NORFOLK">#REF!</definedName>
    <definedName name="NORTHANTS">#REF!</definedName>
    <definedName name="NORTHUMBERLAND">#REF!</definedName>
    <definedName name="NOTTS">#REF!</definedName>
    <definedName name="OXON">#REF!</definedName>
    <definedName name="persons_UK">#REF!</definedName>
    <definedName name="POWYS">#REF!</definedName>
    <definedName name="S_GLAM">#REF!</definedName>
    <definedName name="S_YORKS">#REF!</definedName>
    <definedName name="SAM_CTRY_UK">#REF!</definedName>
    <definedName name="sheet1">#REF!</definedName>
    <definedName name="SHROPS">#REF!</definedName>
    <definedName name="SOMERSET">#REF!</definedName>
    <definedName name="STAFFS">#REF!</definedName>
    <definedName name="SUFFOLK">#REF!</definedName>
    <definedName name="SURREY">#REF!</definedName>
    <definedName name="TYNE_WEAR">#REF!</definedName>
    <definedName name="UK">#REF!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V5" i="1" l="1"/>
  <c r="DV6" i="1"/>
  <c r="DV7" i="1"/>
  <c r="DV8" i="1"/>
  <c r="DV9" i="1"/>
  <c r="DV10" i="1"/>
  <c r="DV11" i="1"/>
  <c r="DV12" i="1"/>
  <c r="DV13" i="1"/>
  <c r="DV14" i="1"/>
  <c r="DV15" i="1"/>
  <c r="DV16" i="1"/>
  <c r="DV17" i="1"/>
  <c r="DV18" i="1"/>
  <c r="DV19" i="1"/>
  <c r="DV20" i="1"/>
  <c r="DV21" i="1"/>
  <c r="DV22" i="1"/>
  <c r="DV23" i="1"/>
  <c r="DV24" i="1"/>
  <c r="O19" i="11" l="1"/>
  <c r="Q19" i="11" s="1"/>
  <c r="N19" i="11"/>
  <c r="P19" i="11" s="1"/>
  <c r="N18" i="11"/>
  <c r="E4" i="11"/>
  <c r="F4" i="11" s="1"/>
  <c r="E5" i="11"/>
  <c r="F5" i="11" s="1"/>
  <c r="E6" i="11"/>
  <c r="F6" i="11" s="1"/>
  <c r="E7" i="11"/>
  <c r="F7" i="11" s="1"/>
  <c r="E8" i="11"/>
  <c r="F8" i="11" s="1"/>
  <c r="E9" i="11"/>
  <c r="F9" i="11" s="1"/>
  <c r="E10" i="11"/>
  <c r="F10" i="11" s="1"/>
  <c r="E11" i="11"/>
  <c r="F11" i="11" s="1"/>
  <c r="E12" i="11"/>
  <c r="F12" i="11" s="1"/>
  <c r="E13" i="11"/>
  <c r="F13" i="11" s="1"/>
  <c r="E14" i="11"/>
  <c r="F14" i="11" s="1"/>
  <c r="E15" i="11"/>
  <c r="F15" i="11" s="1"/>
  <c r="E16" i="11"/>
  <c r="F16" i="11" s="1"/>
  <c r="E17" i="11"/>
  <c r="F17" i="11" s="1"/>
  <c r="E18" i="11"/>
  <c r="F18" i="11" s="1"/>
  <c r="E19" i="11"/>
  <c r="F19" i="11" s="1"/>
  <c r="E20" i="11"/>
  <c r="F20" i="11" s="1"/>
  <c r="E21" i="11"/>
  <c r="F21" i="11" s="1"/>
  <c r="E22" i="11"/>
  <c r="F22" i="11" s="1"/>
  <c r="E3" i="11"/>
  <c r="F3" i="11" s="1"/>
  <c r="AT50" i="10"/>
  <c r="AS50" i="10"/>
  <c r="AS51" i="10" s="1"/>
  <c r="AT49" i="10"/>
  <c r="AS49" i="10"/>
  <c r="AT48" i="10"/>
  <c r="AS48" i="10"/>
  <c r="AU46" i="10"/>
  <c r="AU43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22" i="10"/>
  <c r="BC94" i="10"/>
  <c r="BC95" i="10"/>
  <c r="BC96" i="10"/>
  <c r="BC97" i="10"/>
  <c r="BD97" i="10"/>
  <c r="BC98" i="10"/>
  <c r="BC99" i="10"/>
  <c r="BC100" i="10"/>
  <c r="BC101" i="10"/>
  <c r="BC102" i="10"/>
  <c r="BC103" i="10"/>
  <c r="BC104" i="10"/>
  <c r="BC105" i="10"/>
  <c r="BC106" i="10"/>
  <c r="BC108" i="10"/>
  <c r="BC109" i="10"/>
  <c r="BC110" i="10"/>
  <c r="BC111" i="10"/>
  <c r="BC112" i="10"/>
  <c r="BC113" i="10"/>
  <c r="BC114" i="10"/>
  <c r="BC115" i="10"/>
  <c r="BC116" i="10"/>
  <c r="BC117" i="10"/>
  <c r="BC118" i="10"/>
  <c r="BC119" i="10"/>
  <c r="BC120" i="10"/>
  <c r="BC121" i="10"/>
  <c r="BC122" i="10"/>
  <c r="BC123" i="10"/>
  <c r="BC124" i="10"/>
  <c r="BC125" i="10"/>
  <c r="BC126" i="10"/>
  <c r="BC128" i="10"/>
  <c r="BC129" i="10"/>
  <c r="BC130" i="10"/>
  <c r="BC131" i="10"/>
  <c r="BC132" i="10"/>
  <c r="BC133" i="10"/>
  <c r="BC134" i="10"/>
  <c r="BC135" i="10"/>
  <c r="BC136" i="10"/>
  <c r="BC137" i="10"/>
  <c r="BC138" i="10"/>
  <c r="BC139" i="10"/>
  <c r="BC140" i="10"/>
  <c r="BC141" i="10"/>
  <c r="BC142" i="10"/>
  <c r="BC143" i="10"/>
  <c r="BC144" i="10"/>
  <c r="BC145" i="10"/>
  <c r="BC146" i="10"/>
  <c r="BC148" i="10"/>
  <c r="BC149" i="10"/>
  <c r="BC150" i="10"/>
  <c r="BC151" i="10"/>
  <c r="BC152" i="10"/>
  <c r="BC153" i="10"/>
  <c r="BC154" i="10"/>
  <c r="BC155" i="10"/>
  <c r="BC156" i="10"/>
  <c r="BC157" i="10"/>
  <c r="BC158" i="10"/>
  <c r="BC159" i="10"/>
  <c r="BC160" i="10"/>
  <c r="BC161" i="10"/>
  <c r="BC162" i="10"/>
  <c r="BC163" i="10"/>
  <c r="BC164" i="10"/>
  <c r="BC165" i="10"/>
  <c r="BC166" i="10"/>
  <c r="BC168" i="10"/>
  <c r="BC169" i="10"/>
  <c r="BC170" i="10"/>
  <c r="BC171" i="10"/>
  <c r="BC172" i="10"/>
  <c r="BC173" i="10"/>
  <c r="BC174" i="10"/>
  <c r="BC175" i="10"/>
  <c r="BC176" i="10"/>
  <c r="BC177" i="10"/>
  <c r="BC178" i="10"/>
  <c r="BC179" i="10"/>
  <c r="BC180" i="10"/>
  <c r="BC181" i="10"/>
  <c r="BC182" i="10"/>
  <c r="BC183" i="10"/>
  <c r="BC184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AC22" i="10"/>
  <c r="AD22" i="10"/>
  <c r="AE22" i="10"/>
  <c r="AF22" i="10"/>
  <c r="AG22" i="10"/>
  <c r="AH22" i="10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BC22" i="10"/>
  <c r="AC23" i="10"/>
  <c r="AD23" i="10"/>
  <c r="AE23" i="10"/>
  <c r="AF23" i="10"/>
  <c r="AG23" i="10"/>
  <c r="AH23" i="10"/>
  <c r="AI23" i="10"/>
  <c r="AJ23" i="10"/>
  <c r="AK23" i="10"/>
  <c r="AL23" i="10"/>
  <c r="AM23" i="10"/>
  <c r="AN23" i="10"/>
  <c r="AO23" i="10"/>
  <c r="AP23" i="10"/>
  <c r="AQ23" i="10"/>
  <c r="AR23" i="10"/>
  <c r="AS23" i="10"/>
  <c r="AT23" i="10"/>
  <c r="BC23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BC24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BC25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BC26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BC28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BC29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BC30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BC31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BC32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BC33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BC34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BC35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BC36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BC37" i="10"/>
  <c r="BC38" i="10"/>
  <c r="BC39" i="10"/>
  <c r="BC40" i="10"/>
  <c r="BC41" i="10"/>
  <c r="BC42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BC43" i="10"/>
  <c r="BC44" i="10"/>
  <c r="BC45" i="10"/>
  <c r="AC46" i="10"/>
  <c r="AD46" i="10"/>
  <c r="AE46" i="10"/>
  <c r="AF46" i="10"/>
  <c r="AG46" i="10"/>
  <c r="AH46" i="10"/>
  <c r="AI46" i="10"/>
  <c r="AJ46" i="10"/>
  <c r="AK46" i="10"/>
  <c r="AL46" i="10"/>
  <c r="AM46" i="10"/>
  <c r="AN46" i="10"/>
  <c r="AO46" i="10"/>
  <c r="AP46" i="10"/>
  <c r="AQ46" i="10"/>
  <c r="AR46" i="10"/>
  <c r="AS46" i="10"/>
  <c r="AT46" i="10"/>
  <c r="BC46" i="10"/>
  <c r="BC48" i="10"/>
  <c r="BC49" i="10"/>
  <c r="BC50" i="10"/>
  <c r="AT51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8" i="10"/>
  <c r="BC89" i="10"/>
  <c r="BC90" i="10"/>
  <c r="BC91" i="10"/>
  <c r="BC92" i="10"/>
  <c r="BC93" i="10"/>
  <c r="BC185" i="10"/>
  <c r="BC186" i="10"/>
  <c r="BC188" i="10"/>
  <c r="BC189" i="10"/>
  <c r="BC190" i="10"/>
  <c r="BC191" i="10"/>
  <c r="BC192" i="10"/>
  <c r="BC193" i="10"/>
  <c r="BC194" i="10"/>
  <c r="BC195" i="10"/>
  <c r="BC196" i="10"/>
  <c r="BC197" i="10"/>
  <c r="BC198" i="10"/>
  <c r="BC199" i="10"/>
  <c r="BC200" i="10"/>
  <c r="BC201" i="10"/>
  <c r="BC202" i="10"/>
  <c r="BC203" i="10"/>
  <c r="BC204" i="10"/>
  <c r="BC205" i="10"/>
  <c r="BC206" i="10"/>
  <c r="BC208" i="10"/>
  <c r="BC209" i="10"/>
  <c r="BC210" i="10"/>
  <c r="BC211" i="10"/>
  <c r="BC212" i="10"/>
  <c r="BC213" i="10"/>
  <c r="BC214" i="10"/>
  <c r="BC215" i="10"/>
  <c r="BC216" i="10"/>
  <c r="BC217" i="10"/>
  <c r="BC218" i="10"/>
  <c r="BC219" i="10"/>
  <c r="BC220" i="10"/>
  <c r="BC221" i="10"/>
  <c r="BC222" i="10"/>
  <c r="BC223" i="10"/>
  <c r="BC224" i="10"/>
  <c r="BC225" i="10"/>
  <c r="BC226" i="10"/>
  <c r="BC228" i="10"/>
  <c r="BC229" i="10"/>
  <c r="BC230" i="10"/>
  <c r="BC231" i="10"/>
  <c r="BC232" i="10"/>
  <c r="BC233" i="10"/>
  <c r="BC234" i="10"/>
  <c r="BC235" i="10"/>
  <c r="BC236" i="10"/>
  <c r="BC237" i="10"/>
  <c r="BC238" i="10"/>
  <c r="BC239" i="10"/>
  <c r="BC240" i="10"/>
  <c r="BC241" i="10"/>
  <c r="BC242" i="10"/>
  <c r="BC243" i="10"/>
  <c r="BC244" i="10"/>
  <c r="BC245" i="10"/>
  <c r="BC246" i="10"/>
  <c r="BC248" i="10"/>
  <c r="BC249" i="10"/>
  <c r="BC250" i="10"/>
  <c r="BC251" i="10"/>
  <c r="BC252" i="10"/>
  <c r="BC253" i="10"/>
  <c r="BC254" i="10"/>
  <c r="BC255" i="10"/>
  <c r="BC256" i="10"/>
  <c r="BC257" i="10"/>
  <c r="BC258" i="10"/>
  <c r="BC259" i="10"/>
  <c r="BC260" i="10"/>
  <c r="BC261" i="10"/>
  <c r="BC262" i="10"/>
  <c r="BC263" i="10"/>
  <c r="BC264" i="10"/>
  <c r="BC265" i="10"/>
  <c r="BC266" i="10"/>
  <c r="BC268" i="10"/>
  <c r="BC269" i="10"/>
  <c r="BC270" i="10"/>
  <c r="BC271" i="10"/>
  <c r="BC272" i="10"/>
  <c r="BC273" i="10"/>
  <c r="BC274" i="10"/>
  <c r="BC275" i="10"/>
  <c r="BC276" i="10"/>
  <c r="BC277" i="10"/>
  <c r="BC278" i="10"/>
  <c r="BC279" i="10"/>
  <c r="BC280" i="10"/>
  <c r="BC281" i="10"/>
  <c r="BC282" i="10"/>
  <c r="BC283" i="10"/>
  <c r="BC284" i="10"/>
  <c r="BC285" i="10"/>
  <c r="BC286" i="10"/>
  <c r="BC288" i="10"/>
  <c r="BC289" i="10"/>
  <c r="BC290" i="10"/>
  <c r="BC291" i="10"/>
  <c r="BC292" i="10"/>
  <c r="BC293" i="10"/>
  <c r="BC294" i="10"/>
  <c r="BC295" i="10"/>
  <c r="BC296" i="10"/>
  <c r="BC297" i="10"/>
  <c r="BC298" i="10"/>
  <c r="BC299" i="10"/>
  <c r="BC300" i="10"/>
  <c r="BC301" i="10"/>
  <c r="BC302" i="10"/>
  <c r="BC303" i="10"/>
  <c r="BC304" i="10"/>
  <c r="BC305" i="10"/>
  <c r="BC306" i="10"/>
  <c r="BC308" i="10"/>
  <c r="BC309" i="10"/>
  <c r="BC310" i="10"/>
  <c r="BC311" i="10"/>
  <c r="BC312" i="10"/>
  <c r="BC313" i="10"/>
  <c r="BC314" i="10"/>
  <c r="BC315" i="10"/>
  <c r="BC316" i="10"/>
  <c r="BC317" i="10"/>
  <c r="BC318" i="10"/>
  <c r="BC319" i="10"/>
  <c r="BC320" i="10"/>
  <c r="BC321" i="10"/>
  <c r="BC322" i="10"/>
  <c r="BC323" i="10"/>
  <c r="BC324" i="10"/>
  <c r="BC325" i="10"/>
  <c r="BC326" i="10"/>
  <c r="W9" i="5"/>
  <c r="EQ6" i="2" l="1"/>
  <c r="EQ7" i="2"/>
  <c r="EQ8" i="2"/>
  <c r="EQ9" i="2"/>
  <c r="EQ10" i="2"/>
  <c r="EQ11" i="2"/>
  <c r="EQ12" i="2"/>
  <c r="EQ13" i="2"/>
  <c r="EQ14" i="2"/>
  <c r="EQ15" i="2"/>
  <c r="EQ16" i="2"/>
  <c r="EQ17" i="2"/>
  <c r="EQ18" i="2"/>
  <c r="EQ19" i="2"/>
  <c r="EQ20" i="2"/>
  <c r="EQ21" i="2"/>
  <c r="EQ22" i="2"/>
  <c r="EQ23" i="2"/>
  <c r="EQ24" i="2"/>
  <c r="EQ5" i="2"/>
  <c r="EQ6" i="3"/>
  <c r="EQ7" i="3"/>
  <c r="EQ8" i="3"/>
  <c r="EQ9" i="3"/>
  <c r="EQ10" i="3"/>
  <c r="EQ11" i="3"/>
  <c r="EQ12" i="3"/>
  <c r="EQ13" i="3"/>
  <c r="EQ14" i="3"/>
  <c r="EQ15" i="3"/>
  <c r="EQ16" i="3"/>
  <c r="EQ17" i="3"/>
  <c r="EQ18" i="3"/>
  <c r="EQ19" i="3"/>
  <c r="EQ20" i="3"/>
  <c r="EQ21" i="3"/>
  <c r="EQ22" i="3"/>
  <c r="EQ23" i="3"/>
  <c r="EQ24" i="3"/>
  <c r="EQ5" i="3"/>
  <c r="ER6" i="2"/>
  <c r="ES6" i="2"/>
  <c r="ET6" i="2"/>
  <c r="EU6" i="2"/>
  <c r="ER7" i="2"/>
  <c r="ES7" i="2"/>
  <c r="ET7" i="2"/>
  <c r="EU7" i="2"/>
  <c r="ER8" i="2"/>
  <c r="ES8" i="2"/>
  <c r="ET8" i="2"/>
  <c r="EU8" i="2"/>
  <c r="ER9" i="2"/>
  <c r="ES9" i="2"/>
  <c r="ET9" i="2"/>
  <c r="EU9" i="2"/>
  <c r="ER10" i="2"/>
  <c r="ES10" i="2"/>
  <c r="ET10" i="2"/>
  <c r="EU10" i="2"/>
  <c r="ER11" i="2"/>
  <c r="ES11" i="2"/>
  <c r="ET11" i="2"/>
  <c r="EU11" i="2"/>
  <c r="ER12" i="2"/>
  <c r="ES12" i="2"/>
  <c r="ET12" i="2"/>
  <c r="EU12" i="2"/>
  <c r="ER13" i="2"/>
  <c r="ES13" i="2"/>
  <c r="ET13" i="2"/>
  <c r="EU13" i="2"/>
  <c r="ER14" i="2"/>
  <c r="ES14" i="2"/>
  <c r="ET14" i="2"/>
  <c r="EU14" i="2"/>
  <c r="ER15" i="2"/>
  <c r="ES15" i="2"/>
  <c r="ET15" i="2"/>
  <c r="EU15" i="2"/>
  <c r="ER16" i="2"/>
  <c r="ES16" i="2"/>
  <c r="ET16" i="2"/>
  <c r="EU16" i="2"/>
  <c r="ER17" i="2"/>
  <c r="ES17" i="2"/>
  <c r="ET17" i="2"/>
  <c r="EU17" i="2"/>
  <c r="ER18" i="2"/>
  <c r="ES18" i="2"/>
  <c r="ET18" i="2"/>
  <c r="EU18" i="2"/>
  <c r="ER19" i="2"/>
  <c r="ES19" i="2"/>
  <c r="ET19" i="2"/>
  <c r="EU19" i="2"/>
  <c r="ER20" i="2"/>
  <c r="ES20" i="2"/>
  <c r="ET20" i="2"/>
  <c r="EU20" i="2"/>
  <c r="ER21" i="2"/>
  <c r="ES21" i="2"/>
  <c r="ET21" i="2"/>
  <c r="EU21" i="2"/>
  <c r="ER22" i="2"/>
  <c r="ES22" i="2"/>
  <c r="ET22" i="2"/>
  <c r="EU22" i="2"/>
  <c r="ER23" i="2"/>
  <c r="ES23" i="2"/>
  <c r="ET23" i="2"/>
  <c r="EU23" i="2"/>
  <c r="ER24" i="2"/>
  <c r="ES24" i="2"/>
  <c r="ET24" i="2"/>
  <c r="EU24" i="2"/>
  <c r="EU5" i="2"/>
  <c r="ET5" i="2"/>
  <c r="ES5" i="2"/>
  <c r="ER5" i="2"/>
  <c r="EU6" i="3"/>
  <c r="EU7" i="3"/>
  <c r="EU8" i="3"/>
  <c r="EU9" i="3"/>
  <c r="EU10" i="3"/>
  <c r="EU11" i="3"/>
  <c r="EU12" i="3"/>
  <c r="EU13" i="3"/>
  <c r="EU14" i="3"/>
  <c r="EU15" i="3"/>
  <c r="EU16" i="3"/>
  <c r="EU17" i="3"/>
  <c r="EU18" i="3"/>
  <c r="EU19" i="3"/>
  <c r="EU20" i="3"/>
  <c r="EU21" i="3"/>
  <c r="EU22" i="3"/>
  <c r="EU23" i="3"/>
  <c r="EU24" i="3"/>
  <c r="EU5" i="3"/>
  <c r="ET6" i="3"/>
  <c r="ET7" i="3"/>
  <c r="ET8" i="3"/>
  <c r="ET9" i="3"/>
  <c r="ET10" i="3"/>
  <c r="ET11" i="3"/>
  <c r="ET12" i="3"/>
  <c r="ET13" i="3"/>
  <c r="ET14" i="3"/>
  <c r="ET15" i="3"/>
  <c r="ET16" i="3"/>
  <c r="ET17" i="3"/>
  <c r="ET18" i="3"/>
  <c r="ET19" i="3"/>
  <c r="ET20" i="3"/>
  <c r="ET21" i="3"/>
  <c r="ET22" i="3"/>
  <c r="ET23" i="3"/>
  <c r="ET24" i="3"/>
  <c r="ET5" i="3"/>
  <c r="ES6" i="3"/>
  <c r="ES7" i="3"/>
  <c r="ES8" i="3"/>
  <c r="ES9" i="3"/>
  <c r="ES10" i="3"/>
  <c r="ES11" i="3"/>
  <c r="ES12" i="3"/>
  <c r="ES13" i="3"/>
  <c r="ES14" i="3"/>
  <c r="ES15" i="3"/>
  <c r="ES16" i="3"/>
  <c r="ES17" i="3"/>
  <c r="ES18" i="3"/>
  <c r="ES19" i="3"/>
  <c r="ES20" i="3"/>
  <c r="ES21" i="3"/>
  <c r="ES22" i="3"/>
  <c r="ES23" i="3"/>
  <c r="ES24" i="3"/>
  <c r="ES5" i="3"/>
  <c r="ER6" i="3"/>
  <c r="ER7" i="3"/>
  <c r="ER8" i="3"/>
  <c r="ER9" i="3"/>
  <c r="ER10" i="3"/>
  <c r="ER11" i="3"/>
  <c r="ER12" i="3"/>
  <c r="ER13" i="3"/>
  <c r="ER14" i="3"/>
  <c r="ER15" i="3"/>
  <c r="ER16" i="3"/>
  <c r="ER17" i="3"/>
  <c r="ER18" i="3"/>
  <c r="ER19" i="3"/>
  <c r="ER20" i="3"/>
  <c r="ER21" i="3"/>
  <c r="ER22" i="3"/>
  <c r="ER23" i="3"/>
  <c r="ER24" i="3"/>
  <c r="ER5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N5" i="11" l="1"/>
  <c r="P5" i="11" s="1"/>
  <c r="O5" i="11"/>
  <c r="Q5" i="11" s="1"/>
  <c r="O6" i="11"/>
  <c r="Q6" i="11" s="1"/>
  <c r="O7" i="11"/>
  <c r="Q7" i="11" s="1"/>
  <c r="O8" i="11"/>
  <c r="Q8" i="11" s="1"/>
  <c r="O9" i="11"/>
  <c r="Q9" i="11" s="1"/>
  <c r="O10" i="11"/>
  <c r="Q10" i="11" s="1"/>
  <c r="O11" i="11"/>
  <c r="Q11" i="11" s="1"/>
  <c r="O12" i="11"/>
  <c r="Q12" i="11" s="1"/>
  <c r="O13" i="11"/>
  <c r="Q13" i="11" s="1"/>
  <c r="O14" i="11"/>
  <c r="Q14" i="11" s="1"/>
  <c r="O15" i="11"/>
  <c r="Q15" i="11" s="1"/>
  <c r="O16" i="11"/>
  <c r="Q16" i="11" s="1"/>
  <c r="O17" i="11"/>
  <c r="Q17" i="11" s="1"/>
  <c r="O18" i="11"/>
  <c r="Q18" i="11" s="1"/>
  <c r="O4" i="11"/>
  <c r="Q4" i="11" s="1"/>
  <c r="N6" i="11"/>
  <c r="P6" i="11" s="1"/>
  <c r="N7" i="11"/>
  <c r="P7" i="11" s="1"/>
  <c r="N8" i="11"/>
  <c r="P8" i="11" s="1"/>
  <c r="N9" i="11"/>
  <c r="P9" i="11" s="1"/>
  <c r="N10" i="11"/>
  <c r="P10" i="11" s="1"/>
  <c r="N11" i="11"/>
  <c r="P11" i="11" s="1"/>
  <c r="N12" i="11"/>
  <c r="P12" i="11" s="1"/>
  <c r="N13" i="11"/>
  <c r="P13" i="11" s="1"/>
  <c r="N14" i="11"/>
  <c r="P14" i="11" s="1"/>
  <c r="N15" i="11"/>
  <c r="P15" i="11" s="1"/>
  <c r="N16" i="11"/>
  <c r="P16" i="11" s="1"/>
  <c r="N17" i="11"/>
  <c r="P17" i="11" s="1"/>
  <c r="P18" i="11"/>
  <c r="N4" i="11"/>
  <c r="P4" i="11" s="1"/>
  <c r="EH31" i="1" l="1"/>
  <c r="EH32" i="1"/>
  <c r="EH33" i="1"/>
  <c r="EH34" i="1"/>
  <c r="EH35" i="1"/>
  <c r="EK35" i="1" s="1"/>
  <c r="EH36" i="1"/>
  <c r="EK36" i="1" s="1"/>
  <c r="EH37" i="1"/>
  <c r="EK37" i="1" s="1"/>
  <c r="EH38" i="1"/>
  <c r="EH39" i="1"/>
  <c r="EH40" i="1"/>
  <c r="EH41" i="1"/>
  <c r="EH42" i="1"/>
  <c r="EK42" i="1" s="1"/>
  <c r="EH43" i="1"/>
  <c r="EK43" i="1" s="1"/>
  <c r="EH44" i="1"/>
  <c r="EK44" i="1" s="1"/>
  <c r="EH45" i="1"/>
  <c r="EK45" i="1" s="1"/>
  <c r="EH46" i="1"/>
  <c r="EH47" i="1"/>
  <c r="EH48" i="1"/>
  <c r="EH49" i="1"/>
  <c r="EH5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EG48" i="1"/>
  <c r="EG49" i="1"/>
  <c r="EG50" i="1"/>
  <c r="EF34" i="1"/>
  <c r="EF35" i="1"/>
  <c r="EF36" i="1"/>
  <c r="EI36" i="1" s="1"/>
  <c r="EF37" i="1"/>
  <c r="EF38" i="1"/>
  <c r="EF39" i="1"/>
  <c r="EI39" i="1" s="1"/>
  <c r="EF40" i="1"/>
  <c r="EI40" i="1" s="1"/>
  <c r="EF41" i="1"/>
  <c r="EF42" i="1"/>
  <c r="EF43" i="1"/>
  <c r="EI43" i="1" s="1"/>
  <c r="EF44" i="1"/>
  <c r="EI44" i="1" s="1"/>
  <c r="EF45" i="1"/>
  <c r="EF46" i="1"/>
  <c r="EF47" i="1"/>
  <c r="EI47" i="1" s="1"/>
  <c r="EF48" i="1"/>
  <c r="EI48" i="1" s="1"/>
  <c r="EF49" i="1"/>
  <c r="EF50" i="1"/>
  <c r="EF32" i="1"/>
  <c r="EF33" i="1"/>
  <c r="EF31" i="1"/>
  <c r="EI35" i="1" l="1"/>
  <c r="EK34" i="1"/>
  <c r="EK50" i="1"/>
  <c r="EK46" i="1"/>
  <c r="EK38" i="1"/>
  <c r="EI31" i="1"/>
  <c r="EK49" i="1"/>
  <c r="EK41" i="1"/>
  <c r="EI33" i="1"/>
  <c r="EK48" i="1"/>
  <c r="EK40" i="1"/>
  <c r="EK47" i="1"/>
  <c r="EK39" i="1"/>
  <c r="EJ49" i="1"/>
  <c r="EJ45" i="1"/>
  <c r="EJ41" i="1"/>
  <c r="EJ37" i="1"/>
  <c r="EK33" i="1"/>
  <c r="EK32" i="1"/>
  <c r="EK31" i="1"/>
  <c r="EJ32" i="1"/>
  <c r="EI32" i="1"/>
  <c r="EJ48" i="1"/>
  <c r="EI49" i="1"/>
  <c r="EI45" i="1"/>
  <c r="EI41" i="1"/>
  <c r="EI37" i="1"/>
  <c r="EJ50" i="1"/>
  <c r="EI46" i="1"/>
  <c r="EI42" i="1"/>
  <c r="EI38" i="1"/>
  <c r="EI34" i="1"/>
  <c r="EJ33" i="1"/>
  <c r="EJ44" i="1"/>
  <c r="EJ40" i="1"/>
  <c r="EJ36" i="1"/>
  <c r="EJ47" i="1"/>
  <c r="EJ43" i="1"/>
  <c r="EJ39" i="1"/>
  <c r="EJ35" i="1"/>
  <c r="EJ31" i="1"/>
  <c r="EJ42" i="1"/>
  <c r="EJ34" i="1"/>
  <c r="EI50" i="1"/>
  <c r="EJ46" i="1"/>
  <c r="EJ38" i="1"/>
  <c r="Q4" i="6"/>
  <c r="E9" i="5"/>
  <c r="D9" i="5"/>
  <c r="E31" i="3"/>
  <c r="DR5" i="1"/>
  <c r="CW5" i="1"/>
  <c r="CV31" i="1" s="1"/>
  <c r="DM5" i="1" l="1"/>
  <c r="DM6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L5" i="2"/>
  <c r="DL6" i="2"/>
  <c r="DL7" i="2"/>
  <c r="DL8" i="2"/>
  <c r="DL9" i="2"/>
  <c r="DL10" i="2"/>
  <c r="DL11" i="2"/>
  <c r="DL12" i="2"/>
  <c r="DL13" i="2"/>
  <c r="DL14" i="2"/>
  <c r="DL15" i="2"/>
  <c r="DL16" i="2"/>
  <c r="DL17" i="2"/>
  <c r="DL18" i="2"/>
  <c r="DL19" i="2"/>
  <c r="DL20" i="2"/>
  <c r="DL21" i="2"/>
  <c r="DL22" i="2"/>
  <c r="DL23" i="2"/>
  <c r="DL24" i="2"/>
  <c r="CW5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V5" i="2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V31" i="2" l="1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K24" i="6" l="1"/>
  <c r="CV5" i="1" l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E24" i="6" l="1"/>
  <c r="F24" i="6"/>
  <c r="G24" i="6"/>
  <c r="H24" i="6"/>
  <c r="I24" i="6"/>
  <c r="J24" i="6"/>
  <c r="L24" i="6"/>
  <c r="M24" i="6"/>
  <c r="N24" i="6"/>
  <c r="O24" i="6"/>
  <c r="P24" i="6"/>
  <c r="Q24" i="6" s="1"/>
  <c r="CV5" i="3" l="1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Q5" i="3"/>
  <c r="DQ31" i="3" s="1"/>
  <c r="DR5" i="3"/>
  <c r="DR31" i="3" s="1"/>
  <c r="DS5" i="3"/>
  <c r="DS31" i="3" s="1"/>
  <c r="DT5" i="3"/>
  <c r="DU31" i="3" s="1"/>
  <c r="DU5" i="3"/>
  <c r="DV31" i="3" s="1"/>
  <c r="DV5" i="3"/>
  <c r="DW31" i="3" s="1"/>
  <c r="DW5" i="3"/>
  <c r="DX31" i="3" s="1"/>
  <c r="DX5" i="3"/>
  <c r="DY31" i="3" s="1"/>
  <c r="DY5" i="3"/>
  <c r="DZ5" i="3"/>
  <c r="DT31" i="3" s="1"/>
  <c r="EA5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Q6" i="3"/>
  <c r="DQ32" i="3" s="1"/>
  <c r="DR6" i="3"/>
  <c r="DR32" i="3" s="1"/>
  <c r="DS6" i="3"/>
  <c r="DS32" i="3" s="1"/>
  <c r="DT6" i="3"/>
  <c r="DU32" i="3" s="1"/>
  <c r="DU6" i="3"/>
  <c r="DV32" i="3" s="1"/>
  <c r="DV6" i="3"/>
  <c r="DW32" i="3" s="1"/>
  <c r="DW6" i="3"/>
  <c r="DX6" i="3"/>
  <c r="DY32" i="3" s="1"/>
  <c r="DY6" i="3"/>
  <c r="DZ6" i="3"/>
  <c r="DT32" i="3" s="1"/>
  <c r="EA6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Q7" i="3"/>
  <c r="DQ33" i="3" s="1"/>
  <c r="DR7" i="3"/>
  <c r="DR33" i="3" s="1"/>
  <c r="DS7" i="3"/>
  <c r="DS33" i="3" s="1"/>
  <c r="DT7" i="3"/>
  <c r="DU33" i="3" s="1"/>
  <c r="DU7" i="3"/>
  <c r="DV33" i="3" s="1"/>
  <c r="DV7" i="3"/>
  <c r="DW33" i="3" s="1"/>
  <c r="DW7" i="3"/>
  <c r="DX33" i="3" s="1"/>
  <c r="DX7" i="3"/>
  <c r="DY33" i="3" s="1"/>
  <c r="DY7" i="3"/>
  <c r="DZ7" i="3"/>
  <c r="DT33" i="3" s="1"/>
  <c r="EA7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Q8" i="3"/>
  <c r="DQ34" i="3" s="1"/>
  <c r="DR8" i="3"/>
  <c r="DR34" i="3" s="1"/>
  <c r="DS8" i="3"/>
  <c r="DS34" i="3" s="1"/>
  <c r="DT8" i="3"/>
  <c r="DU34" i="3" s="1"/>
  <c r="DU8" i="3"/>
  <c r="DV34" i="3" s="1"/>
  <c r="DV8" i="3"/>
  <c r="DW34" i="3" s="1"/>
  <c r="DW8" i="3"/>
  <c r="DX34" i="3" s="1"/>
  <c r="DX8" i="3"/>
  <c r="DY34" i="3" s="1"/>
  <c r="DY8" i="3"/>
  <c r="DZ8" i="3"/>
  <c r="DT34" i="3" s="1"/>
  <c r="EA8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Q9" i="3"/>
  <c r="DQ35" i="3" s="1"/>
  <c r="DR9" i="3"/>
  <c r="DS9" i="3"/>
  <c r="DS35" i="3" s="1"/>
  <c r="DT9" i="3"/>
  <c r="DU35" i="3" s="1"/>
  <c r="DU9" i="3"/>
  <c r="DV35" i="3" s="1"/>
  <c r="DV9" i="3"/>
  <c r="DW35" i="3" s="1"/>
  <c r="DW9" i="3"/>
  <c r="DX35" i="3" s="1"/>
  <c r="DX9" i="3"/>
  <c r="DY35" i="3" s="1"/>
  <c r="DY9" i="3"/>
  <c r="DZ9" i="3"/>
  <c r="EA9" i="3"/>
  <c r="CV10" i="3"/>
  <c r="CV36" i="3" s="1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Q10" i="3"/>
  <c r="DQ36" i="3" s="1"/>
  <c r="DR10" i="3"/>
  <c r="DR36" i="3" s="1"/>
  <c r="DS10" i="3"/>
  <c r="DS36" i="3" s="1"/>
  <c r="DT10" i="3"/>
  <c r="DU36" i="3" s="1"/>
  <c r="DU10" i="3"/>
  <c r="DV36" i="3" s="1"/>
  <c r="DV10" i="3"/>
  <c r="DW10" i="3"/>
  <c r="DX10" i="3"/>
  <c r="DY36" i="3" s="1"/>
  <c r="DY10" i="3"/>
  <c r="DZ10" i="3"/>
  <c r="DT36" i="3" s="1"/>
  <c r="EA10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Q11" i="3"/>
  <c r="DQ37" i="3" s="1"/>
  <c r="DR11" i="3"/>
  <c r="DS11" i="3"/>
  <c r="DS37" i="3" s="1"/>
  <c r="DT11" i="3"/>
  <c r="DU37" i="3" s="1"/>
  <c r="DU11" i="3"/>
  <c r="DV37" i="3" s="1"/>
  <c r="DV11" i="3"/>
  <c r="DW37" i="3" s="1"/>
  <c r="DW11" i="3"/>
  <c r="DX37" i="3" s="1"/>
  <c r="DX11" i="3"/>
  <c r="DY37" i="3" s="1"/>
  <c r="DY11" i="3"/>
  <c r="DZ11" i="3"/>
  <c r="DT37" i="3" s="1"/>
  <c r="EA11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Q12" i="3"/>
  <c r="DQ38" i="3" s="1"/>
  <c r="DR12" i="3"/>
  <c r="DR38" i="3" s="1"/>
  <c r="DS12" i="3"/>
  <c r="DS38" i="3" s="1"/>
  <c r="DT12" i="3"/>
  <c r="DU38" i="3" s="1"/>
  <c r="DU12" i="3"/>
  <c r="DV38" i="3" s="1"/>
  <c r="DV12" i="3"/>
  <c r="DW38" i="3" s="1"/>
  <c r="DW12" i="3"/>
  <c r="DX12" i="3"/>
  <c r="DY38" i="3" s="1"/>
  <c r="DY12" i="3"/>
  <c r="DZ12" i="3"/>
  <c r="DT38" i="3" s="1"/>
  <c r="EA12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Q13" i="3"/>
  <c r="DQ39" i="3" s="1"/>
  <c r="DR13" i="3"/>
  <c r="DR39" i="3" s="1"/>
  <c r="DS13" i="3"/>
  <c r="DS39" i="3" s="1"/>
  <c r="DT13" i="3"/>
  <c r="DU39" i="3" s="1"/>
  <c r="DU13" i="3"/>
  <c r="DV39" i="3" s="1"/>
  <c r="DV13" i="3"/>
  <c r="DW39" i="3" s="1"/>
  <c r="DW13" i="3"/>
  <c r="DX39" i="3" s="1"/>
  <c r="DX13" i="3"/>
  <c r="DY39" i="3" s="1"/>
  <c r="DY13" i="3"/>
  <c r="DZ13" i="3"/>
  <c r="EA13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Q14" i="3"/>
  <c r="DQ40" i="3" s="1"/>
  <c r="DR14" i="3"/>
  <c r="DR40" i="3" s="1"/>
  <c r="DS14" i="3"/>
  <c r="DS40" i="3" s="1"/>
  <c r="DT14" i="3"/>
  <c r="DU40" i="3" s="1"/>
  <c r="DU14" i="3"/>
  <c r="DV40" i="3" s="1"/>
  <c r="DV14" i="3"/>
  <c r="DW14" i="3"/>
  <c r="DX40" i="3" s="1"/>
  <c r="DX14" i="3"/>
  <c r="DY40" i="3" s="1"/>
  <c r="DY14" i="3"/>
  <c r="DZ14" i="3"/>
  <c r="DT40" i="3" s="1"/>
  <c r="EA14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Q15" i="3"/>
  <c r="DQ41" i="3" s="1"/>
  <c r="DR15" i="3"/>
  <c r="DR41" i="3" s="1"/>
  <c r="DS15" i="3"/>
  <c r="DS41" i="3" s="1"/>
  <c r="DT15" i="3"/>
  <c r="DU41" i="3" s="1"/>
  <c r="DU15" i="3"/>
  <c r="DV41" i="3" s="1"/>
  <c r="DV15" i="3"/>
  <c r="DW41" i="3" s="1"/>
  <c r="DW15" i="3"/>
  <c r="DX41" i="3" s="1"/>
  <c r="DX15" i="3"/>
  <c r="DY41" i="3" s="1"/>
  <c r="DY15" i="3"/>
  <c r="DZ15" i="3"/>
  <c r="EA15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Q16" i="3"/>
  <c r="DQ42" i="3" s="1"/>
  <c r="DR16" i="3"/>
  <c r="DR42" i="3" s="1"/>
  <c r="DS16" i="3"/>
  <c r="DS42" i="3" s="1"/>
  <c r="DT16" i="3"/>
  <c r="DU42" i="3" s="1"/>
  <c r="DU16" i="3"/>
  <c r="DV42" i="3" s="1"/>
  <c r="DV16" i="3"/>
  <c r="DW16" i="3"/>
  <c r="DX42" i="3" s="1"/>
  <c r="DX16" i="3"/>
  <c r="DY42" i="3" s="1"/>
  <c r="DY16" i="3"/>
  <c r="DZ16" i="3"/>
  <c r="DT42" i="3" s="1"/>
  <c r="EA16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Q17" i="3"/>
  <c r="DQ43" i="3" s="1"/>
  <c r="DR17" i="3"/>
  <c r="DR43" i="3" s="1"/>
  <c r="DS17" i="3"/>
  <c r="DS43" i="3" s="1"/>
  <c r="DT17" i="3"/>
  <c r="DU43" i="3" s="1"/>
  <c r="DU17" i="3"/>
  <c r="DV43" i="3" s="1"/>
  <c r="DV17" i="3"/>
  <c r="DW43" i="3" s="1"/>
  <c r="DW17" i="3"/>
  <c r="DX43" i="3" s="1"/>
  <c r="DX17" i="3"/>
  <c r="DY43" i="3" s="1"/>
  <c r="DY17" i="3"/>
  <c r="DZ17" i="3"/>
  <c r="DT43" i="3" s="1"/>
  <c r="EA17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Q18" i="3"/>
  <c r="DR18" i="3"/>
  <c r="DR44" i="3" s="1"/>
  <c r="DS18" i="3"/>
  <c r="DS44" i="3" s="1"/>
  <c r="DT18" i="3"/>
  <c r="DU44" i="3" s="1"/>
  <c r="DU18" i="3"/>
  <c r="DV44" i="3" s="1"/>
  <c r="DV18" i="3"/>
  <c r="DW18" i="3"/>
  <c r="DX44" i="3" s="1"/>
  <c r="DX18" i="3"/>
  <c r="DY44" i="3" s="1"/>
  <c r="DY18" i="3"/>
  <c r="DZ18" i="3"/>
  <c r="DT44" i="3" s="1"/>
  <c r="EA18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Q19" i="3"/>
  <c r="DQ45" i="3" s="1"/>
  <c r="DR19" i="3"/>
  <c r="DR45" i="3" s="1"/>
  <c r="DS19" i="3"/>
  <c r="DS45" i="3" s="1"/>
  <c r="DT19" i="3"/>
  <c r="DU45" i="3" s="1"/>
  <c r="DU19" i="3"/>
  <c r="DV45" i="3" s="1"/>
  <c r="DV19" i="3"/>
  <c r="DW45" i="3" s="1"/>
  <c r="DW19" i="3"/>
  <c r="DX45" i="3" s="1"/>
  <c r="DX19" i="3"/>
  <c r="DY45" i="3" s="1"/>
  <c r="DY19" i="3"/>
  <c r="DZ19" i="3"/>
  <c r="DT45" i="3" s="1"/>
  <c r="EA19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Q20" i="3"/>
  <c r="DQ46" i="3" s="1"/>
  <c r="DR20" i="3"/>
  <c r="DR46" i="3" s="1"/>
  <c r="DS20" i="3"/>
  <c r="DS46" i="3" s="1"/>
  <c r="DT20" i="3"/>
  <c r="DU46" i="3" s="1"/>
  <c r="DU20" i="3"/>
  <c r="DV46" i="3" s="1"/>
  <c r="DV20" i="3"/>
  <c r="DW20" i="3"/>
  <c r="DX46" i="3" s="1"/>
  <c r="DX20" i="3"/>
  <c r="DY46" i="3" s="1"/>
  <c r="DY20" i="3"/>
  <c r="DZ20" i="3"/>
  <c r="DT46" i="3" s="1"/>
  <c r="EA20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Q21" i="3"/>
  <c r="DQ47" i="3" s="1"/>
  <c r="DR21" i="3"/>
  <c r="DS21" i="3"/>
  <c r="DS47" i="3" s="1"/>
  <c r="DT21" i="3"/>
  <c r="DU47" i="3" s="1"/>
  <c r="DU21" i="3"/>
  <c r="DV47" i="3" s="1"/>
  <c r="DV21" i="3"/>
  <c r="DW47" i="3" s="1"/>
  <c r="DW21" i="3"/>
  <c r="DX47" i="3" s="1"/>
  <c r="DX21" i="3"/>
  <c r="DY47" i="3" s="1"/>
  <c r="DY21" i="3"/>
  <c r="DZ21" i="3"/>
  <c r="DT47" i="3" s="1"/>
  <c r="EA21" i="3"/>
  <c r="CV22" i="3"/>
  <c r="CV48" i="3" s="1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Q22" i="3"/>
  <c r="DR22" i="3"/>
  <c r="DR48" i="3" s="1"/>
  <c r="DS22" i="3"/>
  <c r="DS48" i="3" s="1"/>
  <c r="DT22" i="3"/>
  <c r="DU48" i="3" s="1"/>
  <c r="DU22" i="3"/>
  <c r="DV48" i="3" s="1"/>
  <c r="DV22" i="3"/>
  <c r="DW48" i="3" s="1"/>
  <c r="DW22" i="3"/>
  <c r="DX48" i="3" s="1"/>
  <c r="DX22" i="3"/>
  <c r="DY48" i="3" s="1"/>
  <c r="DY22" i="3"/>
  <c r="DZ22" i="3"/>
  <c r="DT48" i="3" s="1"/>
  <c r="EA22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Q23" i="3"/>
  <c r="DQ49" i="3" s="1"/>
  <c r="DR23" i="3"/>
  <c r="DR49" i="3" s="1"/>
  <c r="DS23" i="3"/>
  <c r="DS49" i="3" s="1"/>
  <c r="DT23" i="3"/>
  <c r="DU49" i="3" s="1"/>
  <c r="DU23" i="3"/>
  <c r="DV49" i="3" s="1"/>
  <c r="DV23" i="3"/>
  <c r="DW49" i="3" s="1"/>
  <c r="DW23" i="3"/>
  <c r="DX49" i="3" s="1"/>
  <c r="DX23" i="3"/>
  <c r="DY49" i="3" s="1"/>
  <c r="DY23" i="3"/>
  <c r="DZ23" i="3"/>
  <c r="DT49" i="3" s="1"/>
  <c r="EA23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Q24" i="3"/>
  <c r="DQ50" i="3" s="1"/>
  <c r="DR24" i="3"/>
  <c r="DR50" i="3" s="1"/>
  <c r="DS24" i="3"/>
  <c r="DS50" i="3" s="1"/>
  <c r="DT24" i="3"/>
  <c r="DU50" i="3" s="1"/>
  <c r="DU24" i="3"/>
  <c r="DV50" i="3" s="1"/>
  <c r="DV24" i="3"/>
  <c r="DW50" i="3" s="1"/>
  <c r="DW24" i="3"/>
  <c r="DX24" i="3"/>
  <c r="DY50" i="3" s="1"/>
  <c r="DY24" i="3"/>
  <c r="DZ24" i="3"/>
  <c r="DT50" i="3" s="1"/>
  <c r="EA24" i="3"/>
  <c r="D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DX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DR35" i="3"/>
  <c r="DT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DW36" i="3"/>
  <c r="DX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DR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DT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DW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DT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DW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DQ44" i="3"/>
  <c r="DW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DW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DR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D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DX50" i="3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31" i="2"/>
  <c r="DQ5" i="2"/>
  <c r="DQ31" i="2" s="1"/>
  <c r="DR5" i="2"/>
  <c r="DR31" i="2" s="1"/>
  <c r="DS5" i="2"/>
  <c r="DS31" i="2" s="1"/>
  <c r="DT5" i="2"/>
  <c r="DU31" i="2" s="1"/>
  <c r="DU5" i="2"/>
  <c r="DV31" i="2" s="1"/>
  <c r="DV5" i="2"/>
  <c r="DW31" i="2" s="1"/>
  <c r="DW5" i="2"/>
  <c r="DX31" i="2" s="1"/>
  <c r="DX5" i="2"/>
  <c r="DY31" i="2" s="1"/>
  <c r="DY5" i="2"/>
  <c r="DZ5" i="2"/>
  <c r="DT31" i="2" s="1"/>
  <c r="EA5" i="2"/>
  <c r="CV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32" i="2"/>
  <c r="DQ6" i="2"/>
  <c r="DQ32" i="2" s="1"/>
  <c r="DR6" i="2"/>
  <c r="DR32" i="2" s="1"/>
  <c r="DS6" i="2"/>
  <c r="DS32" i="2" s="1"/>
  <c r="DT6" i="2"/>
  <c r="DU32" i="2" s="1"/>
  <c r="DU6" i="2"/>
  <c r="DV32" i="2" s="1"/>
  <c r="DV6" i="2"/>
  <c r="DW32" i="2" s="1"/>
  <c r="DW6" i="2"/>
  <c r="DX32" i="2" s="1"/>
  <c r="DX6" i="2"/>
  <c r="DY32" i="2" s="1"/>
  <c r="DY6" i="2"/>
  <c r="DZ6" i="2"/>
  <c r="DT32" i="2" s="1"/>
  <c r="EA6" i="2"/>
  <c r="CV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33" i="2"/>
  <c r="DQ7" i="2"/>
  <c r="DQ33" i="2" s="1"/>
  <c r="DR7" i="2"/>
  <c r="DR33" i="2" s="1"/>
  <c r="DS7" i="2"/>
  <c r="DT7" i="2"/>
  <c r="DU33" i="2" s="1"/>
  <c r="DU7" i="2"/>
  <c r="DV33" i="2" s="1"/>
  <c r="DV7" i="2"/>
  <c r="DW33" i="2" s="1"/>
  <c r="DW7" i="2"/>
  <c r="DX33" i="2" s="1"/>
  <c r="DX7" i="2"/>
  <c r="DY7" i="2"/>
  <c r="DZ7" i="2"/>
  <c r="DT33" i="2" s="1"/>
  <c r="EA7" i="2"/>
  <c r="CV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34" i="2"/>
  <c r="DQ8" i="2"/>
  <c r="DQ34" i="2" s="1"/>
  <c r="DR8" i="2"/>
  <c r="DR34" i="2" s="1"/>
  <c r="DS8" i="2"/>
  <c r="DS34" i="2" s="1"/>
  <c r="DT8" i="2"/>
  <c r="DU34" i="2" s="1"/>
  <c r="DU8" i="2"/>
  <c r="DV34" i="2" s="1"/>
  <c r="DV8" i="2"/>
  <c r="DW34" i="2" s="1"/>
  <c r="DW8" i="2"/>
  <c r="DX34" i="2" s="1"/>
  <c r="DX8" i="2"/>
  <c r="DY34" i="2" s="1"/>
  <c r="DY8" i="2"/>
  <c r="DZ8" i="2"/>
  <c r="DT34" i="2" s="1"/>
  <c r="EA8" i="2"/>
  <c r="CV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35" i="2"/>
  <c r="DQ9" i="2"/>
  <c r="DQ35" i="2" s="1"/>
  <c r="DR9" i="2"/>
  <c r="DR35" i="2" s="1"/>
  <c r="DS9" i="2"/>
  <c r="DS35" i="2" s="1"/>
  <c r="DT9" i="2"/>
  <c r="DU35" i="2" s="1"/>
  <c r="DU9" i="2"/>
  <c r="DV35" i="2" s="1"/>
  <c r="DV9" i="2"/>
  <c r="DW35" i="2" s="1"/>
  <c r="DW9" i="2"/>
  <c r="DX35" i="2" s="1"/>
  <c r="DX9" i="2"/>
  <c r="DY35" i="2" s="1"/>
  <c r="DY9" i="2"/>
  <c r="DZ9" i="2"/>
  <c r="DT35" i="2" s="1"/>
  <c r="EA9" i="2"/>
  <c r="CV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36" i="2"/>
  <c r="DQ10" i="2"/>
  <c r="DQ36" i="2" s="1"/>
  <c r="DR10" i="2"/>
  <c r="DR36" i="2" s="1"/>
  <c r="DS10" i="2"/>
  <c r="DS36" i="2" s="1"/>
  <c r="DT10" i="2"/>
  <c r="DU36" i="2" s="1"/>
  <c r="DU10" i="2"/>
  <c r="DV36" i="2" s="1"/>
  <c r="DV10" i="2"/>
  <c r="DW36" i="2" s="1"/>
  <c r="DW10" i="2"/>
  <c r="DX36" i="2" s="1"/>
  <c r="DX10" i="2"/>
  <c r="DY36" i="2" s="1"/>
  <c r="DY10" i="2"/>
  <c r="DZ10" i="2"/>
  <c r="DT36" i="2" s="1"/>
  <c r="EA10" i="2"/>
  <c r="CV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37" i="2"/>
  <c r="DQ11" i="2"/>
  <c r="DQ37" i="2" s="1"/>
  <c r="DR11" i="2"/>
  <c r="DR37" i="2" s="1"/>
  <c r="DS11" i="2"/>
  <c r="DS37" i="2" s="1"/>
  <c r="DT11" i="2"/>
  <c r="DU37" i="2" s="1"/>
  <c r="DU11" i="2"/>
  <c r="DV37" i="2" s="1"/>
  <c r="DV11" i="2"/>
  <c r="DW37" i="2" s="1"/>
  <c r="DW11" i="2"/>
  <c r="DX37" i="2" s="1"/>
  <c r="DX11" i="2"/>
  <c r="DY37" i="2" s="1"/>
  <c r="DY11" i="2"/>
  <c r="DZ11" i="2"/>
  <c r="DT37" i="2" s="1"/>
  <c r="EA11" i="2"/>
  <c r="CV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38" i="2"/>
  <c r="DQ12" i="2"/>
  <c r="DQ38" i="2" s="1"/>
  <c r="DR12" i="2"/>
  <c r="DR38" i="2" s="1"/>
  <c r="DS12" i="2"/>
  <c r="DS38" i="2" s="1"/>
  <c r="DT12" i="2"/>
  <c r="DU38" i="2" s="1"/>
  <c r="DU12" i="2"/>
  <c r="DV38" i="2" s="1"/>
  <c r="DV12" i="2"/>
  <c r="DW38" i="2" s="1"/>
  <c r="DW12" i="2"/>
  <c r="DX12" i="2"/>
  <c r="DY38" i="2" s="1"/>
  <c r="DY12" i="2"/>
  <c r="DZ12" i="2"/>
  <c r="DT38" i="2" s="1"/>
  <c r="EA12" i="2"/>
  <c r="CV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39" i="2"/>
  <c r="DQ13" i="2"/>
  <c r="DQ39" i="2" s="1"/>
  <c r="DR13" i="2"/>
  <c r="DR39" i="2" s="1"/>
  <c r="DS13" i="2"/>
  <c r="DS39" i="2" s="1"/>
  <c r="DT13" i="2"/>
  <c r="DU39" i="2" s="1"/>
  <c r="DU13" i="2"/>
  <c r="DV39" i="2" s="1"/>
  <c r="DV13" i="2"/>
  <c r="DW39" i="2" s="1"/>
  <c r="DW13" i="2"/>
  <c r="DX39" i="2" s="1"/>
  <c r="DX13" i="2"/>
  <c r="DY39" i="2" s="1"/>
  <c r="DY13" i="2"/>
  <c r="DZ13" i="2"/>
  <c r="DT39" i="2" s="1"/>
  <c r="EA13" i="2"/>
  <c r="CV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40" i="2"/>
  <c r="DQ14" i="2"/>
  <c r="DQ40" i="2" s="1"/>
  <c r="DR14" i="2"/>
  <c r="DR40" i="2" s="1"/>
  <c r="DS14" i="2"/>
  <c r="DS40" i="2" s="1"/>
  <c r="DT14" i="2"/>
  <c r="DU40" i="2" s="1"/>
  <c r="DU14" i="2"/>
  <c r="DV40" i="2" s="1"/>
  <c r="DV14" i="2"/>
  <c r="DW40" i="2" s="1"/>
  <c r="DW14" i="2"/>
  <c r="DX40" i="2" s="1"/>
  <c r="DX14" i="2"/>
  <c r="DY40" i="2" s="1"/>
  <c r="DY14" i="2"/>
  <c r="DZ14" i="2"/>
  <c r="DT40" i="2" s="1"/>
  <c r="EA14" i="2"/>
  <c r="CV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41" i="2"/>
  <c r="DQ15" i="2"/>
  <c r="DQ41" i="2" s="1"/>
  <c r="DR15" i="2"/>
  <c r="DR41" i="2" s="1"/>
  <c r="DS15" i="2"/>
  <c r="DS41" i="2" s="1"/>
  <c r="DT15" i="2"/>
  <c r="DU41" i="2" s="1"/>
  <c r="DU15" i="2"/>
  <c r="DV41" i="2" s="1"/>
  <c r="DV15" i="2"/>
  <c r="DW41" i="2" s="1"/>
  <c r="DW15" i="2"/>
  <c r="DX41" i="2" s="1"/>
  <c r="DX15" i="2"/>
  <c r="DY41" i="2" s="1"/>
  <c r="DY15" i="2"/>
  <c r="DZ15" i="2"/>
  <c r="DT41" i="2" s="1"/>
  <c r="EA15" i="2"/>
  <c r="CV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42" i="2"/>
  <c r="DQ16" i="2"/>
  <c r="DQ42" i="2" s="1"/>
  <c r="DR16" i="2"/>
  <c r="DR42" i="2" s="1"/>
  <c r="DS16" i="2"/>
  <c r="DS42" i="2" s="1"/>
  <c r="DT16" i="2"/>
  <c r="DU42" i="2" s="1"/>
  <c r="DU16" i="2"/>
  <c r="DV42" i="2" s="1"/>
  <c r="DV16" i="2"/>
  <c r="DW42" i="2" s="1"/>
  <c r="DW16" i="2"/>
  <c r="DX42" i="2" s="1"/>
  <c r="DX16" i="2"/>
  <c r="DY42" i="2" s="1"/>
  <c r="DY16" i="2"/>
  <c r="DZ16" i="2"/>
  <c r="DT42" i="2" s="1"/>
  <c r="EA16" i="2"/>
  <c r="CV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43" i="2"/>
  <c r="DQ17" i="2"/>
  <c r="DQ43" i="2" s="1"/>
  <c r="DR17" i="2"/>
  <c r="DR43" i="2" s="1"/>
  <c r="DS17" i="2"/>
  <c r="DS43" i="2" s="1"/>
  <c r="DT17" i="2"/>
  <c r="DU43" i="2" s="1"/>
  <c r="DU17" i="2"/>
  <c r="DV43" i="2" s="1"/>
  <c r="DV17" i="2"/>
  <c r="DW43" i="2" s="1"/>
  <c r="DW17" i="2"/>
  <c r="DX43" i="2" s="1"/>
  <c r="DX17" i="2"/>
  <c r="DY43" i="2" s="1"/>
  <c r="DY17" i="2"/>
  <c r="DZ17" i="2"/>
  <c r="DT43" i="2" s="1"/>
  <c r="EA17" i="2"/>
  <c r="CV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44" i="2"/>
  <c r="DQ18" i="2"/>
  <c r="DQ44" i="2" s="1"/>
  <c r="DR18" i="2"/>
  <c r="DR44" i="2" s="1"/>
  <c r="DS18" i="2"/>
  <c r="DS44" i="2" s="1"/>
  <c r="DT18" i="2"/>
  <c r="DU44" i="2" s="1"/>
  <c r="DU18" i="2"/>
  <c r="DV44" i="2" s="1"/>
  <c r="DV18" i="2"/>
  <c r="DW44" i="2" s="1"/>
  <c r="DW18" i="2"/>
  <c r="DX44" i="2" s="1"/>
  <c r="DX18" i="2"/>
  <c r="DY44" i="2" s="1"/>
  <c r="DY18" i="2"/>
  <c r="DZ18" i="2"/>
  <c r="DT44" i="2" s="1"/>
  <c r="EA18" i="2"/>
  <c r="CV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45" i="2"/>
  <c r="DQ19" i="2"/>
  <c r="DQ45" i="2" s="1"/>
  <c r="DR19" i="2"/>
  <c r="DR45" i="2" s="1"/>
  <c r="DS19" i="2"/>
  <c r="DS45" i="2" s="1"/>
  <c r="DT19" i="2"/>
  <c r="DU45" i="2" s="1"/>
  <c r="DU19" i="2"/>
  <c r="DV45" i="2" s="1"/>
  <c r="DV19" i="2"/>
  <c r="DW45" i="2" s="1"/>
  <c r="DW19" i="2"/>
  <c r="DX45" i="2" s="1"/>
  <c r="DX19" i="2"/>
  <c r="DY45" i="2" s="1"/>
  <c r="DY19" i="2"/>
  <c r="DZ19" i="2"/>
  <c r="DT45" i="2" s="1"/>
  <c r="EA19" i="2"/>
  <c r="CV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46" i="2"/>
  <c r="DQ20" i="2"/>
  <c r="DQ46" i="2" s="1"/>
  <c r="DR20" i="2"/>
  <c r="DR46" i="2" s="1"/>
  <c r="DS20" i="2"/>
  <c r="DS46" i="2" s="1"/>
  <c r="DT20" i="2"/>
  <c r="DU46" i="2" s="1"/>
  <c r="DU20" i="2"/>
  <c r="DV46" i="2" s="1"/>
  <c r="DV20" i="2"/>
  <c r="DW46" i="2" s="1"/>
  <c r="DW20" i="2"/>
  <c r="DX46" i="2" s="1"/>
  <c r="DX20" i="2"/>
  <c r="DY46" i="2" s="1"/>
  <c r="DY20" i="2"/>
  <c r="DZ20" i="2"/>
  <c r="DT46" i="2" s="1"/>
  <c r="EA20" i="2"/>
  <c r="CV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47" i="2"/>
  <c r="DQ21" i="2"/>
  <c r="DQ47" i="2" s="1"/>
  <c r="DR21" i="2"/>
  <c r="DR47" i="2" s="1"/>
  <c r="DS21" i="2"/>
  <c r="DS47" i="2" s="1"/>
  <c r="DT21" i="2"/>
  <c r="DU47" i="2" s="1"/>
  <c r="DU21" i="2"/>
  <c r="DV47" i="2" s="1"/>
  <c r="DV21" i="2"/>
  <c r="DW47" i="2" s="1"/>
  <c r="DW21" i="2"/>
  <c r="DX47" i="2" s="1"/>
  <c r="DX21" i="2"/>
  <c r="DY47" i="2" s="1"/>
  <c r="DY21" i="2"/>
  <c r="DZ21" i="2"/>
  <c r="DT47" i="2" s="1"/>
  <c r="EA21" i="2"/>
  <c r="CV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48" i="2"/>
  <c r="DQ22" i="2"/>
  <c r="DQ48" i="2" s="1"/>
  <c r="DR22" i="2"/>
  <c r="DR48" i="2" s="1"/>
  <c r="DS22" i="2"/>
  <c r="DS48" i="2" s="1"/>
  <c r="DT22" i="2"/>
  <c r="DU48" i="2" s="1"/>
  <c r="DU22" i="2"/>
  <c r="DV48" i="2" s="1"/>
  <c r="DV22" i="2"/>
  <c r="DW48" i="2" s="1"/>
  <c r="DW22" i="2"/>
  <c r="DX48" i="2" s="1"/>
  <c r="DX22" i="2"/>
  <c r="DY48" i="2" s="1"/>
  <c r="DY22" i="2"/>
  <c r="DZ22" i="2"/>
  <c r="DT48" i="2" s="1"/>
  <c r="EA22" i="2"/>
  <c r="CV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49" i="2"/>
  <c r="DQ23" i="2"/>
  <c r="DQ49" i="2" s="1"/>
  <c r="DR23" i="2"/>
  <c r="DR49" i="2" s="1"/>
  <c r="DS23" i="2"/>
  <c r="DS49" i="2" s="1"/>
  <c r="DT23" i="2"/>
  <c r="DU49" i="2" s="1"/>
  <c r="DU23" i="2"/>
  <c r="DV49" i="2" s="1"/>
  <c r="DV23" i="2"/>
  <c r="DW49" i="2" s="1"/>
  <c r="DW23" i="2"/>
  <c r="DX49" i="2" s="1"/>
  <c r="DX23" i="2"/>
  <c r="DY49" i="2" s="1"/>
  <c r="DY23" i="2"/>
  <c r="DZ23" i="2"/>
  <c r="DT49" i="2" s="1"/>
  <c r="EA23" i="2"/>
  <c r="CV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50" i="2"/>
  <c r="DQ24" i="2"/>
  <c r="DQ50" i="2" s="1"/>
  <c r="DR24" i="2"/>
  <c r="DR50" i="2" s="1"/>
  <c r="DS24" i="2"/>
  <c r="DS50" i="2" s="1"/>
  <c r="DT24" i="2"/>
  <c r="DU50" i="2" s="1"/>
  <c r="DU24" i="2"/>
  <c r="DV50" i="2" s="1"/>
  <c r="DV24" i="2"/>
  <c r="DW50" i="2" s="1"/>
  <c r="DW24" i="2"/>
  <c r="DX50" i="2" s="1"/>
  <c r="DX24" i="2"/>
  <c r="DY50" i="2" s="1"/>
  <c r="DY24" i="2"/>
  <c r="DZ24" i="2"/>
  <c r="DT50" i="2" s="1"/>
  <c r="EA24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DS33" i="2"/>
  <c r="DY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W31" i="1"/>
  <c r="CY5" i="1"/>
  <c r="CX31" i="1" s="1"/>
  <c r="CZ5" i="1"/>
  <c r="CY31" i="1" s="1"/>
  <c r="DA5" i="1"/>
  <c r="CZ31" i="1" s="1"/>
  <c r="DB5" i="1"/>
  <c r="DA31" i="1" s="1"/>
  <c r="DC5" i="1"/>
  <c r="DB31" i="1" s="1"/>
  <c r="DD5" i="1"/>
  <c r="DC31" i="1" s="1"/>
  <c r="DE5" i="1"/>
  <c r="DD31" i="1" s="1"/>
  <c r="DF5" i="1"/>
  <c r="DE31" i="1" s="1"/>
  <c r="DG5" i="1"/>
  <c r="DF31" i="1" s="1"/>
  <c r="DH5" i="1"/>
  <c r="DG31" i="1" s="1"/>
  <c r="DI5" i="1"/>
  <c r="DH31" i="1" s="1"/>
  <c r="DJ5" i="1"/>
  <c r="DI31" i="1" s="1"/>
  <c r="DK5" i="1"/>
  <c r="DJ31" i="1" s="1"/>
  <c r="DL5" i="1"/>
  <c r="DK31" i="1" s="1"/>
  <c r="DL31" i="1"/>
  <c r="DR31" i="1"/>
  <c r="DS5" i="1"/>
  <c r="DS31" i="1" s="1"/>
  <c r="DT5" i="1"/>
  <c r="DT31" i="1" s="1"/>
  <c r="DU5" i="1"/>
  <c r="DV31" i="1" s="1"/>
  <c r="DW5" i="1"/>
  <c r="DX31" i="1" s="1"/>
  <c r="DX5" i="1"/>
  <c r="DY31" i="1" s="1"/>
  <c r="DY5" i="1"/>
  <c r="DZ31" i="1" s="1"/>
  <c r="DZ5" i="1"/>
  <c r="EA5" i="1"/>
  <c r="DU31" i="1" s="1"/>
  <c r="EB5" i="1"/>
  <c r="CW6" i="1"/>
  <c r="CV32" i="1" s="1"/>
  <c r="CW32" i="1"/>
  <c r="CY6" i="1"/>
  <c r="CX32" i="1" s="1"/>
  <c r="CZ6" i="1"/>
  <c r="CY32" i="1" s="1"/>
  <c r="DA6" i="1"/>
  <c r="CZ32" i="1" s="1"/>
  <c r="DB6" i="1"/>
  <c r="DA32" i="1" s="1"/>
  <c r="DC6" i="1"/>
  <c r="DB32" i="1" s="1"/>
  <c r="DD6" i="1"/>
  <c r="DC32" i="1" s="1"/>
  <c r="DE6" i="1"/>
  <c r="DD32" i="1" s="1"/>
  <c r="DF6" i="1"/>
  <c r="DE32" i="1" s="1"/>
  <c r="DG6" i="1"/>
  <c r="DF32" i="1" s="1"/>
  <c r="DH6" i="1"/>
  <c r="DG32" i="1" s="1"/>
  <c r="DI6" i="1"/>
  <c r="DH32" i="1" s="1"/>
  <c r="DJ6" i="1"/>
  <c r="DI32" i="1" s="1"/>
  <c r="DK6" i="1"/>
  <c r="DJ32" i="1" s="1"/>
  <c r="DL6" i="1"/>
  <c r="DK32" i="1" s="1"/>
  <c r="DL32" i="1"/>
  <c r="DR6" i="1"/>
  <c r="DR32" i="1" s="1"/>
  <c r="DS6" i="1"/>
  <c r="DS32" i="1" s="1"/>
  <c r="DT6" i="1"/>
  <c r="DT32" i="1" s="1"/>
  <c r="DU6" i="1"/>
  <c r="DV32" i="1" s="1"/>
  <c r="DW6" i="1"/>
  <c r="DX32" i="1" s="1"/>
  <c r="DX6" i="1"/>
  <c r="DY32" i="1" s="1"/>
  <c r="DY6" i="1"/>
  <c r="DZ32" i="1" s="1"/>
  <c r="DZ6" i="1"/>
  <c r="EA6" i="1"/>
  <c r="DU32" i="1" s="1"/>
  <c r="EB6" i="1"/>
  <c r="CW7" i="1"/>
  <c r="CV33" i="1" s="1"/>
  <c r="CW33" i="1"/>
  <c r="CY7" i="1"/>
  <c r="CX33" i="1" s="1"/>
  <c r="CZ7" i="1"/>
  <c r="CY33" i="1" s="1"/>
  <c r="DA7" i="1"/>
  <c r="CZ33" i="1" s="1"/>
  <c r="DB7" i="1"/>
  <c r="DA33" i="1" s="1"/>
  <c r="DC7" i="1"/>
  <c r="DB33" i="1" s="1"/>
  <c r="DD7" i="1"/>
  <c r="DC33" i="1" s="1"/>
  <c r="DE7" i="1"/>
  <c r="DD33" i="1" s="1"/>
  <c r="DF7" i="1"/>
  <c r="DE33" i="1" s="1"/>
  <c r="DG7" i="1"/>
  <c r="DF33" i="1" s="1"/>
  <c r="DH7" i="1"/>
  <c r="DG33" i="1" s="1"/>
  <c r="DI7" i="1"/>
  <c r="DH33" i="1" s="1"/>
  <c r="DJ7" i="1"/>
  <c r="DI33" i="1" s="1"/>
  <c r="DK7" i="1"/>
  <c r="DJ33" i="1" s="1"/>
  <c r="DL7" i="1"/>
  <c r="DK33" i="1" s="1"/>
  <c r="DL33" i="1"/>
  <c r="DR7" i="1"/>
  <c r="DR33" i="1" s="1"/>
  <c r="DS7" i="1"/>
  <c r="DS33" i="1" s="1"/>
  <c r="DT7" i="1"/>
  <c r="DT33" i="1" s="1"/>
  <c r="DU7" i="1"/>
  <c r="DV33" i="1" s="1"/>
  <c r="DW7" i="1"/>
  <c r="DX33" i="1" s="1"/>
  <c r="DX7" i="1"/>
  <c r="DY33" i="1" s="1"/>
  <c r="DY7" i="1"/>
  <c r="DZ33" i="1" s="1"/>
  <c r="DZ7" i="1"/>
  <c r="EA7" i="1"/>
  <c r="DU33" i="1" s="1"/>
  <c r="EB7" i="1"/>
  <c r="CW8" i="1"/>
  <c r="CV34" i="1" s="1"/>
  <c r="CW34" i="1"/>
  <c r="CY8" i="1"/>
  <c r="CX34" i="1" s="1"/>
  <c r="CZ8" i="1"/>
  <c r="CY34" i="1" s="1"/>
  <c r="DA8" i="1"/>
  <c r="CZ34" i="1" s="1"/>
  <c r="DB8" i="1"/>
  <c r="DA34" i="1" s="1"/>
  <c r="DC8" i="1"/>
  <c r="DB34" i="1" s="1"/>
  <c r="DD8" i="1"/>
  <c r="DC34" i="1" s="1"/>
  <c r="DE8" i="1"/>
  <c r="DD34" i="1" s="1"/>
  <c r="DF8" i="1"/>
  <c r="DE34" i="1" s="1"/>
  <c r="DG8" i="1"/>
  <c r="DF34" i="1" s="1"/>
  <c r="DH8" i="1"/>
  <c r="DG34" i="1" s="1"/>
  <c r="DI8" i="1"/>
  <c r="DH34" i="1" s="1"/>
  <c r="DJ8" i="1"/>
  <c r="DI34" i="1" s="1"/>
  <c r="DK8" i="1"/>
  <c r="DJ34" i="1" s="1"/>
  <c r="DL8" i="1"/>
  <c r="DK34" i="1" s="1"/>
  <c r="DL34" i="1"/>
  <c r="DR8" i="1"/>
  <c r="DR34" i="1" s="1"/>
  <c r="DS8" i="1"/>
  <c r="DS34" i="1" s="1"/>
  <c r="DT8" i="1"/>
  <c r="DT34" i="1" s="1"/>
  <c r="DU8" i="1"/>
  <c r="DV34" i="1" s="1"/>
  <c r="DW8" i="1"/>
  <c r="DX34" i="1" s="1"/>
  <c r="DX8" i="1"/>
  <c r="DY34" i="1" s="1"/>
  <c r="DY8" i="1"/>
  <c r="DZ34" i="1" s="1"/>
  <c r="DZ8" i="1"/>
  <c r="EA8" i="1"/>
  <c r="DU34" i="1" s="1"/>
  <c r="EB8" i="1"/>
  <c r="CW9" i="1"/>
  <c r="CV35" i="1" s="1"/>
  <c r="CW35" i="1"/>
  <c r="CY9" i="1"/>
  <c r="CX35" i="1" s="1"/>
  <c r="CZ9" i="1"/>
  <c r="CY35" i="1" s="1"/>
  <c r="DA9" i="1"/>
  <c r="CZ35" i="1" s="1"/>
  <c r="DB9" i="1"/>
  <c r="DA35" i="1" s="1"/>
  <c r="DC9" i="1"/>
  <c r="DB35" i="1" s="1"/>
  <c r="DD9" i="1"/>
  <c r="DC35" i="1" s="1"/>
  <c r="DE9" i="1"/>
  <c r="DD35" i="1" s="1"/>
  <c r="DF9" i="1"/>
  <c r="DE35" i="1" s="1"/>
  <c r="DG9" i="1"/>
  <c r="DF35" i="1" s="1"/>
  <c r="DH9" i="1"/>
  <c r="DG35" i="1" s="1"/>
  <c r="DI9" i="1"/>
  <c r="DH35" i="1" s="1"/>
  <c r="DJ9" i="1"/>
  <c r="DI35" i="1" s="1"/>
  <c r="DK9" i="1"/>
  <c r="DJ35" i="1" s="1"/>
  <c r="DL9" i="1"/>
  <c r="DK35" i="1" s="1"/>
  <c r="DL35" i="1"/>
  <c r="DR9" i="1"/>
  <c r="DR35" i="1" s="1"/>
  <c r="DS9" i="1"/>
  <c r="DS35" i="1" s="1"/>
  <c r="DT9" i="1"/>
  <c r="DT35" i="1" s="1"/>
  <c r="DU9" i="1"/>
  <c r="DV35" i="1" s="1"/>
  <c r="DW9" i="1"/>
  <c r="DX35" i="1" s="1"/>
  <c r="DX9" i="1"/>
  <c r="DY35" i="1" s="1"/>
  <c r="DY9" i="1"/>
  <c r="DZ35" i="1" s="1"/>
  <c r="DZ9" i="1"/>
  <c r="EA9" i="1"/>
  <c r="DU35" i="1" s="1"/>
  <c r="EB9" i="1"/>
  <c r="CW10" i="1"/>
  <c r="CV36" i="1" s="1"/>
  <c r="CW36" i="1"/>
  <c r="CY10" i="1"/>
  <c r="CX36" i="1" s="1"/>
  <c r="CZ10" i="1"/>
  <c r="CY36" i="1" s="1"/>
  <c r="DA10" i="1"/>
  <c r="CZ36" i="1" s="1"/>
  <c r="DB10" i="1"/>
  <c r="DA36" i="1" s="1"/>
  <c r="DC10" i="1"/>
  <c r="DB36" i="1" s="1"/>
  <c r="DD10" i="1"/>
  <c r="DC36" i="1" s="1"/>
  <c r="DE10" i="1"/>
  <c r="DD36" i="1" s="1"/>
  <c r="DF10" i="1"/>
  <c r="DE36" i="1" s="1"/>
  <c r="DG10" i="1"/>
  <c r="DF36" i="1" s="1"/>
  <c r="DH10" i="1"/>
  <c r="DG36" i="1" s="1"/>
  <c r="DI10" i="1"/>
  <c r="DH36" i="1" s="1"/>
  <c r="DJ10" i="1"/>
  <c r="DI36" i="1" s="1"/>
  <c r="DK10" i="1"/>
  <c r="DJ36" i="1" s="1"/>
  <c r="DL10" i="1"/>
  <c r="DK36" i="1" s="1"/>
  <c r="DL36" i="1"/>
  <c r="DR10" i="1"/>
  <c r="DR36" i="1" s="1"/>
  <c r="DS10" i="1"/>
  <c r="DS36" i="1" s="1"/>
  <c r="DT10" i="1"/>
  <c r="DT36" i="1" s="1"/>
  <c r="DU10" i="1"/>
  <c r="DV36" i="1" s="1"/>
  <c r="DW10" i="1"/>
  <c r="DX36" i="1" s="1"/>
  <c r="DX10" i="1"/>
  <c r="DY36" i="1" s="1"/>
  <c r="DY10" i="1"/>
  <c r="DZ36" i="1" s="1"/>
  <c r="DZ10" i="1"/>
  <c r="EA10" i="1"/>
  <c r="DU36" i="1" s="1"/>
  <c r="EB10" i="1"/>
  <c r="CW11" i="1"/>
  <c r="CV37" i="1" s="1"/>
  <c r="CW37" i="1"/>
  <c r="CY11" i="1"/>
  <c r="CX37" i="1" s="1"/>
  <c r="CZ11" i="1"/>
  <c r="CY37" i="1" s="1"/>
  <c r="DA11" i="1"/>
  <c r="CZ37" i="1" s="1"/>
  <c r="DB11" i="1"/>
  <c r="DA37" i="1" s="1"/>
  <c r="DC11" i="1"/>
  <c r="DB37" i="1" s="1"/>
  <c r="DD11" i="1"/>
  <c r="DC37" i="1" s="1"/>
  <c r="DE11" i="1"/>
  <c r="DD37" i="1" s="1"/>
  <c r="DF11" i="1"/>
  <c r="DE37" i="1" s="1"/>
  <c r="DG11" i="1"/>
  <c r="DF37" i="1" s="1"/>
  <c r="DH11" i="1"/>
  <c r="DG37" i="1" s="1"/>
  <c r="DI11" i="1"/>
  <c r="DH37" i="1" s="1"/>
  <c r="DJ11" i="1"/>
  <c r="DI37" i="1" s="1"/>
  <c r="DK11" i="1"/>
  <c r="DJ37" i="1" s="1"/>
  <c r="DL11" i="1"/>
  <c r="DK37" i="1" s="1"/>
  <c r="DL37" i="1"/>
  <c r="DR11" i="1"/>
  <c r="DR37" i="1" s="1"/>
  <c r="DS11" i="1"/>
  <c r="DS37" i="1" s="1"/>
  <c r="DT11" i="1"/>
  <c r="DT37" i="1" s="1"/>
  <c r="DU11" i="1"/>
  <c r="DV37" i="1" s="1"/>
  <c r="DW11" i="1"/>
  <c r="DX37" i="1" s="1"/>
  <c r="DX11" i="1"/>
  <c r="DY37" i="1" s="1"/>
  <c r="DY11" i="1"/>
  <c r="DZ37" i="1" s="1"/>
  <c r="DZ11" i="1"/>
  <c r="EA11" i="1"/>
  <c r="DU37" i="1" s="1"/>
  <c r="EB11" i="1"/>
  <c r="CW12" i="1"/>
  <c r="CV38" i="1" s="1"/>
  <c r="CW38" i="1"/>
  <c r="CY12" i="1"/>
  <c r="CX38" i="1" s="1"/>
  <c r="CZ12" i="1"/>
  <c r="CY38" i="1" s="1"/>
  <c r="DA12" i="1"/>
  <c r="CZ38" i="1" s="1"/>
  <c r="DB12" i="1"/>
  <c r="DA38" i="1" s="1"/>
  <c r="DC12" i="1"/>
  <c r="DB38" i="1" s="1"/>
  <c r="DD12" i="1"/>
  <c r="DC38" i="1" s="1"/>
  <c r="DE12" i="1"/>
  <c r="DD38" i="1" s="1"/>
  <c r="DF12" i="1"/>
  <c r="DE38" i="1" s="1"/>
  <c r="DG12" i="1"/>
  <c r="DF38" i="1" s="1"/>
  <c r="DH12" i="1"/>
  <c r="DG38" i="1" s="1"/>
  <c r="DI12" i="1"/>
  <c r="DH38" i="1" s="1"/>
  <c r="DJ12" i="1"/>
  <c r="DI38" i="1" s="1"/>
  <c r="DK12" i="1"/>
  <c r="DJ38" i="1" s="1"/>
  <c r="DL12" i="1"/>
  <c r="DK38" i="1" s="1"/>
  <c r="DL38" i="1"/>
  <c r="DR12" i="1"/>
  <c r="DR38" i="1" s="1"/>
  <c r="DS12" i="1"/>
  <c r="DS38" i="1" s="1"/>
  <c r="DT12" i="1"/>
  <c r="DT38" i="1" s="1"/>
  <c r="DU12" i="1"/>
  <c r="DV38" i="1" s="1"/>
  <c r="DW12" i="1"/>
  <c r="DX38" i="1" s="1"/>
  <c r="DX12" i="1"/>
  <c r="DY38" i="1" s="1"/>
  <c r="DY12" i="1"/>
  <c r="DZ38" i="1" s="1"/>
  <c r="DZ12" i="1"/>
  <c r="EA12" i="1"/>
  <c r="DU38" i="1" s="1"/>
  <c r="EB12" i="1"/>
  <c r="CW13" i="1"/>
  <c r="CV39" i="1" s="1"/>
  <c r="CW39" i="1"/>
  <c r="CY13" i="1"/>
  <c r="CX39" i="1" s="1"/>
  <c r="CZ13" i="1"/>
  <c r="CY39" i="1" s="1"/>
  <c r="DA13" i="1"/>
  <c r="CZ39" i="1" s="1"/>
  <c r="DB13" i="1"/>
  <c r="DA39" i="1" s="1"/>
  <c r="DC13" i="1"/>
  <c r="DB39" i="1" s="1"/>
  <c r="DD13" i="1"/>
  <c r="DC39" i="1" s="1"/>
  <c r="DE13" i="1"/>
  <c r="DD39" i="1" s="1"/>
  <c r="DF13" i="1"/>
  <c r="DE39" i="1" s="1"/>
  <c r="DG13" i="1"/>
  <c r="DF39" i="1" s="1"/>
  <c r="DH13" i="1"/>
  <c r="DG39" i="1" s="1"/>
  <c r="DI13" i="1"/>
  <c r="DH39" i="1" s="1"/>
  <c r="DJ13" i="1"/>
  <c r="DI39" i="1" s="1"/>
  <c r="DK13" i="1"/>
  <c r="DJ39" i="1" s="1"/>
  <c r="DL13" i="1"/>
  <c r="DK39" i="1" s="1"/>
  <c r="DL39" i="1"/>
  <c r="DR13" i="1"/>
  <c r="DR39" i="1" s="1"/>
  <c r="DS13" i="1"/>
  <c r="DS39" i="1" s="1"/>
  <c r="DT13" i="1"/>
  <c r="DT39" i="1" s="1"/>
  <c r="DU13" i="1"/>
  <c r="DV39" i="1" s="1"/>
  <c r="DW13" i="1"/>
  <c r="DX39" i="1" s="1"/>
  <c r="DX13" i="1"/>
  <c r="DY39" i="1" s="1"/>
  <c r="DY13" i="1"/>
  <c r="DZ39" i="1" s="1"/>
  <c r="DZ13" i="1"/>
  <c r="EA13" i="1"/>
  <c r="DU39" i="1" s="1"/>
  <c r="EB13" i="1"/>
  <c r="CW14" i="1"/>
  <c r="CV40" i="1" s="1"/>
  <c r="CW40" i="1"/>
  <c r="CY14" i="1"/>
  <c r="CX40" i="1" s="1"/>
  <c r="CZ14" i="1"/>
  <c r="CY40" i="1" s="1"/>
  <c r="DA14" i="1"/>
  <c r="CZ40" i="1" s="1"/>
  <c r="DB14" i="1"/>
  <c r="DA40" i="1" s="1"/>
  <c r="DC14" i="1"/>
  <c r="DB40" i="1" s="1"/>
  <c r="DD14" i="1"/>
  <c r="DC40" i="1" s="1"/>
  <c r="DE14" i="1"/>
  <c r="DD40" i="1" s="1"/>
  <c r="DF14" i="1"/>
  <c r="DE40" i="1" s="1"/>
  <c r="DG14" i="1"/>
  <c r="DF40" i="1" s="1"/>
  <c r="DH14" i="1"/>
  <c r="DG40" i="1" s="1"/>
  <c r="DI14" i="1"/>
  <c r="DH40" i="1" s="1"/>
  <c r="DJ14" i="1"/>
  <c r="DI40" i="1" s="1"/>
  <c r="DK14" i="1"/>
  <c r="DJ40" i="1" s="1"/>
  <c r="DL14" i="1"/>
  <c r="DK40" i="1" s="1"/>
  <c r="DL40" i="1"/>
  <c r="DR14" i="1"/>
  <c r="DR40" i="1" s="1"/>
  <c r="DS14" i="1"/>
  <c r="DS40" i="1" s="1"/>
  <c r="DT14" i="1"/>
  <c r="DT40" i="1" s="1"/>
  <c r="DU14" i="1"/>
  <c r="DV40" i="1" s="1"/>
  <c r="DW14" i="1"/>
  <c r="DX40" i="1" s="1"/>
  <c r="DX14" i="1"/>
  <c r="DY40" i="1" s="1"/>
  <c r="DY14" i="1"/>
  <c r="DZ40" i="1" s="1"/>
  <c r="DZ14" i="1"/>
  <c r="EA14" i="1"/>
  <c r="DU40" i="1" s="1"/>
  <c r="EB14" i="1"/>
  <c r="CW15" i="1"/>
  <c r="CV41" i="1" s="1"/>
  <c r="CW41" i="1"/>
  <c r="CY15" i="1"/>
  <c r="CX41" i="1" s="1"/>
  <c r="CZ15" i="1"/>
  <c r="CY41" i="1" s="1"/>
  <c r="DA15" i="1"/>
  <c r="CZ41" i="1" s="1"/>
  <c r="DB15" i="1"/>
  <c r="DA41" i="1" s="1"/>
  <c r="DC15" i="1"/>
  <c r="DB41" i="1" s="1"/>
  <c r="DD15" i="1"/>
  <c r="DC41" i="1" s="1"/>
  <c r="DE15" i="1"/>
  <c r="DD41" i="1" s="1"/>
  <c r="DF15" i="1"/>
  <c r="DE41" i="1" s="1"/>
  <c r="DG15" i="1"/>
  <c r="DF41" i="1" s="1"/>
  <c r="DH15" i="1"/>
  <c r="DG41" i="1" s="1"/>
  <c r="DI15" i="1"/>
  <c r="DH41" i="1" s="1"/>
  <c r="DJ15" i="1"/>
  <c r="DI41" i="1" s="1"/>
  <c r="DK15" i="1"/>
  <c r="DJ41" i="1" s="1"/>
  <c r="DL15" i="1"/>
  <c r="DK41" i="1" s="1"/>
  <c r="DL41" i="1"/>
  <c r="DR15" i="1"/>
  <c r="DR41" i="1" s="1"/>
  <c r="DS15" i="1"/>
  <c r="DS41" i="1" s="1"/>
  <c r="DT15" i="1"/>
  <c r="DT41" i="1" s="1"/>
  <c r="DU15" i="1"/>
  <c r="DV41" i="1" s="1"/>
  <c r="DW15" i="1"/>
  <c r="DX41" i="1" s="1"/>
  <c r="DX15" i="1"/>
  <c r="DY41" i="1" s="1"/>
  <c r="DY15" i="1"/>
  <c r="DZ41" i="1" s="1"/>
  <c r="DZ15" i="1"/>
  <c r="EA15" i="1"/>
  <c r="DU41" i="1" s="1"/>
  <c r="EB15" i="1"/>
  <c r="CW16" i="1"/>
  <c r="CV42" i="1" s="1"/>
  <c r="CW42" i="1"/>
  <c r="CY16" i="1"/>
  <c r="CX42" i="1" s="1"/>
  <c r="CZ16" i="1"/>
  <c r="CY42" i="1" s="1"/>
  <c r="DA16" i="1"/>
  <c r="CZ42" i="1" s="1"/>
  <c r="DB16" i="1"/>
  <c r="DA42" i="1" s="1"/>
  <c r="DC16" i="1"/>
  <c r="DB42" i="1" s="1"/>
  <c r="DD16" i="1"/>
  <c r="DC42" i="1" s="1"/>
  <c r="DE16" i="1"/>
  <c r="DD42" i="1" s="1"/>
  <c r="DF16" i="1"/>
  <c r="DE42" i="1" s="1"/>
  <c r="DG16" i="1"/>
  <c r="DF42" i="1" s="1"/>
  <c r="DH16" i="1"/>
  <c r="DG42" i="1" s="1"/>
  <c r="DI16" i="1"/>
  <c r="DH42" i="1" s="1"/>
  <c r="DJ16" i="1"/>
  <c r="DI42" i="1" s="1"/>
  <c r="DK16" i="1"/>
  <c r="DJ42" i="1" s="1"/>
  <c r="DL16" i="1"/>
  <c r="DK42" i="1" s="1"/>
  <c r="DL42" i="1"/>
  <c r="DR16" i="1"/>
  <c r="DR42" i="1" s="1"/>
  <c r="DS16" i="1"/>
  <c r="DS42" i="1" s="1"/>
  <c r="DT16" i="1"/>
  <c r="DT42" i="1" s="1"/>
  <c r="DU16" i="1"/>
  <c r="DV42" i="1" s="1"/>
  <c r="DW16" i="1"/>
  <c r="DX42" i="1" s="1"/>
  <c r="DX16" i="1"/>
  <c r="DY42" i="1" s="1"/>
  <c r="DY16" i="1"/>
  <c r="DZ42" i="1" s="1"/>
  <c r="DZ16" i="1"/>
  <c r="EA16" i="1"/>
  <c r="DU42" i="1" s="1"/>
  <c r="EB16" i="1"/>
  <c r="CW17" i="1"/>
  <c r="CV43" i="1" s="1"/>
  <c r="CW43" i="1"/>
  <c r="CY17" i="1"/>
  <c r="CX43" i="1" s="1"/>
  <c r="CZ17" i="1"/>
  <c r="CY43" i="1" s="1"/>
  <c r="DA17" i="1"/>
  <c r="CZ43" i="1" s="1"/>
  <c r="DB17" i="1"/>
  <c r="DA43" i="1" s="1"/>
  <c r="DC17" i="1"/>
  <c r="DB43" i="1" s="1"/>
  <c r="DD17" i="1"/>
  <c r="DC43" i="1" s="1"/>
  <c r="DE17" i="1"/>
  <c r="DD43" i="1" s="1"/>
  <c r="DF17" i="1"/>
  <c r="DE43" i="1" s="1"/>
  <c r="DG17" i="1"/>
  <c r="DF43" i="1" s="1"/>
  <c r="DH17" i="1"/>
  <c r="DG43" i="1" s="1"/>
  <c r="DI17" i="1"/>
  <c r="DH43" i="1" s="1"/>
  <c r="DJ17" i="1"/>
  <c r="DI43" i="1" s="1"/>
  <c r="DK17" i="1"/>
  <c r="DJ43" i="1" s="1"/>
  <c r="DL17" i="1"/>
  <c r="DK43" i="1" s="1"/>
  <c r="DL43" i="1"/>
  <c r="DR17" i="1"/>
  <c r="DR43" i="1" s="1"/>
  <c r="DS17" i="1"/>
  <c r="DS43" i="1" s="1"/>
  <c r="DT17" i="1"/>
  <c r="DT43" i="1" s="1"/>
  <c r="DU17" i="1"/>
  <c r="DV43" i="1" s="1"/>
  <c r="DW17" i="1"/>
  <c r="DX43" i="1" s="1"/>
  <c r="DX17" i="1"/>
  <c r="DY43" i="1" s="1"/>
  <c r="DY17" i="1"/>
  <c r="DZ43" i="1" s="1"/>
  <c r="DZ17" i="1"/>
  <c r="EA17" i="1"/>
  <c r="DU43" i="1" s="1"/>
  <c r="EB17" i="1"/>
  <c r="CW18" i="1"/>
  <c r="CV44" i="1" s="1"/>
  <c r="CW44" i="1"/>
  <c r="CY18" i="1"/>
  <c r="CX44" i="1" s="1"/>
  <c r="CZ18" i="1"/>
  <c r="CY44" i="1" s="1"/>
  <c r="DA18" i="1"/>
  <c r="CZ44" i="1" s="1"/>
  <c r="DB18" i="1"/>
  <c r="DA44" i="1" s="1"/>
  <c r="DC18" i="1"/>
  <c r="DB44" i="1" s="1"/>
  <c r="DD18" i="1"/>
  <c r="DC44" i="1" s="1"/>
  <c r="DE18" i="1"/>
  <c r="DD44" i="1" s="1"/>
  <c r="DF18" i="1"/>
  <c r="DE44" i="1" s="1"/>
  <c r="DG18" i="1"/>
  <c r="DF44" i="1" s="1"/>
  <c r="DH18" i="1"/>
  <c r="DG44" i="1" s="1"/>
  <c r="DI18" i="1"/>
  <c r="DH44" i="1" s="1"/>
  <c r="DJ18" i="1"/>
  <c r="DI44" i="1" s="1"/>
  <c r="DK18" i="1"/>
  <c r="DJ44" i="1" s="1"/>
  <c r="DL18" i="1"/>
  <c r="DK44" i="1" s="1"/>
  <c r="DL44" i="1"/>
  <c r="DR18" i="1"/>
  <c r="DR44" i="1" s="1"/>
  <c r="DS18" i="1"/>
  <c r="DS44" i="1" s="1"/>
  <c r="DT18" i="1"/>
  <c r="DT44" i="1" s="1"/>
  <c r="DU18" i="1"/>
  <c r="DV44" i="1" s="1"/>
  <c r="DW18" i="1"/>
  <c r="DX44" i="1" s="1"/>
  <c r="DX18" i="1"/>
  <c r="DY44" i="1" s="1"/>
  <c r="DY18" i="1"/>
  <c r="DZ44" i="1" s="1"/>
  <c r="DZ18" i="1"/>
  <c r="EA18" i="1"/>
  <c r="DU44" i="1" s="1"/>
  <c r="EB18" i="1"/>
  <c r="CW19" i="1"/>
  <c r="CV45" i="1" s="1"/>
  <c r="CW45" i="1"/>
  <c r="CY19" i="1"/>
  <c r="CX45" i="1" s="1"/>
  <c r="CZ19" i="1"/>
  <c r="CY45" i="1" s="1"/>
  <c r="DA19" i="1"/>
  <c r="CZ45" i="1" s="1"/>
  <c r="DB19" i="1"/>
  <c r="DA45" i="1" s="1"/>
  <c r="DC19" i="1"/>
  <c r="DB45" i="1" s="1"/>
  <c r="DD19" i="1"/>
  <c r="DC45" i="1" s="1"/>
  <c r="DE19" i="1"/>
  <c r="DD45" i="1" s="1"/>
  <c r="DF19" i="1"/>
  <c r="DE45" i="1" s="1"/>
  <c r="DG19" i="1"/>
  <c r="DF45" i="1" s="1"/>
  <c r="DH19" i="1"/>
  <c r="DG45" i="1" s="1"/>
  <c r="DI19" i="1"/>
  <c r="DH45" i="1" s="1"/>
  <c r="DJ19" i="1"/>
  <c r="DI45" i="1" s="1"/>
  <c r="DK19" i="1"/>
  <c r="DJ45" i="1" s="1"/>
  <c r="DL19" i="1"/>
  <c r="DK45" i="1" s="1"/>
  <c r="DL45" i="1"/>
  <c r="DR19" i="1"/>
  <c r="DR45" i="1" s="1"/>
  <c r="DS19" i="1"/>
  <c r="DS45" i="1" s="1"/>
  <c r="DT19" i="1"/>
  <c r="DT45" i="1" s="1"/>
  <c r="DU19" i="1"/>
  <c r="DV45" i="1" s="1"/>
  <c r="DW19" i="1"/>
  <c r="DX45" i="1" s="1"/>
  <c r="DX19" i="1"/>
  <c r="DY45" i="1" s="1"/>
  <c r="DY19" i="1"/>
  <c r="DZ45" i="1" s="1"/>
  <c r="DZ19" i="1"/>
  <c r="EA19" i="1"/>
  <c r="DU45" i="1" s="1"/>
  <c r="EB19" i="1"/>
  <c r="CW20" i="1"/>
  <c r="CV46" i="1" s="1"/>
  <c r="CW46" i="1"/>
  <c r="CY20" i="1"/>
  <c r="CX46" i="1" s="1"/>
  <c r="CZ20" i="1"/>
  <c r="CY46" i="1" s="1"/>
  <c r="DA20" i="1"/>
  <c r="CZ46" i="1" s="1"/>
  <c r="DB20" i="1"/>
  <c r="DA46" i="1" s="1"/>
  <c r="DC20" i="1"/>
  <c r="DB46" i="1" s="1"/>
  <c r="DD20" i="1"/>
  <c r="DC46" i="1" s="1"/>
  <c r="DE20" i="1"/>
  <c r="DD46" i="1" s="1"/>
  <c r="DF20" i="1"/>
  <c r="DE46" i="1" s="1"/>
  <c r="DG20" i="1"/>
  <c r="DF46" i="1" s="1"/>
  <c r="DH20" i="1"/>
  <c r="DG46" i="1" s="1"/>
  <c r="DI20" i="1"/>
  <c r="DH46" i="1" s="1"/>
  <c r="DJ20" i="1"/>
  <c r="DI46" i="1" s="1"/>
  <c r="DK20" i="1"/>
  <c r="DJ46" i="1" s="1"/>
  <c r="DL20" i="1"/>
  <c r="DK46" i="1" s="1"/>
  <c r="DL46" i="1"/>
  <c r="DR20" i="1"/>
  <c r="DR46" i="1" s="1"/>
  <c r="DS20" i="1"/>
  <c r="DS46" i="1" s="1"/>
  <c r="DT20" i="1"/>
  <c r="DT46" i="1" s="1"/>
  <c r="DU20" i="1"/>
  <c r="DV46" i="1" s="1"/>
  <c r="DW20" i="1"/>
  <c r="DX46" i="1" s="1"/>
  <c r="DX20" i="1"/>
  <c r="DY46" i="1" s="1"/>
  <c r="DY20" i="1"/>
  <c r="DZ46" i="1" s="1"/>
  <c r="DZ20" i="1"/>
  <c r="EA20" i="1"/>
  <c r="DU46" i="1" s="1"/>
  <c r="EB20" i="1"/>
  <c r="CW21" i="1"/>
  <c r="CV47" i="1" s="1"/>
  <c r="CW47" i="1"/>
  <c r="CY21" i="1"/>
  <c r="CX47" i="1" s="1"/>
  <c r="CZ21" i="1"/>
  <c r="CY47" i="1" s="1"/>
  <c r="DA21" i="1"/>
  <c r="CZ47" i="1" s="1"/>
  <c r="DB21" i="1"/>
  <c r="DA47" i="1" s="1"/>
  <c r="DC21" i="1"/>
  <c r="DB47" i="1" s="1"/>
  <c r="DD21" i="1"/>
  <c r="DC47" i="1" s="1"/>
  <c r="DE21" i="1"/>
  <c r="DD47" i="1" s="1"/>
  <c r="DF21" i="1"/>
  <c r="DE47" i="1" s="1"/>
  <c r="DG21" i="1"/>
  <c r="DF47" i="1" s="1"/>
  <c r="DH21" i="1"/>
  <c r="DG47" i="1" s="1"/>
  <c r="DI21" i="1"/>
  <c r="DH47" i="1" s="1"/>
  <c r="DJ21" i="1"/>
  <c r="DI47" i="1" s="1"/>
  <c r="DK21" i="1"/>
  <c r="DJ47" i="1" s="1"/>
  <c r="DL21" i="1"/>
  <c r="DK47" i="1" s="1"/>
  <c r="DL47" i="1"/>
  <c r="DR21" i="1"/>
  <c r="DR47" i="1" s="1"/>
  <c r="DS21" i="1"/>
  <c r="DS47" i="1" s="1"/>
  <c r="DT21" i="1"/>
  <c r="DT47" i="1" s="1"/>
  <c r="DU21" i="1"/>
  <c r="DV47" i="1" s="1"/>
  <c r="DW21" i="1"/>
  <c r="DX47" i="1" s="1"/>
  <c r="DX21" i="1"/>
  <c r="DY47" i="1" s="1"/>
  <c r="DY21" i="1"/>
  <c r="DZ47" i="1" s="1"/>
  <c r="DZ21" i="1"/>
  <c r="EA21" i="1"/>
  <c r="DU47" i="1" s="1"/>
  <c r="EB21" i="1"/>
  <c r="CW22" i="1"/>
  <c r="CV48" i="1" s="1"/>
  <c r="CW48" i="1"/>
  <c r="CY22" i="1"/>
  <c r="CX48" i="1" s="1"/>
  <c r="CZ22" i="1"/>
  <c r="CY48" i="1" s="1"/>
  <c r="DA22" i="1"/>
  <c r="CZ48" i="1" s="1"/>
  <c r="DB22" i="1"/>
  <c r="DA48" i="1" s="1"/>
  <c r="DC22" i="1"/>
  <c r="DB48" i="1" s="1"/>
  <c r="DD22" i="1"/>
  <c r="DC48" i="1" s="1"/>
  <c r="DE22" i="1"/>
  <c r="DD48" i="1" s="1"/>
  <c r="DF22" i="1"/>
  <c r="DE48" i="1" s="1"/>
  <c r="DG22" i="1"/>
  <c r="DF48" i="1" s="1"/>
  <c r="DH22" i="1"/>
  <c r="DG48" i="1" s="1"/>
  <c r="DI22" i="1"/>
  <c r="DH48" i="1" s="1"/>
  <c r="DJ22" i="1"/>
  <c r="DI48" i="1" s="1"/>
  <c r="DK22" i="1"/>
  <c r="DJ48" i="1" s="1"/>
  <c r="DL22" i="1"/>
  <c r="DK48" i="1" s="1"/>
  <c r="DL48" i="1"/>
  <c r="DR22" i="1"/>
  <c r="DR48" i="1" s="1"/>
  <c r="DS22" i="1"/>
  <c r="DS48" i="1" s="1"/>
  <c r="DT22" i="1"/>
  <c r="DT48" i="1" s="1"/>
  <c r="DU22" i="1"/>
  <c r="DV48" i="1" s="1"/>
  <c r="DW22" i="1"/>
  <c r="DX48" i="1" s="1"/>
  <c r="DX22" i="1"/>
  <c r="DY48" i="1" s="1"/>
  <c r="DY22" i="1"/>
  <c r="DZ48" i="1" s="1"/>
  <c r="DZ22" i="1"/>
  <c r="EA22" i="1"/>
  <c r="DU48" i="1" s="1"/>
  <c r="EB22" i="1"/>
  <c r="CW23" i="1"/>
  <c r="CV49" i="1" s="1"/>
  <c r="CW49" i="1"/>
  <c r="CY23" i="1"/>
  <c r="CX49" i="1" s="1"/>
  <c r="CZ23" i="1"/>
  <c r="CY49" i="1" s="1"/>
  <c r="DA23" i="1"/>
  <c r="CZ49" i="1" s="1"/>
  <c r="DB23" i="1"/>
  <c r="DA49" i="1" s="1"/>
  <c r="DC23" i="1"/>
  <c r="DB49" i="1" s="1"/>
  <c r="DD23" i="1"/>
  <c r="DC49" i="1" s="1"/>
  <c r="DE23" i="1"/>
  <c r="DD49" i="1" s="1"/>
  <c r="DF23" i="1"/>
  <c r="DE49" i="1" s="1"/>
  <c r="DG23" i="1"/>
  <c r="DF49" i="1" s="1"/>
  <c r="DH23" i="1"/>
  <c r="DG49" i="1" s="1"/>
  <c r="DI23" i="1"/>
  <c r="DH49" i="1" s="1"/>
  <c r="DJ23" i="1"/>
  <c r="DI49" i="1" s="1"/>
  <c r="DK23" i="1"/>
  <c r="DJ49" i="1" s="1"/>
  <c r="DL23" i="1"/>
  <c r="DK49" i="1" s="1"/>
  <c r="DL49" i="1"/>
  <c r="DR23" i="1"/>
  <c r="DR49" i="1" s="1"/>
  <c r="DS23" i="1"/>
  <c r="DS49" i="1" s="1"/>
  <c r="DT23" i="1"/>
  <c r="DT49" i="1" s="1"/>
  <c r="DU23" i="1"/>
  <c r="DV49" i="1" s="1"/>
  <c r="DW23" i="1"/>
  <c r="DX49" i="1" s="1"/>
  <c r="DX23" i="1"/>
  <c r="DY49" i="1" s="1"/>
  <c r="DY23" i="1"/>
  <c r="DZ49" i="1" s="1"/>
  <c r="DZ23" i="1"/>
  <c r="EA23" i="1"/>
  <c r="DU49" i="1" s="1"/>
  <c r="EB23" i="1"/>
  <c r="CW24" i="1"/>
  <c r="CV50" i="1" s="1"/>
  <c r="CW50" i="1"/>
  <c r="CY24" i="1"/>
  <c r="CX50" i="1" s="1"/>
  <c r="CZ24" i="1"/>
  <c r="CY50" i="1" s="1"/>
  <c r="DA24" i="1"/>
  <c r="CZ50" i="1" s="1"/>
  <c r="DB24" i="1"/>
  <c r="DA50" i="1" s="1"/>
  <c r="DC24" i="1"/>
  <c r="DB50" i="1" s="1"/>
  <c r="DD24" i="1"/>
  <c r="DC50" i="1" s="1"/>
  <c r="DE24" i="1"/>
  <c r="DD50" i="1" s="1"/>
  <c r="DF24" i="1"/>
  <c r="DE50" i="1" s="1"/>
  <c r="DG24" i="1"/>
  <c r="DF50" i="1" s="1"/>
  <c r="DH24" i="1"/>
  <c r="DG50" i="1" s="1"/>
  <c r="DI24" i="1"/>
  <c r="DH50" i="1" s="1"/>
  <c r="DJ24" i="1"/>
  <c r="DI50" i="1" s="1"/>
  <c r="DK24" i="1"/>
  <c r="DJ50" i="1" s="1"/>
  <c r="DL24" i="1"/>
  <c r="DK50" i="1" s="1"/>
  <c r="DL50" i="1"/>
  <c r="DR24" i="1"/>
  <c r="DR50" i="1" s="1"/>
  <c r="DS24" i="1"/>
  <c r="DS50" i="1" s="1"/>
  <c r="DT24" i="1"/>
  <c r="DT50" i="1" s="1"/>
  <c r="DU24" i="1"/>
  <c r="DV50" i="1" s="1"/>
  <c r="DW24" i="1"/>
  <c r="DX50" i="1" s="1"/>
  <c r="DX24" i="1"/>
  <c r="DY50" i="1" s="1"/>
  <c r="DY24" i="1"/>
  <c r="DZ50" i="1" s="1"/>
  <c r="DZ24" i="1"/>
  <c r="EA24" i="1"/>
  <c r="DU50" i="1" s="1"/>
  <c r="EB24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DC48" i="2" l="1"/>
  <c r="DD45" i="2"/>
  <c r="DG44" i="2"/>
  <c r="DH41" i="2"/>
  <c r="DC40" i="2"/>
  <c r="DF39" i="2"/>
  <c r="DA38" i="2"/>
  <c r="DH33" i="2"/>
  <c r="DK49" i="3"/>
  <c r="DG48" i="3"/>
  <c r="DC47" i="3"/>
  <c r="DG44" i="3"/>
  <c r="DC39" i="3"/>
  <c r="CY38" i="3"/>
  <c r="DC37" i="3"/>
  <c r="CY36" i="3"/>
  <c r="CY34" i="3"/>
  <c r="DK33" i="3"/>
  <c r="DC31" i="3"/>
  <c r="DD50" i="2"/>
  <c r="DG49" i="2"/>
  <c r="CY49" i="2"/>
  <c r="DJ48" i="2"/>
  <c r="CV47" i="2"/>
  <c r="DH46" i="2"/>
  <c r="CZ46" i="2"/>
  <c r="DK45" i="2"/>
  <c r="DC45" i="2"/>
  <c r="DF44" i="2"/>
  <c r="CX44" i="2"/>
  <c r="DI43" i="2"/>
  <c r="DA43" i="2"/>
  <c r="DD42" i="2"/>
  <c r="DG41" i="2"/>
  <c r="CY41" i="2"/>
  <c r="DJ40" i="2"/>
  <c r="DB40" i="2"/>
  <c r="DE39" i="2"/>
  <c r="DH38" i="2"/>
  <c r="CZ38" i="2"/>
  <c r="DK37" i="2"/>
  <c r="DC37" i="2"/>
  <c r="DF36" i="2"/>
  <c r="CX36" i="2"/>
  <c r="DI35" i="2"/>
  <c r="DA35" i="2"/>
  <c r="DD34" i="2"/>
  <c r="DG33" i="2"/>
  <c r="CY33" i="2"/>
  <c r="DJ32" i="2"/>
  <c r="DB32" i="2"/>
  <c r="DE31" i="2"/>
  <c r="DF50" i="3"/>
  <c r="CX50" i="3"/>
  <c r="DJ49" i="3"/>
  <c r="DB49" i="3"/>
  <c r="DF48" i="3"/>
  <c r="CX48" i="3"/>
  <c r="DJ47" i="3"/>
  <c r="DB47" i="3"/>
  <c r="DF46" i="3"/>
  <c r="CX46" i="3"/>
  <c r="DJ45" i="3"/>
  <c r="DB45" i="3"/>
  <c r="DF44" i="3"/>
  <c r="CX44" i="3"/>
  <c r="DJ43" i="3"/>
  <c r="DB43" i="3"/>
  <c r="DF42" i="3"/>
  <c r="CX42" i="3"/>
  <c r="DJ41" i="3"/>
  <c r="DB41" i="3"/>
  <c r="DF40" i="3"/>
  <c r="CX40" i="3"/>
  <c r="DJ39" i="3"/>
  <c r="DB39" i="3"/>
  <c r="DF38" i="3"/>
  <c r="CX38" i="3"/>
  <c r="DJ37" i="3"/>
  <c r="DB37" i="3"/>
  <c r="DF36" i="3"/>
  <c r="CX36" i="3"/>
  <c r="DJ35" i="3"/>
  <c r="DB35" i="3"/>
  <c r="DF34" i="3"/>
  <c r="CX34" i="3"/>
  <c r="DJ33" i="3"/>
  <c r="DB33" i="3"/>
  <c r="DF32" i="3"/>
  <c r="CX32" i="3"/>
  <c r="DJ31" i="3"/>
  <c r="DB31" i="3"/>
  <c r="DK50" i="2"/>
  <c r="DC50" i="2"/>
  <c r="DF49" i="2"/>
  <c r="CX49" i="2"/>
  <c r="DI48" i="2"/>
  <c r="DA48" i="2"/>
  <c r="DD47" i="2"/>
  <c r="DG46" i="2"/>
  <c r="CY46" i="2"/>
  <c r="DJ45" i="2"/>
  <c r="DB45" i="2"/>
  <c r="DE44" i="2"/>
  <c r="CV44" i="2"/>
  <c r="DH43" i="2"/>
  <c r="CZ43" i="2"/>
  <c r="DK42" i="2"/>
  <c r="DC42" i="2"/>
  <c r="DF41" i="2"/>
  <c r="CX41" i="2"/>
  <c r="DI40" i="2"/>
  <c r="DA40" i="2"/>
  <c r="DD39" i="2"/>
  <c r="DG38" i="2"/>
  <c r="CY38" i="2"/>
  <c r="DJ37" i="2"/>
  <c r="DB37" i="2"/>
  <c r="DE36" i="2"/>
  <c r="CV36" i="2"/>
  <c r="DH35" i="2"/>
  <c r="CZ35" i="2"/>
  <c r="DK34" i="2"/>
  <c r="DC34" i="2"/>
  <c r="DF33" i="2"/>
  <c r="CX33" i="2"/>
  <c r="DI32" i="2"/>
  <c r="DA32" i="2"/>
  <c r="DD31" i="2"/>
  <c r="DE50" i="3"/>
  <c r="CW50" i="3"/>
  <c r="DI49" i="3"/>
  <c r="DA49" i="3"/>
  <c r="DE48" i="3"/>
  <c r="CW48" i="3"/>
  <c r="DI47" i="3"/>
  <c r="DA47" i="3"/>
  <c r="DE46" i="3"/>
  <c r="CW46" i="3"/>
  <c r="DI45" i="3"/>
  <c r="DA45" i="3"/>
  <c r="DE44" i="3"/>
  <c r="CW44" i="3"/>
  <c r="DI43" i="3"/>
  <c r="DA43" i="3"/>
  <c r="DE42" i="3"/>
  <c r="CW42" i="3"/>
  <c r="DI41" i="3"/>
  <c r="DA41" i="3"/>
  <c r="DE40" i="3"/>
  <c r="CW40" i="3"/>
  <c r="DI39" i="3"/>
  <c r="DA39" i="3"/>
  <c r="DE38" i="3"/>
  <c r="CW38" i="3"/>
  <c r="DI37" i="3"/>
  <c r="DA37" i="3"/>
  <c r="DE36" i="3"/>
  <c r="CW36" i="3"/>
  <c r="DI35" i="3"/>
  <c r="DA35" i="3"/>
  <c r="DE34" i="3"/>
  <c r="CW34" i="3"/>
  <c r="DI33" i="3"/>
  <c r="DA33" i="3"/>
  <c r="DE32" i="3"/>
  <c r="CW32" i="3"/>
  <c r="DI31" i="3"/>
  <c r="DA31" i="3"/>
  <c r="DE50" i="2"/>
  <c r="CZ49" i="2"/>
  <c r="DI46" i="2"/>
  <c r="DJ43" i="2"/>
  <c r="DE42" i="2"/>
  <c r="CZ41" i="2"/>
  <c r="DD37" i="2"/>
  <c r="CY36" i="2"/>
  <c r="DC32" i="2"/>
  <c r="DC45" i="3"/>
  <c r="CY44" i="3"/>
  <c r="DC43" i="3"/>
  <c r="DK41" i="3"/>
  <c r="CY40" i="3"/>
  <c r="DK35" i="3"/>
  <c r="DB48" i="2"/>
  <c r="DD36" i="2"/>
  <c r="CY35" i="2"/>
  <c r="DJ34" i="2"/>
  <c r="CV33" i="2"/>
  <c r="DK31" i="2"/>
  <c r="DL50" i="3"/>
  <c r="DD50" i="3"/>
  <c r="CV50" i="3"/>
  <c r="DH49" i="3"/>
  <c r="CZ49" i="3"/>
  <c r="DL48" i="3"/>
  <c r="DD48" i="3"/>
  <c r="DH47" i="3"/>
  <c r="CZ47" i="3"/>
  <c r="DL46" i="3"/>
  <c r="DD46" i="3"/>
  <c r="CV46" i="3"/>
  <c r="DH45" i="3"/>
  <c r="CZ45" i="3"/>
  <c r="DL44" i="3"/>
  <c r="DD44" i="3"/>
  <c r="CV44" i="3"/>
  <c r="DH43" i="3"/>
  <c r="CZ43" i="3"/>
  <c r="DL42" i="3"/>
  <c r="DD42" i="3"/>
  <c r="CV42" i="3"/>
  <c r="DH41" i="3"/>
  <c r="CZ41" i="3"/>
  <c r="DL40" i="3"/>
  <c r="DD40" i="3"/>
  <c r="CV40" i="3"/>
  <c r="DH39" i="3"/>
  <c r="CZ39" i="3"/>
  <c r="DL38" i="3"/>
  <c r="DD38" i="3"/>
  <c r="CV38" i="3"/>
  <c r="DH37" i="3"/>
  <c r="CZ37" i="3"/>
  <c r="DL36" i="3"/>
  <c r="DD36" i="3"/>
  <c r="DH35" i="3"/>
  <c r="CZ35" i="3"/>
  <c r="DL34" i="3"/>
  <c r="DD34" i="3"/>
  <c r="CV34" i="3"/>
  <c r="DH33" i="3"/>
  <c r="CZ33" i="3"/>
  <c r="DL32" i="3"/>
  <c r="DD32" i="3"/>
  <c r="CV32" i="3"/>
  <c r="DH31" i="3"/>
  <c r="CZ31" i="3"/>
  <c r="CV50" i="2"/>
  <c r="DK48" i="2"/>
  <c r="DK40" i="2"/>
  <c r="CX39" i="2"/>
  <c r="DB35" i="2"/>
  <c r="CV34" i="2"/>
  <c r="CY48" i="3"/>
  <c r="DK45" i="3"/>
  <c r="DG42" i="3"/>
  <c r="DK39" i="3"/>
  <c r="DG34" i="3"/>
  <c r="DG32" i="3"/>
  <c r="DJ50" i="2"/>
  <c r="DE49" i="2"/>
  <c r="CZ48" i="2"/>
  <c r="DF46" i="2"/>
  <c r="DA45" i="2"/>
  <c r="DD44" i="2"/>
  <c r="DG43" i="2"/>
  <c r="DB42" i="2"/>
  <c r="CV41" i="2"/>
  <c r="DH40" i="2"/>
  <c r="DK39" i="2"/>
  <c r="DF38" i="2"/>
  <c r="DI37" i="2"/>
  <c r="DA37" i="2"/>
  <c r="DG35" i="2"/>
  <c r="DB34" i="2"/>
  <c r="DE33" i="2"/>
  <c r="CZ32" i="2"/>
  <c r="DC31" i="2"/>
  <c r="DI50" i="2"/>
  <c r="DA50" i="2"/>
  <c r="DD49" i="2"/>
  <c r="DG48" i="2"/>
  <c r="CY48" i="2"/>
  <c r="DJ47" i="2"/>
  <c r="DB47" i="2"/>
  <c r="DE46" i="2"/>
  <c r="CV46" i="2"/>
  <c r="DH45" i="2"/>
  <c r="CZ45" i="2"/>
  <c r="DK44" i="2"/>
  <c r="DC44" i="2"/>
  <c r="DF43" i="2"/>
  <c r="CX43" i="2"/>
  <c r="DI42" i="2"/>
  <c r="DA42" i="2"/>
  <c r="DD41" i="2"/>
  <c r="DG40" i="2"/>
  <c r="CY40" i="2"/>
  <c r="DJ39" i="2"/>
  <c r="DB39" i="2"/>
  <c r="DE38" i="2"/>
  <c r="CV38" i="2"/>
  <c r="DH37" i="2"/>
  <c r="CZ37" i="2"/>
  <c r="DK36" i="2"/>
  <c r="DC36" i="2"/>
  <c r="DF35" i="2"/>
  <c r="CX35" i="2"/>
  <c r="DI34" i="2"/>
  <c r="DA34" i="2"/>
  <c r="DD33" i="2"/>
  <c r="DG32" i="2"/>
  <c r="CY32" i="2"/>
  <c r="DJ31" i="2"/>
  <c r="DB31" i="2"/>
  <c r="DK50" i="3"/>
  <c r="DC50" i="3"/>
  <c r="DG49" i="3"/>
  <c r="CY49" i="3"/>
  <c r="DK48" i="3"/>
  <c r="DC48" i="3"/>
  <c r="DG47" i="3"/>
  <c r="CY47" i="3"/>
  <c r="DK46" i="3"/>
  <c r="DC46" i="3"/>
  <c r="DG45" i="3"/>
  <c r="CY45" i="3"/>
  <c r="DK44" i="3"/>
  <c r="DC44" i="3"/>
  <c r="DG43" i="3"/>
  <c r="CY43" i="3"/>
  <c r="DK42" i="3"/>
  <c r="DC42" i="3"/>
  <c r="DG41" i="3"/>
  <c r="CY41" i="3"/>
  <c r="DK40" i="3"/>
  <c r="DC40" i="3"/>
  <c r="DG39" i="3"/>
  <c r="CY39" i="3"/>
  <c r="DK38" i="3"/>
  <c r="DC38" i="3"/>
  <c r="DG37" i="3"/>
  <c r="CY37" i="3"/>
  <c r="DK36" i="3"/>
  <c r="DC36" i="3"/>
  <c r="DG35" i="3"/>
  <c r="CY35" i="3"/>
  <c r="DK34" i="3"/>
  <c r="DC34" i="3"/>
  <c r="DG33" i="3"/>
  <c r="CY33" i="3"/>
  <c r="DK32" i="3"/>
  <c r="DC32" i="3"/>
  <c r="DG31" i="3"/>
  <c r="CY31" i="3"/>
  <c r="DC47" i="2"/>
  <c r="CZ40" i="2"/>
  <c r="CX38" i="2"/>
  <c r="DH50" i="2"/>
  <c r="CZ50" i="2"/>
  <c r="DK49" i="2"/>
  <c r="DC49" i="2"/>
  <c r="DF48" i="2"/>
  <c r="CX48" i="2"/>
  <c r="DI47" i="2"/>
  <c r="DA47" i="2"/>
  <c r="DD46" i="2"/>
  <c r="DG45" i="2"/>
  <c r="CY45" i="2"/>
  <c r="DJ44" i="2"/>
  <c r="DB44" i="2"/>
  <c r="DE43" i="2"/>
  <c r="CV43" i="2"/>
  <c r="DH42" i="2"/>
  <c r="CZ42" i="2"/>
  <c r="DK41" i="2"/>
  <c r="DC41" i="2"/>
  <c r="DF40" i="2"/>
  <c r="CX40" i="2"/>
  <c r="DI39" i="2"/>
  <c r="DA39" i="2"/>
  <c r="DD38" i="2"/>
  <c r="DG37" i="2"/>
  <c r="CY37" i="2"/>
  <c r="DJ36" i="2"/>
  <c r="DB36" i="2"/>
  <c r="DE35" i="2"/>
  <c r="CV35" i="2"/>
  <c r="DH34" i="2"/>
  <c r="CZ34" i="2"/>
  <c r="DK33" i="2"/>
  <c r="DC33" i="2"/>
  <c r="DF32" i="2"/>
  <c r="CX32" i="2"/>
  <c r="DI31" i="2"/>
  <c r="DA31" i="2"/>
  <c r="DJ50" i="3"/>
  <c r="DB50" i="3"/>
  <c r="DF49" i="3"/>
  <c r="CX49" i="3"/>
  <c r="DJ48" i="3"/>
  <c r="DB48" i="3"/>
  <c r="DF47" i="3"/>
  <c r="CX47" i="3"/>
  <c r="DJ46" i="3"/>
  <c r="DB46" i="3"/>
  <c r="DF45" i="3"/>
  <c r="CX45" i="3"/>
  <c r="DJ44" i="3"/>
  <c r="DB44" i="3"/>
  <c r="DF43" i="3"/>
  <c r="CX43" i="3"/>
  <c r="DJ42" i="3"/>
  <c r="DB42" i="3"/>
  <c r="DF41" i="3"/>
  <c r="CX41" i="3"/>
  <c r="DJ40" i="3"/>
  <c r="DB40" i="3"/>
  <c r="DF39" i="3"/>
  <c r="CX39" i="3"/>
  <c r="DJ38" i="3"/>
  <c r="DB38" i="3"/>
  <c r="DF37" i="3"/>
  <c r="CX37" i="3"/>
  <c r="DJ36" i="3"/>
  <c r="DB36" i="3"/>
  <c r="DF35" i="3"/>
  <c r="CX35" i="3"/>
  <c r="DJ34" i="3"/>
  <c r="DB34" i="3"/>
  <c r="DF33" i="3"/>
  <c r="CX33" i="3"/>
  <c r="DJ32" i="3"/>
  <c r="DB32" i="3"/>
  <c r="DF31" i="3"/>
  <c r="CX31" i="3"/>
  <c r="DH49" i="2"/>
  <c r="CX47" i="2"/>
  <c r="CY44" i="2"/>
  <c r="DI38" i="2"/>
  <c r="DJ35" i="2"/>
  <c r="DE34" i="2"/>
  <c r="CZ33" i="2"/>
  <c r="DF31" i="2"/>
  <c r="DG50" i="3"/>
  <c r="DK47" i="3"/>
  <c r="CY46" i="3"/>
  <c r="CY42" i="3"/>
  <c r="DC41" i="3"/>
  <c r="DG38" i="3"/>
  <c r="DK37" i="3"/>
  <c r="DG36" i="3"/>
  <c r="DC33" i="3"/>
  <c r="DK31" i="3"/>
  <c r="DE47" i="2"/>
  <c r="DB50" i="2"/>
  <c r="CV49" i="2"/>
  <c r="DI45" i="2"/>
  <c r="DJ42" i="2"/>
  <c r="DH32" i="2"/>
  <c r="CV39" i="2"/>
  <c r="DG50" i="2"/>
  <c r="CY50" i="2"/>
  <c r="DJ49" i="2"/>
  <c r="DB49" i="2"/>
  <c r="DE48" i="2"/>
  <c r="CV48" i="2"/>
  <c r="DH47" i="2"/>
  <c r="CZ47" i="2"/>
  <c r="DK46" i="2"/>
  <c r="DC46" i="2"/>
  <c r="DF45" i="2"/>
  <c r="CX45" i="2"/>
  <c r="DI44" i="2"/>
  <c r="DA44" i="2"/>
  <c r="DD43" i="2"/>
  <c r="DG42" i="2"/>
  <c r="CY42" i="2"/>
  <c r="DJ41" i="2"/>
  <c r="DB41" i="2"/>
  <c r="DE40" i="2"/>
  <c r="CV40" i="2"/>
  <c r="DH39" i="2"/>
  <c r="CZ39" i="2"/>
  <c r="DK38" i="2"/>
  <c r="DC38" i="2"/>
  <c r="DF37" i="2"/>
  <c r="CX37" i="2"/>
  <c r="DI36" i="2"/>
  <c r="DA36" i="2"/>
  <c r="DD35" i="2"/>
  <c r="DG34" i="2"/>
  <c r="CY34" i="2"/>
  <c r="DJ33" i="2"/>
  <c r="DB33" i="2"/>
  <c r="DE32" i="2"/>
  <c r="CV32" i="2"/>
  <c r="DH31" i="2"/>
  <c r="CZ31" i="2"/>
  <c r="DI50" i="3"/>
  <c r="DA50" i="3"/>
  <c r="DE49" i="3"/>
  <c r="CW49" i="3"/>
  <c r="DI48" i="3"/>
  <c r="DA48" i="3"/>
  <c r="DE47" i="3"/>
  <c r="CW47" i="3"/>
  <c r="DI46" i="3"/>
  <c r="DA46" i="3"/>
  <c r="DE45" i="3"/>
  <c r="CW45" i="3"/>
  <c r="DI44" i="3"/>
  <c r="DA44" i="3"/>
  <c r="DE43" i="3"/>
  <c r="CW43" i="3"/>
  <c r="DI42" i="3"/>
  <c r="DA42" i="3"/>
  <c r="DE41" i="3"/>
  <c r="CW41" i="3"/>
  <c r="DI40" i="3"/>
  <c r="DA40" i="3"/>
  <c r="DE39" i="3"/>
  <c r="CW39" i="3"/>
  <c r="DI38" i="3"/>
  <c r="DA38" i="3"/>
  <c r="DE37" i="3"/>
  <c r="CW37" i="3"/>
  <c r="DI36" i="3"/>
  <c r="DA36" i="3"/>
  <c r="DE35" i="3"/>
  <c r="CW35" i="3"/>
  <c r="DI34" i="3"/>
  <c r="DA34" i="3"/>
  <c r="DE33" i="3"/>
  <c r="CW33" i="3"/>
  <c r="DI32" i="3"/>
  <c r="DA32" i="3"/>
  <c r="DE31" i="3"/>
  <c r="CW31" i="3"/>
  <c r="DF47" i="2"/>
  <c r="DA46" i="2"/>
  <c r="DB43" i="2"/>
  <c r="CV42" i="2"/>
  <c r="DG36" i="2"/>
  <c r="DK32" i="2"/>
  <c r="CX31" i="2"/>
  <c r="CY50" i="3"/>
  <c r="DC49" i="3"/>
  <c r="DG46" i="3"/>
  <c r="DK43" i="3"/>
  <c r="DG40" i="3"/>
  <c r="DC35" i="3"/>
  <c r="CY32" i="3"/>
  <c r="DH48" i="2"/>
  <c r="DK47" i="2"/>
  <c r="CX46" i="2"/>
  <c r="CY43" i="2"/>
  <c r="DE41" i="2"/>
  <c r="DC39" i="2"/>
  <c r="DF50" i="2"/>
  <c r="CX50" i="2"/>
  <c r="DI49" i="2"/>
  <c r="DA49" i="2"/>
  <c r="DD48" i="2"/>
  <c r="DG47" i="2"/>
  <c r="CY47" i="2"/>
  <c r="DJ46" i="2"/>
  <c r="DB46" i="2"/>
  <c r="DE45" i="2"/>
  <c r="CV45" i="2"/>
  <c r="DH44" i="2"/>
  <c r="CZ44" i="2"/>
  <c r="DK43" i="2"/>
  <c r="DC43" i="2"/>
  <c r="DF42" i="2"/>
  <c r="CX42" i="2"/>
  <c r="DI41" i="2"/>
  <c r="DA41" i="2"/>
  <c r="DD40" i="2"/>
  <c r="DG39" i="2"/>
  <c r="CY39" i="2"/>
  <c r="DJ38" i="2"/>
  <c r="DB38" i="2"/>
  <c r="DE37" i="2"/>
  <c r="CV37" i="2"/>
  <c r="DH36" i="2"/>
  <c r="CZ36" i="2"/>
  <c r="DK35" i="2"/>
  <c r="DC35" i="2"/>
  <c r="DF34" i="2"/>
  <c r="CX34" i="2"/>
  <c r="DI33" i="2"/>
  <c r="DA33" i="2"/>
  <c r="DD32" i="2"/>
  <c r="DG31" i="2"/>
  <c r="CY31" i="2"/>
  <c r="DH50" i="3"/>
  <c r="CZ50" i="3"/>
  <c r="DL49" i="3"/>
  <c r="DD49" i="3"/>
  <c r="CV49" i="3"/>
  <c r="DH48" i="3"/>
  <c r="CZ48" i="3"/>
  <c r="DL47" i="3"/>
  <c r="DD47" i="3"/>
  <c r="CV47" i="3"/>
  <c r="DH46" i="3"/>
  <c r="CZ46" i="3"/>
  <c r="DL45" i="3"/>
  <c r="DD45" i="3"/>
  <c r="CV45" i="3"/>
  <c r="DH44" i="3"/>
  <c r="CZ44" i="3"/>
  <c r="DL43" i="3"/>
  <c r="DD43" i="3"/>
  <c r="CV43" i="3"/>
  <c r="DH42" i="3"/>
  <c r="CZ42" i="3"/>
  <c r="DL41" i="3"/>
  <c r="DD41" i="3"/>
  <c r="CV41" i="3"/>
  <c r="DH40" i="3"/>
  <c r="CZ40" i="3"/>
  <c r="DL39" i="3"/>
  <c r="DD39" i="3"/>
  <c r="CV39" i="3"/>
  <c r="DH38" i="3"/>
  <c r="CZ38" i="3"/>
  <c r="DL37" i="3"/>
  <c r="DD37" i="3"/>
  <c r="CV37" i="3"/>
  <c r="DH36" i="3"/>
  <c r="CZ36" i="3"/>
  <c r="DL35" i="3"/>
  <c r="DD35" i="3"/>
  <c r="CV35" i="3"/>
  <c r="DH34" i="3"/>
  <c r="CZ34" i="3"/>
  <c r="DL33" i="3"/>
  <c r="DD33" i="3"/>
  <c r="CV33" i="3"/>
  <c r="DH32" i="3"/>
  <c r="CZ32" i="3"/>
  <c r="DL31" i="3"/>
  <c r="DD31" i="3"/>
  <c r="CV31" i="3"/>
  <c r="DX38" i="3"/>
  <c r="DX38" i="2"/>
  <c r="DW42" i="1"/>
  <c r="E37" i="11"/>
  <c r="F37" i="11" s="1"/>
  <c r="DW40" i="1"/>
  <c r="E35" i="11"/>
  <c r="F35" i="11" s="1"/>
  <c r="DW38" i="1"/>
  <c r="E33" i="11"/>
  <c r="F33" i="11" s="1"/>
  <c r="DW36" i="1"/>
  <c r="E31" i="11"/>
  <c r="F31" i="11" s="1"/>
  <c r="DW34" i="1"/>
  <c r="E29" i="11"/>
  <c r="F29" i="11" s="1"/>
  <c r="DW32" i="1"/>
  <c r="E27" i="11"/>
  <c r="F27" i="11" s="1"/>
  <c r="DW48" i="1"/>
  <c r="E43" i="11"/>
  <c r="F43" i="11" s="1"/>
  <c r="DW46" i="1"/>
  <c r="E41" i="11"/>
  <c r="F41" i="11" s="1"/>
  <c r="DW49" i="1"/>
  <c r="E44" i="11"/>
  <c r="F44" i="11" s="1"/>
  <c r="DW47" i="1"/>
  <c r="E42" i="11"/>
  <c r="F42" i="11" s="1"/>
  <c r="DW45" i="1"/>
  <c r="E40" i="11"/>
  <c r="F40" i="11" s="1"/>
  <c r="DW43" i="1"/>
  <c r="E38" i="11"/>
  <c r="F38" i="11" s="1"/>
  <c r="DW41" i="1"/>
  <c r="E36" i="11"/>
  <c r="F36" i="11" s="1"/>
  <c r="DW39" i="1"/>
  <c r="E34" i="11"/>
  <c r="F34" i="11" s="1"/>
  <c r="DW37" i="1"/>
  <c r="E32" i="11"/>
  <c r="F32" i="11" s="1"/>
  <c r="DW35" i="1"/>
  <c r="E30" i="11"/>
  <c r="F30" i="11" s="1"/>
  <c r="DW33" i="1"/>
  <c r="E28" i="11"/>
  <c r="F28" i="11" s="1"/>
  <c r="DW31" i="1"/>
  <c r="DW50" i="1"/>
  <c r="E45" i="11"/>
  <c r="F45" i="11" s="1"/>
  <c r="DW44" i="1"/>
  <c r="E39" i="11"/>
  <c r="F39" i="11" s="1"/>
  <c r="E26" i="11" l="1"/>
  <c r="F26" i="1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004FA9A-64F4-4AEC-B33A-DDFCC4712F42}" keepAlive="1" name="Query - TimeSeries" description="Connection to the 'TimeSeries' query in the workbook." type="5" refreshedVersion="6" background="1" saveData="1">
    <dbPr connection="Provider=Microsoft.Mashup.OleDb.1;Data Source=$Workbook$;Location=TimeSeries;Extended Properties=&quot;&quot;" command="SELECT * FROM [TimeSeries]"/>
  </connection>
</connections>
</file>

<file path=xl/sharedStrings.xml><?xml version="1.0" encoding="utf-8"?>
<sst xmlns="http://schemas.openxmlformats.org/spreadsheetml/2006/main" count="13675" uniqueCount="352">
  <si>
    <t>Non-metropolitan District</t>
  </si>
  <si>
    <t>Wyre</t>
  </si>
  <si>
    <t>E07000128</t>
  </si>
  <si>
    <t>West Lancashire</t>
  </si>
  <si>
    <t>E07000127</t>
  </si>
  <si>
    <t>South Ribble</t>
  </si>
  <si>
    <t>E07000126</t>
  </si>
  <si>
    <t>Rossendale</t>
  </si>
  <si>
    <t>E07000125</t>
  </si>
  <si>
    <t>Ribble Valley</t>
  </si>
  <si>
    <t>E07000124</t>
  </si>
  <si>
    <t>Preston</t>
  </si>
  <si>
    <t>E07000123</t>
  </si>
  <si>
    <t>Pendle</t>
  </si>
  <si>
    <t>E07000122</t>
  </si>
  <si>
    <t>Lancaster</t>
  </si>
  <si>
    <t>E07000121</t>
  </si>
  <si>
    <t>Hyndburn</t>
  </si>
  <si>
    <t>E07000120</t>
  </si>
  <si>
    <t>Fylde</t>
  </si>
  <si>
    <t>E07000119</t>
  </si>
  <si>
    <t>Chorley</t>
  </si>
  <si>
    <t>E07000118</t>
  </si>
  <si>
    <t>Burnley</t>
  </si>
  <si>
    <t>E07000117</t>
  </si>
  <si>
    <t>County</t>
  </si>
  <si>
    <t>Lancashire-12</t>
  </si>
  <si>
    <t>E10000017</t>
  </si>
  <si>
    <t>Unitary Authority</t>
  </si>
  <si>
    <t>Blackpool</t>
  </si>
  <si>
    <t>E06000009</t>
  </si>
  <si>
    <t>Blackburn with Darwen</t>
  </si>
  <si>
    <t>E06000008</t>
  </si>
  <si>
    <t>Lancashire-14</t>
  </si>
  <si>
    <t>Region</t>
  </si>
  <si>
    <t>NORTH WEST</t>
  </si>
  <si>
    <t>E12000002</t>
  </si>
  <si>
    <t>Country</t>
  </si>
  <si>
    <t>ENGLAND</t>
  </si>
  <si>
    <t>E92000001</t>
  </si>
  <si>
    <t>GREAT BRITAIN</t>
  </si>
  <si>
    <t>K03000001</t>
  </si>
  <si>
    <t>UNITED KINGDOM</t>
  </si>
  <si>
    <t>K02000001</t>
  </si>
  <si>
    <t>18+</t>
  </si>
  <si>
    <t>85+</t>
  </si>
  <si>
    <t>75+</t>
  </si>
  <si>
    <t>65+</t>
  </si>
  <si>
    <r>
      <t>Geography</t>
    </r>
    <r>
      <rPr>
        <b/>
        <vertAlign val="superscript"/>
        <sz val="8"/>
        <color theme="0"/>
        <rFont val="Arial"/>
        <family val="2"/>
      </rPr>
      <t>1</t>
    </r>
  </si>
  <si>
    <t>Name</t>
  </si>
  <si>
    <t>Code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</si>
  <si>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</si>
  <si>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</si>
  <si>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</si>
  <si>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</si>
  <si>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</si>
  <si>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</si>
  <si>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</si>
  <si>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</si>
  <si>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</si>
  <si>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</si>
  <si>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</si>
  <si>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</si>
  <si>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</si>
  <si>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</si>
  <si>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</si>
  <si>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</si>
  <si>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</si>
  <si>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</si>
  <si>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</si>
  <si>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</si>
  <si>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</si>
  <si>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</si>
  <si>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</si>
  <si>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</si>
  <si>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</si>
  <si>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</si>
  <si>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</si>
  <si>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</si>
  <si>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</si>
  <si>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</si>
  <si>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</si>
  <si>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</si>
  <si>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</si>
  <si>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</si>
  <si>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</si>
  <si>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</si>
  <si>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</si>
  <si>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</si>
  <si>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</si>
  <si>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</si>
  <si>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</si>
  <si>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</si>
  <si>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</si>
  <si>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</si>
  <si>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</si>
  <si>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</si>
  <si>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</si>
  <si>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</si>
  <si>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</si>
  <si>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</si>
  <si>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</si>
  <si>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</si>
  <si>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</si>
  <si>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</si>
  <si>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</si>
  <si>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</si>
  <si>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</si>
  <si>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</si>
  <si>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</si>
  <si>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</si>
  <si>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</si>
  <si>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</si>
  <si>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</si>
  <si>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</si>
  <si>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</si>
  <si>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</si>
  <si>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</si>
  <si>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</si>
  <si>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</si>
  <si>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</si>
  <si>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</si>
  <si>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</si>
  <si>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</si>
  <si>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</si>
  <si>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</si>
  <si>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</si>
  <si>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</si>
  <si>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</si>
  <si>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</si>
  <si>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</si>
  <si>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</si>
  <si>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</si>
  <si>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</si>
  <si>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</si>
  <si>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</si>
  <si>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</si>
  <si>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</si>
  <si>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</si>
  <si>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</si>
  <si>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</si>
  <si>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</si>
  <si>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All ages</t>
  </si>
  <si>
    <t>Percentages</t>
  </si>
  <si>
    <t>1. Further information, on how the different tiers of administrative geography in the United Kingdom fit together, is given in the "Admin. geography hierarchy" tab and in Note 4 in the "Notes and definitions" tab.</t>
  </si>
  <si>
    <t>Area (sq km)</t>
  </si>
  <si>
    <t>20-64</t>
  </si>
  <si>
    <t>10-17</t>
  </si>
  <si>
    <t>00-19</t>
  </si>
  <si>
    <t>80+</t>
  </si>
  <si>
    <t>75-79</t>
  </si>
  <si>
    <t>70-74</t>
  </si>
  <si>
    <t>Other age groupings</t>
  </si>
  <si>
    <t>Age Groups for demographics dashboards</t>
  </si>
  <si>
    <t>Geography</t>
  </si>
  <si>
    <t>ENGLAND AND WALES</t>
  </si>
  <si>
    <t>K04000001</t>
  </si>
  <si>
    <t>2001 people per sq. km</t>
  </si>
  <si>
    <t>Estimated Population mid-2001</t>
  </si>
  <si>
    <t>2002 people per sq. km</t>
  </si>
  <si>
    <t>Estimated Population mid-2002</t>
  </si>
  <si>
    <t>2003 people per sq. km</t>
  </si>
  <si>
    <t>Estimated Population mid-2003</t>
  </si>
  <si>
    <t>2004 people per sq. km</t>
  </si>
  <si>
    <t>Estimated Population mid-2004</t>
  </si>
  <si>
    <t>2005 people per sq. km</t>
  </si>
  <si>
    <t>Estimated Population mid-2005</t>
  </si>
  <si>
    <t>2006 people per sq. km</t>
  </si>
  <si>
    <t>Estimated Population mid-2006</t>
  </si>
  <si>
    <t>2007 people per sq. km</t>
  </si>
  <si>
    <t>Estimated Population mid-2007</t>
  </si>
  <si>
    <t>2008 people per sq. km</t>
  </si>
  <si>
    <t>Estimated Population mid-2008</t>
  </si>
  <si>
    <t>2009 people per sq. km</t>
  </si>
  <si>
    <t>Estimated Population mid-2009</t>
  </si>
  <si>
    <t>2010 people per sq. km</t>
  </si>
  <si>
    <t>Estimated Population mid-2010</t>
  </si>
  <si>
    <t>2011 people per sq. km</t>
  </si>
  <si>
    <t>Estimated Population mid-2011</t>
  </si>
  <si>
    <t>2012 people per sq. km</t>
  </si>
  <si>
    <t>Estimated Population mid-2012</t>
  </si>
  <si>
    <t>2013 people per sq. km</t>
  </si>
  <si>
    <t>Estimated Population mid-2013</t>
  </si>
  <si>
    <t>2014 people per sq. km</t>
  </si>
  <si>
    <t>Estimated Population mid-2014</t>
  </si>
  <si>
    <t>2015 people per sq. km</t>
  </si>
  <si>
    <t>Estimated Population mid-2015</t>
  </si>
  <si>
    <t>2016 people per sq. km</t>
  </si>
  <si>
    <t>Estimated Population mid-2016</t>
  </si>
  <si>
    <t>2017 people per sq. km</t>
  </si>
  <si>
    <t>Estimated Population mid-2017</t>
  </si>
  <si>
    <t>2018 people per sq. km</t>
  </si>
  <si>
    <t>Estimated Population mid-2018</t>
  </si>
  <si>
    <t>Mid-2001</t>
  </si>
  <si>
    <t>Mid-2002</t>
  </si>
  <si>
    <t>Mid-2003</t>
  </si>
  <si>
    <t>Mid-2004</t>
  </si>
  <si>
    <t>Mid-2005</t>
  </si>
  <si>
    <t>Mid-2007</t>
  </si>
  <si>
    <t>Mid-2008</t>
  </si>
  <si>
    <t>Mid-2009</t>
  </si>
  <si>
    <t>Mid-2010</t>
  </si>
  <si>
    <t>Mid-2011</t>
  </si>
  <si>
    <t>Mid-2012</t>
  </si>
  <si>
    <t>Mid-2013</t>
  </si>
  <si>
    <t>Mid-2014</t>
  </si>
  <si>
    <t>Mid-2015</t>
  </si>
  <si>
    <t>Mid-2016</t>
  </si>
  <si>
    <t>Mid-2017</t>
  </si>
  <si>
    <t>Mid-2018</t>
  </si>
  <si>
    <t xml:space="preserve"> </t>
  </si>
  <si>
    <t xml:space="preserve">  </t>
  </si>
  <si>
    <t>Other</t>
  </si>
  <si>
    <t>International Migration Net</t>
  </si>
  <si>
    <t>International Migration Outflow</t>
  </si>
  <si>
    <t>International Migration Inflow</t>
  </si>
  <si>
    <t>Internal Migration Net</t>
  </si>
  <si>
    <t>Internal Migration Outflow</t>
  </si>
  <si>
    <t>Internal Migration Inflow</t>
  </si>
  <si>
    <t>Births minus Deaths</t>
  </si>
  <si>
    <t>Deaths</t>
  </si>
  <si>
    <t>Births</t>
  </si>
  <si>
    <t>ladcode18</t>
  </si>
  <si>
    <t>laname18</t>
  </si>
  <si>
    <t>country</t>
  </si>
  <si>
    <t>sex</t>
  </si>
  <si>
    <t>age</t>
  </si>
  <si>
    <t>population_2001</t>
  </si>
  <si>
    <t>population_2002</t>
  </si>
  <si>
    <t>population_2003</t>
  </si>
  <si>
    <t>population_2004</t>
  </si>
  <si>
    <t>population_2005</t>
  </si>
  <si>
    <t>population_2006</t>
  </si>
  <si>
    <t>population_2007</t>
  </si>
  <si>
    <t>population_2008</t>
  </si>
  <si>
    <t>population_2009</t>
  </si>
  <si>
    <t>population_2010</t>
  </si>
  <si>
    <t>population_2011</t>
  </si>
  <si>
    <t>population_2012</t>
  </si>
  <si>
    <t>population_2013</t>
  </si>
  <si>
    <t>population_2014</t>
  </si>
  <si>
    <t>population_2015</t>
  </si>
  <si>
    <t>population_2016</t>
  </si>
  <si>
    <t>population_2017</t>
  </si>
  <si>
    <t>population_2018</t>
  </si>
  <si>
    <t>E</t>
  </si>
  <si>
    <t>00-04</t>
  </si>
  <si>
    <t>00-07</t>
  </si>
  <si>
    <t>00-17</t>
  </si>
  <si>
    <t>18-64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</si>
  <si>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</si>
  <si>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</si>
  <si>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</si>
  <si>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</si>
  <si>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</si>
  <si>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</si>
  <si>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</si>
  <si>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</si>
  <si>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</si>
  <si>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</si>
  <si>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</si>
  <si>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05-09</t>
  </si>
  <si>
    <t>10-14</t>
  </si>
  <si>
    <t>Num</t>
  </si>
  <si>
    <t>Perc</t>
  </si>
  <si>
    <t>2017</t>
  </si>
  <si>
    <t>2018</t>
  </si>
  <si>
    <t>District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</si>
  <si>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</si>
  <si>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</si>
  <si>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</si>
  <si>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</si>
  <si>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</si>
  <si>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</si>
  <si>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</si>
  <si>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</si>
  <si>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</si>
  <si>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</si>
  <si>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</si>
  <si>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</si>
  <si>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</si>
  <si>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</si>
  <si>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</si>
  <si>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</si>
  <si>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UK</t>
  </si>
  <si>
    <t>Numeric change</t>
  </si>
  <si>
    <t>Over 65s</t>
  </si>
  <si>
    <t>All persons</t>
  </si>
  <si>
    <t>All persons - count</t>
  </si>
  <si>
    <t>All persons - percentage</t>
  </si>
  <si>
    <t>Area</t>
  </si>
  <si>
    <t>East</t>
  </si>
  <si>
    <t>Central</t>
  </si>
  <si>
    <t>North</t>
  </si>
  <si>
    <t>Estimated Population mid-2019</t>
  </si>
  <si>
    <t>2019 people per sq. km</t>
  </si>
  <si>
    <t>Mid-2019</t>
  </si>
  <si>
    <t>2019</t>
  </si>
  <si>
    <t>Estimated Population  mid-2019</t>
  </si>
  <si>
    <t>Column1</t>
  </si>
  <si>
    <t>Females</t>
  </si>
  <si>
    <t>Males</t>
  </si>
  <si>
    <t>Females%</t>
  </si>
  <si>
    <t>Males%</t>
  </si>
  <si>
    <t>L14%</t>
  </si>
  <si>
    <t>population_2019</t>
  </si>
  <si>
    <t>Male</t>
  </si>
  <si>
    <t>Female</t>
  </si>
  <si>
    <t>ID_area</t>
  </si>
  <si>
    <t>Year</t>
  </si>
  <si>
    <t>Inter censal change</t>
  </si>
  <si>
    <t>Persons this year</t>
  </si>
  <si>
    <t>Persons last year</t>
  </si>
  <si>
    <t>Area hierarchy</t>
  </si>
  <si>
    <t>District / UA</t>
  </si>
  <si>
    <t xml:space="preserve">00 - 04 </t>
  </si>
  <si>
    <t xml:space="preserve">05 - 09 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</si>
  <si>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</si>
  <si>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</si>
  <si>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</si>
  <si>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</si>
  <si>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</si>
  <si>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</si>
  <si>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</si>
  <si>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</si>
  <si>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</si>
  <si>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</si>
  <si>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</si>
  <si>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</si>
  <si>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80-84</t>
  </si>
  <si>
    <t>85-89</t>
  </si>
  <si>
    <t>90+</t>
  </si>
  <si>
    <t>Estimated population mid-2020</t>
  </si>
  <si>
    <t>2020 people per sq. km</t>
  </si>
  <si>
    <t>MYE5: Population estimates: Population density for local authorities in the UK, mid-2001 to mid-2020</t>
  </si>
  <si>
    <t>Mid-2020</t>
  </si>
  <si>
    <t xml:space="preserve"> Mid-2006</t>
  </si>
  <si>
    <t>MYE6: Median age of population for local authorities in the UK, mid-2001 to mid-2020</t>
  </si>
  <si>
    <t>MYE2: Population estimates: Females by single year of age and sex for local authorities in the UK, mid-2020</t>
  </si>
  <si>
    <t>MYE2: Population estimates: Males by single year of age and sex for local authorities in the UK, mid-2020</t>
  </si>
  <si>
    <t>MYE2: Population estimates: Persons by single year of age and sex for local authorities in the UK, mid-2020</t>
  </si>
  <si>
    <t>MYE3: Components of population change for local authorities in the UK, mid-2020</t>
  </si>
  <si>
    <t>Estimated Population  mid-2020</t>
  </si>
  <si>
    <t>No data</t>
  </si>
  <si>
    <t>2020</t>
  </si>
  <si>
    <t>population_2020</t>
  </si>
  <si>
    <t>2001-2019/20</t>
  </si>
  <si>
    <t>NumChange01to20</t>
  </si>
  <si>
    <t>NumChange11to20</t>
  </si>
  <si>
    <t>PercCh01to20</t>
  </si>
  <si>
    <t>PercCh11to20</t>
  </si>
  <si>
    <t>Latest published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</si>
</sst>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FF"/>
      <name val="Arial"/>
      <family val="2"/>
    </font>
    <font>
      <u/>
      <sz val="8"/>
      <color indexed="12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color theme="0" tint="-4.9989318521683403E-2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185">
    <xf numFmtId="0" fontId="0" fillId="0" borderId="0" xfId="0"/>
    <xf numFmtId="0" fontId="3" fillId="0" borderId="0" xfId="0" applyFont="1" applyFill="1"/>
    <xf numFmtId="164" fontId="3" fillId="0" borderId="0" xfId="2" applyNumberFormat="1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2" borderId="0" xfId="0" applyFont="1" applyFill="1" applyBorder="1" applyAlignment="1">
      <alignment horizontal="center" wrapText="1"/>
    </xf>
    <xf numFmtId="0" fontId="5" fillId="3" borderId="0" xfId="0" quotePrefix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8" fillId="0" borderId="0" xfId="0" applyFont="1" applyFill="1"/>
    <xf numFmtId="0" fontId="4" fillId="0" borderId="0" xfId="0" applyFont="1" applyFill="1" applyBorder="1"/>
    <xf numFmtId="165" fontId="4" fillId="0" borderId="0" xfId="1" applyNumberFormat="1" applyFont="1" applyFill="1"/>
    <xf numFmtId="3" fontId="4" fillId="0" borderId="0" xfId="0" applyNumberFormat="1" applyFont="1" applyFill="1"/>
    <xf numFmtId="0" fontId="5" fillId="3" borderId="7" xfId="0" applyFont="1" applyFill="1" applyBorder="1" applyAlignment="1">
      <alignment horizontal="center" wrapText="1"/>
    </xf>
    <xf numFmtId="17" fontId="10" fillId="3" borderId="0" xfId="0" quotePrefix="1" applyNumberFormat="1" applyFont="1" applyFill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2" fillId="3" borderId="0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5" fillId="0" borderId="6" xfId="0" applyNumberFormat="1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1" fillId="0" borderId="0" xfId="0" applyFont="1" applyFill="1" applyBorder="1"/>
    <xf numFmtId="0" fontId="12" fillId="0" borderId="0" xfId="0" applyFont="1" applyFill="1"/>
    <xf numFmtId="0" fontId="11" fillId="0" borderId="0" xfId="0" applyFont="1" applyFill="1" applyBorder="1" applyAlignment="1">
      <alignment vertical="center"/>
    </xf>
    <xf numFmtId="164" fontId="3" fillId="0" borderId="0" xfId="2" applyNumberFormat="1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8" xfId="0" applyFont="1" applyBorder="1"/>
    <xf numFmtId="0" fontId="3" fillId="0" borderId="0" xfId="4" applyFont="1" applyFill="1"/>
    <xf numFmtId="0" fontId="15" fillId="0" borderId="0" xfId="4" applyFont="1" applyFill="1"/>
    <xf numFmtId="0" fontId="3" fillId="0" borderId="0" xfId="4" applyFont="1" applyFill="1" applyAlignment="1">
      <alignment horizontal="right"/>
    </xf>
    <xf numFmtId="3" fontId="15" fillId="0" borderId="0" xfId="4" applyNumberFormat="1" applyFont="1" applyFill="1"/>
    <xf numFmtId="3" fontId="3" fillId="0" borderId="0" xfId="4" applyNumberFormat="1" applyFont="1" applyFill="1"/>
    <xf numFmtId="0" fontId="3" fillId="0" borderId="0" xfId="4" applyFont="1" applyFill="1" applyAlignment="1">
      <alignment horizontal="center" vertical="center"/>
    </xf>
    <xf numFmtId="3" fontId="3" fillId="0" borderId="0" xfId="4" applyNumberFormat="1" applyFont="1" applyFill="1" applyAlignment="1">
      <alignment horizontal="center" vertical="center"/>
    </xf>
    <xf numFmtId="3" fontId="12" fillId="0" borderId="0" xfId="4" applyNumberFormat="1" applyFont="1" applyFill="1" applyAlignment="1">
      <alignment horizontal="center" vertical="center" wrapText="1"/>
    </xf>
    <xf numFmtId="0" fontId="12" fillId="0" borderId="0" xfId="4" applyFont="1" applyFill="1" applyAlignment="1">
      <alignment horizontal="center" vertical="center" wrapText="1"/>
    </xf>
    <xf numFmtId="0" fontId="3" fillId="0" borderId="0" xfId="4" applyFont="1" applyFill="1" applyAlignment="1"/>
    <xf numFmtId="0" fontId="4" fillId="0" borderId="0" xfId="4" applyFont="1" applyFill="1" applyAlignment="1">
      <alignment horizontal="center"/>
    </xf>
    <xf numFmtId="0" fontId="12" fillId="0" borderId="0" xfId="4" applyFont="1" applyFill="1" applyBorder="1"/>
    <xf numFmtId="0" fontId="16" fillId="0" borderId="0" xfId="4" applyFont="1" applyFill="1"/>
    <xf numFmtId="0" fontId="16" fillId="0" borderId="0" xfId="4" applyFont="1" applyFill="1" applyAlignment="1"/>
    <xf numFmtId="0" fontId="17" fillId="0" borderId="0" xfId="4" applyFont="1" applyFill="1" applyAlignment="1">
      <alignment horizontal="center"/>
    </xf>
    <xf numFmtId="0" fontId="19" fillId="0" borderId="0" xfId="4" applyFont="1" applyFill="1"/>
    <xf numFmtId="0" fontId="11" fillId="0" borderId="0" xfId="4" applyFont="1" applyFill="1" applyBorder="1" applyAlignment="1">
      <alignment vertical="center"/>
    </xf>
    <xf numFmtId="166" fontId="3" fillId="0" borderId="0" xfId="0" applyNumberFormat="1" applyFont="1" applyFill="1"/>
    <xf numFmtId="166" fontId="4" fillId="0" borderId="0" xfId="0" applyNumberFormat="1" applyFont="1" applyFill="1"/>
    <xf numFmtId="0" fontId="20" fillId="0" borderId="0" xfId="3" applyFont="1" applyFill="1"/>
    <xf numFmtId="0" fontId="21" fillId="0" borderId="0" xfId="0" applyFont="1" applyFill="1" applyAlignment="1">
      <alignment vertical="center"/>
    </xf>
    <xf numFmtId="0" fontId="3" fillId="0" borderId="0" xfId="0" applyFont="1"/>
    <xf numFmtId="166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22" fillId="0" borderId="0" xfId="0" applyFont="1" applyFill="1" applyBorder="1"/>
    <xf numFmtId="3" fontId="22" fillId="0" borderId="9" xfId="0" applyNumberFormat="1" applyFont="1" applyFill="1" applyBorder="1"/>
    <xf numFmtId="0" fontId="4" fillId="0" borderId="9" xfId="0" applyFont="1" applyFill="1" applyBorder="1"/>
    <xf numFmtId="0" fontId="22" fillId="0" borderId="9" xfId="0" applyFont="1" applyFill="1" applyBorder="1"/>
    <xf numFmtId="3" fontId="22" fillId="0" borderId="0" xfId="0" applyNumberFormat="1" applyFont="1" applyFill="1" applyBorder="1"/>
    <xf numFmtId="3" fontId="3" fillId="0" borderId="0" xfId="0" applyNumberFormat="1" applyFont="1" applyFill="1" applyBorder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3" fontId="0" fillId="0" borderId="0" xfId="0" applyNumberFormat="1"/>
    <xf numFmtId="0" fontId="5" fillId="2" borderId="4" xfId="0" applyFont="1" applyFill="1" applyBorder="1" applyAlignment="1">
      <alignment horizontal="center" wrapText="1"/>
    </xf>
    <xf numFmtId="3" fontId="4" fillId="0" borderId="4" xfId="0" applyNumberFormat="1" applyFont="1" applyBorder="1"/>
    <xf numFmtId="3" fontId="4" fillId="0" borderId="1" xfId="0" applyNumberFormat="1" applyFont="1" applyBorder="1"/>
    <xf numFmtId="165" fontId="4" fillId="0" borderId="0" xfId="1" applyNumberFormat="1" applyFont="1" applyFill="1" applyBorder="1"/>
    <xf numFmtId="0" fontId="3" fillId="0" borderId="0" xfId="0" applyFont="1" applyFill="1" applyBorder="1"/>
    <xf numFmtId="165" fontId="3" fillId="0" borderId="0" xfId="1" applyNumberFormat="1" applyFont="1" applyFill="1" applyBorder="1"/>
    <xf numFmtId="0" fontId="4" fillId="0" borderId="0" xfId="0" applyFont="1" applyFill="1" applyBorder="1" applyAlignment="1">
      <alignment wrapText="1"/>
    </xf>
    <xf numFmtId="16" fontId="2" fillId="3" borderId="4" xfId="0" quotePrefix="1" applyNumberFormat="1" applyFont="1" applyFill="1" applyBorder="1"/>
    <xf numFmtId="17" fontId="2" fillId="3" borderId="4" xfId="0" quotePrefix="1" applyNumberFormat="1" applyFont="1" applyFill="1" applyBorder="1"/>
    <xf numFmtId="0" fontId="23" fillId="3" borderId="0" xfId="0" applyFont="1" applyFill="1" applyBorder="1"/>
    <xf numFmtId="0" fontId="5" fillId="2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23" fillId="0" borderId="0" xfId="0" applyFont="1" applyFill="1" applyBorder="1"/>
    <xf numFmtId="164" fontId="3" fillId="0" borderId="0" xfId="2" applyNumberFormat="1" applyFont="1" applyFill="1" applyBorder="1"/>
    <xf numFmtId="0" fontId="5" fillId="3" borderId="5" xfId="0" applyNumberFormat="1" applyFont="1" applyFill="1" applyBorder="1" applyAlignment="1">
      <alignment horizontal="center" wrapText="1"/>
    </xf>
    <xf numFmtId="0" fontId="5" fillId="3" borderId="14" xfId="0" applyNumberFormat="1" applyFont="1" applyFill="1" applyBorder="1" applyAlignment="1">
      <alignment horizontal="center" wrapText="1"/>
    </xf>
    <xf numFmtId="164" fontId="0" fillId="0" borderId="0" xfId="2" applyNumberFormat="1" applyFont="1"/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5" fillId="0" borderId="6" xfId="4" applyNumberFormat="1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2" fillId="3" borderId="2" xfId="0" applyFont="1" applyFill="1" applyBorder="1"/>
    <xf numFmtId="0" fontId="0" fillId="0" borderId="2" xfId="0" applyFont="1" applyBorder="1"/>
    <xf numFmtId="165" fontId="0" fillId="0" borderId="4" xfId="1" applyNumberFormat="1" applyFont="1" applyBorder="1"/>
    <xf numFmtId="164" fontId="0" fillId="0" borderId="4" xfId="2" applyNumberFormat="1" applyFont="1" applyBorder="1"/>
    <xf numFmtId="165" fontId="0" fillId="0" borderId="7" xfId="1" applyNumberFormat="1" applyFont="1" applyBorder="1"/>
    <xf numFmtId="1" fontId="0" fillId="0" borderId="4" xfId="2" applyNumberFormat="1" applyFont="1" applyBorder="1"/>
    <xf numFmtId="0" fontId="8" fillId="0" borderId="4" xfId="0" applyFont="1" applyBorder="1"/>
    <xf numFmtId="3" fontId="8" fillId="0" borderId="4" xfId="0" applyNumberFormat="1" applyFont="1" applyBorder="1"/>
    <xf numFmtId="0" fontId="9" fillId="0" borderId="0" xfId="0" applyFont="1" applyFill="1"/>
    <xf numFmtId="0" fontId="4" fillId="0" borderId="0" xfId="0" applyFont="1" applyBorder="1"/>
    <xf numFmtId="0" fontId="5" fillId="3" borderId="14" xfId="0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/>
    <xf numFmtId="3" fontId="4" fillId="0" borderId="0" xfId="0" applyNumberFormat="1" applyFont="1" applyBorder="1"/>
    <xf numFmtId="165" fontId="0" fillId="0" borderId="0" xfId="0" applyNumberFormat="1"/>
    <xf numFmtId="0" fontId="10" fillId="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4" fillId="4" borderId="2" xfId="0" applyFont="1" applyFill="1" applyBorder="1"/>
    <xf numFmtId="0" fontId="4" fillId="4" borderId="4" xfId="0" applyFont="1" applyFill="1" applyBorder="1"/>
    <xf numFmtId="164" fontId="3" fillId="4" borderId="0" xfId="2" applyNumberFormat="1" applyFont="1" applyFill="1"/>
    <xf numFmtId="0" fontId="4" fillId="4" borderId="3" xfId="0" applyFont="1" applyFill="1" applyBorder="1"/>
    <xf numFmtId="0" fontId="4" fillId="4" borderId="1" xfId="0" applyFont="1" applyFill="1" applyBorder="1"/>
    <xf numFmtId="3" fontId="19" fillId="0" borderId="0" xfId="4" applyNumberFormat="1" applyFont="1" applyFill="1"/>
    <xf numFmtId="3" fontId="3" fillId="0" borderId="0" xfId="0" applyNumberFormat="1" applyFont="1" applyFill="1"/>
    <xf numFmtId="0" fontId="2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26" fillId="0" borderId="0" xfId="0" applyFont="1" applyFill="1"/>
    <xf numFmtId="3" fontId="25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5" fontId="0" fillId="0" borderId="0" xfId="0" applyNumberFormat="1" applyAlignment="1"/>
    <xf numFmtId="164" fontId="0" fillId="0" borderId="0" xfId="0" applyNumberFormat="1"/>
    <xf numFmtId="0" fontId="3" fillId="0" borderId="0" xfId="0" applyFont="1" applyFill="1" applyAlignment="1">
      <alignment horizontal="center"/>
    </xf>
    <xf numFmtId="17" fontId="3" fillId="0" borderId="0" xfId="0" quotePrefix="1" applyNumberFormat="1" applyFont="1" applyFill="1" applyAlignment="1">
      <alignment horizontal="center"/>
    </xf>
    <xf numFmtId="0" fontId="19" fillId="0" borderId="0" xfId="4" applyFont="1" applyFill="1" applyBorder="1"/>
    <xf numFmtId="3" fontId="31" fillId="0" borderId="0" xfId="4" applyNumberFormat="1" applyFont="1" applyAlignment="1">
      <alignment horizontal="right" vertical="center" wrapText="1"/>
    </xf>
    <xf numFmtId="0" fontId="16" fillId="0" borderId="0" xfId="0" applyFont="1" applyFill="1" applyBorder="1"/>
    <xf numFmtId="0" fontId="11" fillId="0" borderId="0" xfId="0" applyFont="1" applyFill="1" applyBorder="1" applyAlignment="1">
      <alignment horizontal="right"/>
    </xf>
    <xf numFmtId="3" fontId="5" fillId="3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2" fillId="0" borderId="0" xfId="0" applyNumberFormat="1" applyFont="1" applyBorder="1"/>
    <xf numFmtId="3" fontId="4" fillId="0" borderId="0" xfId="0" applyNumberFormat="1" applyFont="1"/>
    <xf numFmtId="164" fontId="4" fillId="0" borderId="0" xfId="2" applyNumberFormat="1" applyFont="1"/>
    <xf numFmtId="0" fontId="4" fillId="0" borderId="0" xfId="0" applyFont="1"/>
    <xf numFmtId="3" fontId="8" fillId="0" borderId="0" xfId="0" applyNumberFormat="1" applyFont="1"/>
    <xf numFmtId="164" fontId="8" fillId="0" borderId="0" xfId="2" applyNumberFormat="1" applyFont="1"/>
    <xf numFmtId="164" fontId="0" fillId="0" borderId="0" xfId="2" applyNumberFormat="1" applyFont="1" applyAlignment="1"/>
    <xf numFmtId="0" fontId="4" fillId="0" borderId="0" xfId="0" applyFont="1" applyAlignment="1">
      <alignment horizontal="center"/>
    </xf>
    <xf numFmtId="164" fontId="3" fillId="0" borderId="0" xfId="0" applyNumberFormat="1" applyFont="1" applyFill="1"/>
    <xf numFmtId="166" fontId="3" fillId="0" borderId="0" xfId="2" applyNumberFormat="1" applyFont="1" applyFill="1"/>
    <xf numFmtId="0" fontId="11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0" xfId="3" applyFill="1" applyBorder="1" applyAlignment="1" applyProtection="1">
      <alignment horizontal="center" vertical="top" wrapText="1"/>
    </xf>
    <xf numFmtId="0" fontId="13" fillId="0" borderId="0" xfId="3" applyBorder="1" applyAlignment="1">
      <alignment vertical="top" wrapText="1"/>
    </xf>
    <xf numFmtId="0" fontId="13" fillId="0" borderId="0" xfId="3" applyBorder="1" applyAlignment="1">
      <alignment horizontal="center" vertical="top" wrapText="1"/>
    </xf>
    <xf numFmtId="0" fontId="13" fillId="0" borderId="0" xfId="3" applyBorder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0" fontId="13" fillId="0" borderId="0" xfId="3" applyFill="1" applyBorder="1" applyAlignment="1">
      <alignment vertical="top" wrapText="1"/>
    </xf>
    <xf numFmtId="0" fontId="13" fillId="0" borderId="0" xfId="3" applyFill="1" applyBorder="1" applyAlignment="1">
      <alignment horizontal="center" vertical="top" wrapText="1"/>
    </xf>
    <xf numFmtId="0" fontId="13" fillId="0" borderId="0" xfId="3" applyFill="1" applyBorder="1" applyAlignment="1">
      <alignment vertical="top"/>
    </xf>
    <xf numFmtId="0" fontId="4" fillId="0" borderId="2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4" fillId="0" borderId="1" xfId="0" applyFont="1" applyFill="1" applyBorder="1"/>
    <xf numFmtId="165" fontId="9" fillId="0" borderId="0" xfId="1" applyNumberFormat="1" applyFont="1" applyFill="1"/>
    <xf numFmtId="0" fontId="4" fillId="0" borderId="11" xfId="0" applyFont="1" applyFill="1" applyBorder="1"/>
    <xf numFmtId="164" fontId="3" fillId="0" borderId="4" xfId="2" applyNumberFormat="1" applyFont="1" applyFill="1" applyBorder="1"/>
    <xf numFmtId="0" fontId="4" fillId="0" borderId="17" xfId="0" applyFont="1" applyFill="1" applyBorder="1"/>
    <xf numFmtId="3" fontId="3" fillId="0" borderId="0" xfId="2" applyNumberFormat="1" applyFont="1" applyFill="1"/>
    <xf numFmtId="3" fontId="30" fillId="0" borderId="0" xfId="4" applyNumberFormat="1" applyFont="1" applyFill="1"/>
    <xf numFmtId="166" fontId="24" fillId="0" borderId="0" xfId="0" applyNumberFormat="1" applyFont="1" applyFill="1"/>
    <xf numFmtId="3" fontId="28" fillId="0" borderId="0" xfId="0" applyNumberFormat="1" applyFont="1" applyFill="1" applyBorder="1"/>
    <xf numFmtId="0" fontId="4" fillId="0" borderId="16" xfId="0" applyFont="1" applyFill="1" applyBorder="1"/>
    <xf numFmtId="0" fontId="4" fillId="0" borderId="15" xfId="0" applyFont="1" applyFill="1" applyBorder="1"/>
    <xf numFmtId="3" fontId="4" fillId="0" borderId="0" xfId="0" applyNumberFormat="1" applyFont="1" applyFill="1" applyAlignment="1">
      <alignment horizontal="right"/>
    </xf>
    <xf numFmtId="3" fontId="28" fillId="0" borderId="4" xfId="0" applyNumberFormat="1" applyFont="1" applyFill="1" applyBorder="1"/>
    <xf numFmtId="0" fontId="8" fillId="0" borderId="4" xfId="0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0" fontId="27" fillId="0" borderId="18" xfId="0" applyFont="1" applyFill="1" applyBorder="1"/>
    <xf numFmtId="0" fontId="27" fillId="0" borderId="1" xfId="0" applyFont="1" applyFill="1" applyBorder="1"/>
    <xf numFmtId="0" fontId="27" fillId="0" borderId="7" xfId="0" applyFont="1" applyFill="1" applyBorder="1"/>
    <xf numFmtId="0" fontId="27" fillId="0" borderId="19" xfId="0" applyFont="1" applyFill="1" applyBorder="1"/>
    <xf numFmtId="0" fontId="3" fillId="0" borderId="1" xfId="0" applyFont="1" applyFill="1" applyBorder="1"/>
    <xf numFmtId="0" fontId="28" fillId="0" borderId="4" xfId="0" applyFont="1" applyFill="1" applyBorder="1"/>
  </cellXfs>
  <cellStyles count="5">
    <cellStyle name="Comma" xfId="1" builtinId="3"/>
    <cellStyle name="Hyperlink" xfId="3" builtinId="8"/>
    <cellStyle name="Normal" xfId="0" builtinId="0"/>
    <cellStyle name="Normal 2" xfId="4" xr:uid="{00000000-0005-0000-0000-000003000000}"/>
    <cellStyle name="Percent" xfId="2" builtinId="5"/>
  </cellStyles>
  <dxfs count="9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numFmt numFmtId="164" formatCode="0.0%"/>
      <alignment horizontal="general" vertical="bottom" textRotation="0" wrapText="0" indent="0" justifyLastLine="0" shrinkToFit="0" readingOrder="0"/>
    </dxf>
    <dxf>
      <numFmt numFmtId="164" formatCode="0.0%"/>
      <alignment horizontal="general" vertical="bottom" textRotation="0" wrapText="0" indent="0" justifyLastLine="0" shrinkToFit="0" readingOrder="0"/>
    </dxf>
    <dxf>
      <numFmt numFmtId="165" formatCode="_-* #,##0_-;\-* #,##0_-;_-* &quot;-&quot;??_-;_-@_-"/>
    </dxf>
    <dxf>
      <numFmt numFmtId="165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alignment horizontal="left" vertical="bottom" textRotation="0" wrapText="0" indent="0" justifyLastLine="0" shrinkToFit="0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border outline="0">
        <top style="thin">
          <color indexed="64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border outline="0">
        <right style="thin">
          <color theme="1"/>
        </right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ncs_All" displayName="Lancs_All" ref="A4:CQ24" totalsRowShown="0" headerRowDxfId="975" dataDxfId="310" headerRowBorderDxfId="974" tableBorderDxfId="973">
  <autoFilter ref="A4:CQ24" xr:uid="{00000000-0009-0000-0100-000001000000}"/>
  <tableColumns count="95">
    <tableColumn id="1" xr3:uid="{00000000-0010-0000-0000-000001000000}" name="Code" dataDxfId="405"/>
    <tableColumn id="2" xr3:uid="{00000000-0010-0000-0000-000002000000}" name="Name" dataDxfId="404"/>
    <tableColumn id="3" xr3:uid="{00000000-0010-0000-0000-000003000000}" name="Geography1" dataDxfId="403"/>
    <tableColumn id="4" xr3:uid="{00000000-0010-0000-0000-000004000000}" name="All ages" dataDxfId="402"/>
    <tableColumn id="5" xr3:uid="{00000000-0010-0000-0000-000005000000}" name="0" dataDxfId="401"/>
    <tableColumn id="6" xr3:uid="{00000000-0010-0000-0000-000006000000}" name="1" dataDxfId="400"/>
    <tableColumn id="7" xr3:uid="{00000000-0010-0000-0000-000007000000}" name="2" dataDxfId="399"/>
    <tableColumn id="8" xr3:uid="{00000000-0010-0000-0000-000008000000}" name="3" dataDxfId="398"/>
    <tableColumn id="9" xr3:uid="{00000000-0010-0000-0000-000009000000}" name="4" dataDxfId="397"/>
    <tableColumn id="10" xr3:uid="{00000000-0010-0000-0000-00000A000000}" name="5" dataDxfId="396"/>
    <tableColumn id="11" xr3:uid="{00000000-0010-0000-0000-00000B000000}" name="6" dataDxfId="395"/>
    <tableColumn id="12" xr3:uid="{00000000-0010-0000-0000-00000C000000}" name="7" dataDxfId="394"/>
    <tableColumn id="13" xr3:uid="{00000000-0010-0000-0000-00000D000000}" name="8" dataDxfId="393"/>
    <tableColumn id="14" xr3:uid="{00000000-0010-0000-0000-00000E000000}" name="9" dataDxfId="392"/>
    <tableColumn id="15" xr3:uid="{00000000-0010-0000-0000-00000F000000}" name="10" dataDxfId="391"/>
    <tableColumn id="16" xr3:uid="{00000000-0010-0000-0000-000010000000}" name="11" dataDxfId="390"/>
    <tableColumn id="17" xr3:uid="{00000000-0010-0000-0000-000011000000}" name="12" dataDxfId="389"/>
    <tableColumn id="18" xr3:uid="{00000000-0010-0000-0000-000012000000}" name="13" dataDxfId="388"/>
    <tableColumn id="19" xr3:uid="{00000000-0010-0000-0000-000013000000}" name="14" dataDxfId="387"/>
    <tableColumn id="20" xr3:uid="{00000000-0010-0000-0000-000014000000}" name="15" dataDxfId="386"/>
    <tableColumn id="21" xr3:uid="{00000000-0010-0000-0000-000015000000}" name="16" dataDxfId="385"/>
    <tableColumn id="22" xr3:uid="{00000000-0010-0000-0000-000016000000}" name="17" dataDxfId="384"/>
    <tableColumn id="23" xr3:uid="{00000000-0010-0000-0000-000017000000}" name="18" dataDxfId="383"/>
    <tableColumn id="24" xr3:uid="{00000000-0010-0000-0000-000018000000}" name="19" dataDxfId="382"/>
    <tableColumn id="25" xr3:uid="{00000000-0010-0000-0000-000019000000}" name="20" dataDxfId="381"/>
    <tableColumn id="26" xr3:uid="{00000000-0010-0000-0000-00001A000000}" name="21" dataDxfId="380"/>
    <tableColumn id="27" xr3:uid="{00000000-0010-0000-0000-00001B000000}" name="22" dataDxfId="379"/>
    <tableColumn id="28" xr3:uid="{00000000-0010-0000-0000-00001C000000}" name="23" dataDxfId="378"/>
    <tableColumn id="29" xr3:uid="{00000000-0010-0000-0000-00001D000000}" name="24" dataDxfId="377"/>
    <tableColumn id="30" xr3:uid="{00000000-0010-0000-0000-00001E000000}" name="25" dataDxfId="376"/>
    <tableColumn id="31" xr3:uid="{00000000-0010-0000-0000-00001F000000}" name="26" dataDxfId="375"/>
    <tableColumn id="32" xr3:uid="{00000000-0010-0000-0000-000020000000}" name="27" dataDxfId="374"/>
    <tableColumn id="33" xr3:uid="{00000000-0010-0000-0000-000021000000}" name="28" dataDxfId="373"/>
    <tableColumn id="34" xr3:uid="{00000000-0010-0000-0000-000022000000}" name="29" dataDxfId="372"/>
    <tableColumn id="35" xr3:uid="{00000000-0010-0000-0000-000023000000}" name="30" dataDxfId="371"/>
    <tableColumn id="36" xr3:uid="{00000000-0010-0000-0000-000024000000}" name="31" dataDxfId="370"/>
    <tableColumn id="37" xr3:uid="{00000000-0010-0000-0000-000025000000}" name="32" dataDxfId="369"/>
    <tableColumn id="38" xr3:uid="{00000000-0010-0000-0000-000026000000}" name="33" dataDxfId="368"/>
    <tableColumn id="39" xr3:uid="{00000000-0010-0000-0000-000027000000}" name="34" dataDxfId="367"/>
    <tableColumn id="40" xr3:uid="{00000000-0010-0000-0000-000028000000}" name="35" dataDxfId="366"/>
    <tableColumn id="41" xr3:uid="{00000000-0010-0000-0000-000029000000}" name="36" dataDxfId="365"/>
    <tableColumn id="42" xr3:uid="{00000000-0010-0000-0000-00002A000000}" name="37" dataDxfId="364"/>
    <tableColumn id="43" xr3:uid="{00000000-0010-0000-0000-00002B000000}" name="38" dataDxfId="363"/>
    <tableColumn id="44" xr3:uid="{00000000-0010-0000-0000-00002C000000}" name="39" dataDxfId="362"/>
    <tableColumn id="45" xr3:uid="{00000000-0010-0000-0000-00002D000000}" name="40" dataDxfId="361"/>
    <tableColumn id="46" xr3:uid="{00000000-0010-0000-0000-00002E000000}" name="41" dataDxfId="360"/>
    <tableColumn id="47" xr3:uid="{00000000-0010-0000-0000-00002F000000}" name="42" dataDxfId="359"/>
    <tableColumn id="48" xr3:uid="{00000000-0010-0000-0000-000030000000}" name="43" dataDxfId="358"/>
    <tableColumn id="49" xr3:uid="{00000000-0010-0000-0000-000031000000}" name="44" dataDxfId="357"/>
    <tableColumn id="50" xr3:uid="{00000000-0010-0000-0000-000032000000}" name="45" dataDxfId="356"/>
    <tableColumn id="51" xr3:uid="{00000000-0010-0000-0000-000033000000}" name="46" dataDxfId="355"/>
    <tableColumn id="52" xr3:uid="{00000000-0010-0000-0000-000034000000}" name="47" dataDxfId="354"/>
    <tableColumn id="53" xr3:uid="{00000000-0010-0000-0000-000035000000}" name="48" dataDxfId="353"/>
    <tableColumn id="54" xr3:uid="{00000000-0010-0000-0000-000036000000}" name="49" dataDxfId="352"/>
    <tableColumn id="55" xr3:uid="{00000000-0010-0000-0000-000037000000}" name="50" dataDxfId="351"/>
    <tableColumn id="56" xr3:uid="{00000000-0010-0000-0000-000038000000}" name="51" dataDxfId="350"/>
    <tableColumn id="57" xr3:uid="{00000000-0010-0000-0000-000039000000}" name="52" dataDxfId="349"/>
    <tableColumn id="58" xr3:uid="{00000000-0010-0000-0000-00003A000000}" name="53" dataDxfId="348"/>
    <tableColumn id="59" xr3:uid="{00000000-0010-0000-0000-00003B000000}" name="54" dataDxfId="347"/>
    <tableColumn id="60" xr3:uid="{00000000-0010-0000-0000-00003C000000}" name="55" dataDxfId="346"/>
    <tableColumn id="61" xr3:uid="{00000000-0010-0000-0000-00003D000000}" name="56" dataDxfId="345"/>
    <tableColumn id="62" xr3:uid="{00000000-0010-0000-0000-00003E000000}" name="57" dataDxfId="344"/>
    <tableColumn id="63" xr3:uid="{00000000-0010-0000-0000-00003F000000}" name="58" dataDxfId="343"/>
    <tableColumn id="64" xr3:uid="{00000000-0010-0000-0000-000040000000}" name="59" dataDxfId="342"/>
    <tableColumn id="65" xr3:uid="{00000000-0010-0000-0000-000041000000}" name="60" dataDxfId="341"/>
    <tableColumn id="66" xr3:uid="{00000000-0010-0000-0000-000042000000}" name="61" dataDxfId="340"/>
    <tableColumn id="67" xr3:uid="{00000000-0010-0000-0000-000043000000}" name="62" dataDxfId="339"/>
    <tableColumn id="68" xr3:uid="{00000000-0010-0000-0000-000044000000}" name="63" dataDxfId="338"/>
    <tableColumn id="69" xr3:uid="{00000000-0010-0000-0000-000045000000}" name="64" dataDxfId="337"/>
    <tableColumn id="70" xr3:uid="{00000000-0010-0000-0000-000046000000}" name="65" dataDxfId="336"/>
    <tableColumn id="71" xr3:uid="{00000000-0010-0000-0000-000047000000}" name="66" dataDxfId="335"/>
    <tableColumn id="72" xr3:uid="{00000000-0010-0000-0000-000048000000}" name="67" dataDxfId="334"/>
    <tableColumn id="73" xr3:uid="{00000000-0010-0000-0000-000049000000}" name="68" dataDxfId="333"/>
    <tableColumn id="74" xr3:uid="{00000000-0010-0000-0000-00004A000000}" name="69" dataDxfId="332"/>
    <tableColumn id="75" xr3:uid="{00000000-0010-0000-0000-00004B000000}" name="70" dataDxfId="331"/>
    <tableColumn id="76" xr3:uid="{00000000-0010-0000-0000-00004C000000}" name="71" dataDxfId="330"/>
    <tableColumn id="77" xr3:uid="{00000000-0010-0000-0000-00004D000000}" name="72" dataDxfId="329"/>
    <tableColumn id="78" xr3:uid="{00000000-0010-0000-0000-00004E000000}" name="73" dataDxfId="328"/>
    <tableColumn id="79" xr3:uid="{00000000-0010-0000-0000-00004F000000}" name="74" dataDxfId="327"/>
    <tableColumn id="80" xr3:uid="{00000000-0010-0000-0000-000050000000}" name="75" dataDxfId="326"/>
    <tableColumn id="81" xr3:uid="{00000000-0010-0000-0000-000051000000}" name="76" dataDxfId="325"/>
    <tableColumn id="82" xr3:uid="{00000000-0010-0000-0000-000052000000}" name="77" dataDxfId="324"/>
    <tableColumn id="83" xr3:uid="{00000000-0010-0000-0000-000053000000}" name="78" dataDxfId="323"/>
    <tableColumn id="84" xr3:uid="{00000000-0010-0000-0000-000054000000}" name="79" dataDxfId="322"/>
    <tableColumn id="85" xr3:uid="{00000000-0010-0000-0000-000055000000}" name="80" dataDxfId="321"/>
    <tableColumn id="86" xr3:uid="{00000000-0010-0000-0000-000056000000}" name="81" dataDxfId="320"/>
    <tableColumn id="87" xr3:uid="{00000000-0010-0000-0000-000057000000}" name="82" dataDxfId="319"/>
    <tableColumn id="88" xr3:uid="{00000000-0010-0000-0000-000058000000}" name="83" dataDxfId="318"/>
    <tableColumn id="89" xr3:uid="{00000000-0010-0000-0000-000059000000}" name="84" dataDxfId="317"/>
    <tableColumn id="90" xr3:uid="{00000000-0010-0000-0000-00005A000000}" name="85" dataDxfId="316"/>
    <tableColumn id="91" xr3:uid="{00000000-0010-0000-0000-00005B000000}" name="86" dataDxfId="315"/>
    <tableColumn id="92" xr3:uid="{00000000-0010-0000-0000-00005C000000}" name="87" dataDxfId="314"/>
    <tableColumn id="93" xr3:uid="{00000000-0010-0000-0000-00005D000000}" name="88" dataDxfId="313"/>
    <tableColumn id="94" xr3:uid="{00000000-0010-0000-0000-00005E000000}" name="89" dataDxfId="312"/>
    <tableColumn id="95" xr3:uid="{00000000-0010-0000-0000-00005F000000}" name="90" dataDxfId="311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C000000}" name="Table7" displayName="Table7" ref="DN4:EA24" totalsRowShown="0" headerRowDxfId="915" dataDxfId="914" dataCellStyle="Comma">
  <autoFilter ref="DN4:EA24" xr:uid="{00000000-0009-0000-0100-00000A000000}"/>
  <tableColumns count="14">
    <tableColumn id="1" xr3:uid="{00000000-0010-0000-0C00-000001000000}" name="Code" dataDxfId="913"/>
    <tableColumn id="2" xr3:uid="{00000000-0010-0000-0C00-000002000000}" name="Name" dataDxfId="912"/>
    <tableColumn id="3" xr3:uid="{00000000-0010-0000-0C00-000003000000}" name="Geography1" dataDxfId="911"/>
    <tableColumn id="4" xr3:uid="{00000000-0010-0000-0C00-000004000000}" name="00-04" dataDxfId="910" dataCellStyle="Comma">
      <calculatedColumnFormula>SUM(Lancs_male[[#This Row],[0]:[4]])</calculatedColumnFormula>
    </tableColumn>
    <tableColumn id="5" xr3:uid="{00000000-0010-0000-0C00-000005000000}" name="00-07" dataDxfId="909" dataCellStyle="Comma">
      <calculatedColumnFormula>SUM(Lancs_male[[#This Row],[0]:[7]])</calculatedColumnFormula>
    </tableColumn>
    <tableColumn id="6" xr3:uid="{00000000-0010-0000-0C00-000006000000}" name="00-17" dataDxfId="908" dataCellStyle="Comma">
      <calculatedColumnFormula>SUM(Lancs_male[[#This Row],[0]:[17]])</calculatedColumnFormula>
    </tableColumn>
    <tableColumn id="7" xr3:uid="{00000000-0010-0000-0C00-000007000000}" name="18-64" dataDxfId="907" dataCellStyle="Comma">
      <calculatedColumnFormula>SUM(Lancs_male[[#This Row],[18]:[64]])</calculatedColumnFormula>
    </tableColumn>
    <tableColumn id="8" xr3:uid="{00000000-0010-0000-0C00-000008000000}" name="65+" dataDxfId="906" dataCellStyle="Comma">
      <calculatedColumnFormula>SUM(Lancs_male[[#This Row],[65]:[90]])</calculatedColumnFormula>
    </tableColumn>
    <tableColumn id="9" xr3:uid="{00000000-0010-0000-0C00-000009000000}" name="75+" dataDxfId="905" dataCellStyle="Comma">
      <calculatedColumnFormula>SUM(Lancs_male[[#This Row],[75]:[90]])</calculatedColumnFormula>
    </tableColumn>
    <tableColumn id="10" xr3:uid="{00000000-0010-0000-0C00-00000A000000}" name="85+" dataDxfId="904" dataCellStyle="Comma">
      <calculatedColumnFormula>SUM(Lancs_male[[#This Row],[85]:[90]])</calculatedColumnFormula>
    </tableColumn>
    <tableColumn id="11" xr3:uid="{00000000-0010-0000-0C00-00000B000000}" name="18+" dataDxfId="903" dataCellStyle="Comma">
      <calculatedColumnFormula>SUM(Lancs_male[[#This Row],[18]:[90]])</calculatedColumnFormula>
    </tableColumn>
    <tableColumn id="12" xr3:uid="{00000000-0010-0000-0C00-00000C000000}" name="00-19" dataDxfId="902" dataCellStyle="Comma">
      <calculatedColumnFormula>SUM(Lancs_male[[#This Row],[0]:[19]])</calculatedColumnFormula>
    </tableColumn>
    <tableColumn id="14" xr3:uid="{00000000-0010-0000-0C00-00000E000000}" name="10-17" dataDxfId="901" dataCellStyle="Comma">
      <calculatedColumnFormula>SUM(Lancs_male[[#This Row],[10]:[17]])</calculatedColumnFormula>
    </tableColumn>
    <tableColumn id="13" xr3:uid="{00000000-0010-0000-0C00-00000D000000}" name="20-64" dataDxfId="900" dataCellStyle="Comma">
      <calculatedColumnFormula>SUM(Lancs_male[[#This Row],[20]:[64]])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D000000}" name="ACSPerc18" displayName="ACSPerc18" ref="DO30:DY50" totalsRowShown="0" headerRowDxfId="899" dataDxfId="898" dataCellStyle="Percent">
  <autoFilter ref="DO30:DY50" xr:uid="{00000000-0009-0000-0100-00000B000000}"/>
  <tableColumns count="11">
    <tableColumn id="1" xr3:uid="{00000000-0010-0000-0D00-000001000000}" name="Name" dataDxfId="897"/>
    <tableColumn id="2" xr3:uid="{00000000-0010-0000-0D00-000002000000}" name="Geography1" dataDxfId="896"/>
    <tableColumn id="4" xr3:uid="{00000000-0010-0000-0D00-000004000000}" name="00-04" dataDxfId="895" dataCellStyle="Percent">
      <calculatedColumnFormula>DQ5/$D5</calculatedColumnFormula>
    </tableColumn>
    <tableColumn id="5" xr3:uid="{00000000-0010-0000-0D00-000005000000}" name="00-07" dataDxfId="894" dataCellStyle="Percent">
      <calculatedColumnFormula>DR5/$D5</calculatedColumnFormula>
    </tableColumn>
    <tableColumn id="6" xr3:uid="{00000000-0010-0000-0D00-000006000000}" name="00-17" dataDxfId="893" dataCellStyle="Percent">
      <calculatedColumnFormula>DS5/$D5</calculatedColumnFormula>
    </tableColumn>
    <tableColumn id="3" xr3:uid="{00000000-0010-0000-0D00-000003000000}" name="10-17" dataDxfId="892" dataCellStyle="Percent">
      <calculatedColumnFormula>DZ5/$D5</calculatedColumnFormula>
    </tableColumn>
    <tableColumn id="7" xr3:uid="{00000000-0010-0000-0D00-000007000000}" name="18-64" dataDxfId="891" dataCellStyle="Percent">
      <calculatedColumnFormula>DT5/$D5</calculatedColumnFormula>
    </tableColumn>
    <tableColumn id="8" xr3:uid="{00000000-0010-0000-0D00-000008000000}" name="65+" dataDxfId="890" dataCellStyle="Percent">
      <calculatedColumnFormula>DU5/$D5</calculatedColumnFormula>
    </tableColumn>
    <tableColumn id="9" xr3:uid="{00000000-0010-0000-0D00-000009000000}" name="75+" dataDxfId="889" dataCellStyle="Percent">
      <calculatedColumnFormula>DV5/$D5</calculatedColumnFormula>
    </tableColumn>
    <tableColumn id="10" xr3:uid="{00000000-0010-0000-0D00-00000A000000}" name="85+" dataDxfId="888" dataCellStyle="Percent">
      <calculatedColumnFormula>DW5/$D5</calculatedColumnFormula>
    </tableColumn>
    <tableColumn id="11" xr3:uid="{00000000-0010-0000-0D00-00000B000000}" name="18+" dataDxfId="887" dataCellStyle="Percent">
      <calculatedColumnFormula>DX5/$D5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e21" displayName="Table21" ref="A30:CQ50" totalsRowShown="0" headerRowDxfId="886" dataDxfId="884" headerRowBorderDxfId="885" dataCellStyle="Percent">
  <autoFilter ref="A30:CQ50" xr:uid="{00000000-0009-0000-0100-00000C000000}"/>
  <tableColumns count="95">
    <tableColumn id="1" xr3:uid="{00000000-0010-0000-0E00-000001000000}" name="Code" dataDxfId="883"/>
    <tableColumn id="2" xr3:uid="{00000000-0010-0000-0E00-000002000000}" name="Name" dataDxfId="882"/>
    <tableColumn id="3" xr3:uid="{00000000-0010-0000-0E00-000003000000}" name="Geography1" dataDxfId="881"/>
    <tableColumn id="4" xr3:uid="{00000000-0010-0000-0E00-000004000000}" name="All ages" dataDxfId="880" dataCellStyle="Percent">
      <calculatedColumnFormula>D5/$D5</calculatedColumnFormula>
    </tableColumn>
    <tableColumn id="5" xr3:uid="{00000000-0010-0000-0E00-000005000000}" name="0" dataDxfId="879" dataCellStyle="Percent">
      <calculatedColumnFormula>E5/$D5</calculatedColumnFormula>
    </tableColumn>
    <tableColumn id="6" xr3:uid="{00000000-0010-0000-0E00-000006000000}" name="1" dataDxfId="878" dataCellStyle="Percent">
      <calculatedColumnFormula>F5/$D5</calculatedColumnFormula>
    </tableColumn>
    <tableColumn id="7" xr3:uid="{00000000-0010-0000-0E00-000007000000}" name="2" dataDxfId="877" dataCellStyle="Percent">
      <calculatedColumnFormula>G5/$D5</calculatedColumnFormula>
    </tableColumn>
    <tableColumn id="8" xr3:uid="{00000000-0010-0000-0E00-000008000000}" name="3" dataDxfId="876" dataCellStyle="Percent">
      <calculatedColumnFormula>H5/$D5</calculatedColumnFormula>
    </tableColumn>
    <tableColumn id="9" xr3:uid="{00000000-0010-0000-0E00-000009000000}" name="4" dataDxfId="875" dataCellStyle="Percent">
      <calculatedColumnFormula>I5/$D5</calculatedColumnFormula>
    </tableColumn>
    <tableColumn id="10" xr3:uid="{00000000-0010-0000-0E00-00000A000000}" name="5" dataDxfId="874" dataCellStyle="Percent">
      <calculatedColumnFormula>J5/$D5</calculatedColumnFormula>
    </tableColumn>
    <tableColumn id="11" xr3:uid="{00000000-0010-0000-0E00-00000B000000}" name="6" dataDxfId="873" dataCellStyle="Percent">
      <calculatedColumnFormula>K5/$D5</calculatedColumnFormula>
    </tableColumn>
    <tableColumn id="12" xr3:uid="{00000000-0010-0000-0E00-00000C000000}" name="7" dataDxfId="872" dataCellStyle="Percent">
      <calculatedColumnFormula>L5/$D5</calculatedColumnFormula>
    </tableColumn>
    <tableColumn id="13" xr3:uid="{00000000-0010-0000-0E00-00000D000000}" name="8" dataDxfId="871" dataCellStyle="Percent">
      <calculatedColumnFormula>M5/$D5</calculatedColumnFormula>
    </tableColumn>
    <tableColumn id="14" xr3:uid="{00000000-0010-0000-0E00-00000E000000}" name="9" dataDxfId="870" dataCellStyle="Percent">
      <calculatedColumnFormula>N5/$D5</calculatedColumnFormula>
    </tableColumn>
    <tableColumn id="15" xr3:uid="{00000000-0010-0000-0E00-00000F000000}" name="10" dataDxfId="869" dataCellStyle="Percent">
      <calculatedColumnFormula>O5/$D5</calculatedColumnFormula>
    </tableColumn>
    <tableColumn id="16" xr3:uid="{00000000-0010-0000-0E00-000010000000}" name="11" dataDxfId="868" dataCellStyle="Percent">
      <calculatedColumnFormula>P5/$D5</calculatedColumnFormula>
    </tableColumn>
    <tableColumn id="17" xr3:uid="{00000000-0010-0000-0E00-000011000000}" name="12" dataDxfId="867" dataCellStyle="Percent">
      <calculatedColumnFormula>Q5/$D5</calculatedColumnFormula>
    </tableColumn>
    <tableColumn id="18" xr3:uid="{00000000-0010-0000-0E00-000012000000}" name="13" dataDxfId="866" dataCellStyle="Percent">
      <calculatedColumnFormula>R5/$D5</calculatedColumnFormula>
    </tableColumn>
    <tableColumn id="19" xr3:uid="{00000000-0010-0000-0E00-000013000000}" name="14" dataDxfId="865" dataCellStyle="Percent">
      <calculatedColumnFormula>S5/$D5</calculatedColumnFormula>
    </tableColumn>
    <tableColumn id="20" xr3:uid="{00000000-0010-0000-0E00-000014000000}" name="15" dataDxfId="864" dataCellStyle="Percent">
      <calculatedColumnFormula>T5/$D5</calculatedColumnFormula>
    </tableColumn>
    <tableColumn id="21" xr3:uid="{00000000-0010-0000-0E00-000015000000}" name="16" dataDxfId="863" dataCellStyle="Percent">
      <calculatedColumnFormula>U5/$D5</calculatedColumnFormula>
    </tableColumn>
    <tableColumn id="22" xr3:uid="{00000000-0010-0000-0E00-000016000000}" name="17" dataDxfId="862" dataCellStyle="Percent">
      <calculatedColumnFormula>V5/$D5</calculatedColumnFormula>
    </tableColumn>
    <tableColumn id="23" xr3:uid="{00000000-0010-0000-0E00-000017000000}" name="18" dataDxfId="861" dataCellStyle="Percent">
      <calculatedColumnFormula>W5/$D5</calculatedColumnFormula>
    </tableColumn>
    <tableColumn id="24" xr3:uid="{00000000-0010-0000-0E00-000018000000}" name="19" dataDxfId="860" dataCellStyle="Percent">
      <calculatedColumnFormula>X5/$D5</calculatedColumnFormula>
    </tableColumn>
    <tableColumn id="25" xr3:uid="{00000000-0010-0000-0E00-000019000000}" name="20" dataDxfId="859" dataCellStyle="Percent">
      <calculatedColumnFormula>Y5/$D5</calculatedColumnFormula>
    </tableColumn>
    <tableColumn id="26" xr3:uid="{00000000-0010-0000-0E00-00001A000000}" name="21" dataDxfId="858" dataCellStyle="Percent">
      <calculatedColumnFormula>Z5/$D5</calculatedColumnFormula>
    </tableColumn>
    <tableColumn id="27" xr3:uid="{00000000-0010-0000-0E00-00001B000000}" name="22" dataDxfId="857" dataCellStyle="Percent">
      <calculatedColumnFormula>AA5/$D5</calculatedColumnFormula>
    </tableColumn>
    <tableColumn id="28" xr3:uid="{00000000-0010-0000-0E00-00001C000000}" name="23" dataDxfId="856" dataCellStyle="Percent">
      <calculatedColumnFormula>AB5/$D5</calculatedColumnFormula>
    </tableColumn>
    <tableColumn id="29" xr3:uid="{00000000-0010-0000-0E00-00001D000000}" name="24" dataDxfId="855" dataCellStyle="Percent">
      <calculatedColumnFormula>AC5/$D5</calculatedColumnFormula>
    </tableColumn>
    <tableColumn id="30" xr3:uid="{00000000-0010-0000-0E00-00001E000000}" name="25" dataDxfId="854" dataCellStyle="Percent">
      <calculatedColumnFormula>AD5/$D5</calculatedColumnFormula>
    </tableColumn>
    <tableColumn id="31" xr3:uid="{00000000-0010-0000-0E00-00001F000000}" name="26" dataDxfId="853" dataCellStyle="Percent">
      <calculatedColumnFormula>AE5/$D5</calculatedColumnFormula>
    </tableColumn>
    <tableColumn id="32" xr3:uid="{00000000-0010-0000-0E00-000020000000}" name="27" dataDxfId="852" dataCellStyle="Percent">
      <calculatedColumnFormula>AF5/$D5</calculatedColumnFormula>
    </tableColumn>
    <tableColumn id="33" xr3:uid="{00000000-0010-0000-0E00-000021000000}" name="28" dataDxfId="851" dataCellStyle="Percent">
      <calculatedColumnFormula>AG5/$D5</calculatedColumnFormula>
    </tableColumn>
    <tableColumn id="34" xr3:uid="{00000000-0010-0000-0E00-000022000000}" name="29" dataDxfId="850" dataCellStyle="Percent">
      <calculatedColumnFormula>AH5/$D5</calculatedColumnFormula>
    </tableColumn>
    <tableColumn id="35" xr3:uid="{00000000-0010-0000-0E00-000023000000}" name="30" dataDxfId="849" dataCellStyle="Percent">
      <calculatedColumnFormula>AI5/$D5</calculatedColumnFormula>
    </tableColumn>
    <tableColumn id="36" xr3:uid="{00000000-0010-0000-0E00-000024000000}" name="31" dataDxfId="848" dataCellStyle="Percent">
      <calculatedColumnFormula>AJ5/$D5</calculatedColumnFormula>
    </tableColumn>
    <tableColumn id="37" xr3:uid="{00000000-0010-0000-0E00-000025000000}" name="32" dataDxfId="847" dataCellStyle="Percent">
      <calculatedColumnFormula>AK5/$D5</calculatedColumnFormula>
    </tableColumn>
    <tableColumn id="38" xr3:uid="{00000000-0010-0000-0E00-000026000000}" name="33" dataDxfId="846" dataCellStyle="Percent">
      <calculatedColumnFormula>AL5/$D5</calculatedColumnFormula>
    </tableColumn>
    <tableColumn id="39" xr3:uid="{00000000-0010-0000-0E00-000027000000}" name="34" dataDxfId="845" dataCellStyle="Percent">
      <calculatedColumnFormula>AM5/$D5</calculatedColumnFormula>
    </tableColumn>
    <tableColumn id="40" xr3:uid="{00000000-0010-0000-0E00-000028000000}" name="35" dataDxfId="844" dataCellStyle="Percent">
      <calculatedColumnFormula>AN5/$D5</calculatedColumnFormula>
    </tableColumn>
    <tableColumn id="41" xr3:uid="{00000000-0010-0000-0E00-000029000000}" name="36" dataDxfId="843" dataCellStyle="Percent">
      <calculatedColumnFormula>AO5/$D5</calculatedColumnFormula>
    </tableColumn>
    <tableColumn id="42" xr3:uid="{00000000-0010-0000-0E00-00002A000000}" name="37" dataDxfId="842" dataCellStyle="Percent">
      <calculatedColumnFormula>AP5/$D5</calculatedColumnFormula>
    </tableColumn>
    <tableColumn id="43" xr3:uid="{00000000-0010-0000-0E00-00002B000000}" name="38" dataDxfId="841" dataCellStyle="Percent">
      <calculatedColumnFormula>AQ5/$D5</calculatedColumnFormula>
    </tableColumn>
    <tableColumn id="44" xr3:uid="{00000000-0010-0000-0E00-00002C000000}" name="39" dataDxfId="840" dataCellStyle="Percent">
      <calculatedColumnFormula>AR5/$D5</calculatedColumnFormula>
    </tableColumn>
    <tableColumn id="45" xr3:uid="{00000000-0010-0000-0E00-00002D000000}" name="40" dataDxfId="839" dataCellStyle="Percent">
      <calculatedColumnFormula>AS5/$D5</calculatedColumnFormula>
    </tableColumn>
    <tableColumn id="46" xr3:uid="{00000000-0010-0000-0E00-00002E000000}" name="41" dataDxfId="838" dataCellStyle="Percent">
      <calculatedColumnFormula>AT5/$D5</calculatedColumnFormula>
    </tableColumn>
    <tableColumn id="47" xr3:uid="{00000000-0010-0000-0E00-00002F000000}" name="42" dataDxfId="837" dataCellStyle="Percent">
      <calculatedColumnFormula>AU5/$D5</calculatedColumnFormula>
    </tableColumn>
    <tableColumn id="48" xr3:uid="{00000000-0010-0000-0E00-000030000000}" name="43" dataDxfId="836" dataCellStyle="Percent">
      <calculatedColumnFormula>AV5/$D5</calculatedColumnFormula>
    </tableColumn>
    <tableColumn id="49" xr3:uid="{00000000-0010-0000-0E00-000031000000}" name="44" dataDxfId="835" dataCellStyle="Percent">
      <calculatedColumnFormula>AW5/$D5</calculatedColumnFormula>
    </tableColumn>
    <tableColumn id="50" xr3:uid="{00000000-0010-0000-0E00-000032000000}" name="45" dataDxfId="834" dataCellStyle="Percent">
      <calculatedColumnFormula>AX5/$D5</calculatedColumnFormula>
    </tableColumn>
    <tableColumn id="51" xr3:uid="{00000000-0010-0000-0E00-000033000000}" name="46" dataDxfId="833" dataCellStyle="Percent">
      <calculatedColumnFormula>AY5/$D5</calculatedColumnFormula>
    </tableColumn>
    <tableColumn id="52" xr3:uid="{00000000-0010-0000-0E00-000034000000}" name="47" dataDxfId="832" dataCellStyle="Percent">
      <calculatedColumnFormula>AZ5/$D5</calculatedColumnFormula>
    </tableColumn>
    <tableColumn id="53" xr3:uid="{00000000-0010-0000-0E00-000035000000}" name="48" dataDxfId="831" dataCellStyle="Percent">
      <calculatedColumnFormula>BA5/$D5</calculatedColumnFormula>
    </tableColumn>
    <tableColumn id="54" xr3:uid="{00000000-0010-0000-0E00-000036000000}" name="49" dataDxfId="830" dataCellStyle="Percent">
      <calculatedColumnFormula>BB5/$D5</calculatedColumnFormula>
    </tableColumn>
    <tableColumn id="55" xr3:uid="{00000000-0010-0000-0E00-000037000000}" name="50" dataDxfId="829" dataCellStyle="Percent">
      <calculatedColumnFormula>BC5/$D5</calculatedColumnFormula>
    </tableColumn>
    <tableColumn id="56" xr3:uid="{00000000-0010-0000-0E00-000038000000}" name="51" dataDxfId="828" dataCellStyle="Percent">
      <calculatedColumnFormula>BD5/$D5</calculatedColumnFormula>
    </tableColumn>
    <tableColumn id="57" xr3:uid="{00000000-0010-0000-0E00-000039000000}" name="52" dataDxfId="827" dataCellStyle="Percent">
      <calculatedColumnFormula>BE5/$D5</calculatedColumnFormula>
    </tableColumn>
    <tableColumn id="58" xr3:uid="{00000000-0010-0000-0E00-00003A000000}" name="53" dataDxfId="826" dataCellStyle="Percent">
      <calculatedColumnFormula>BF5/$D5</calculatedColumnFormula>
    </tableColumn>
    <tableColumn id="59" xr3:uid="{00000000-0010-0000-0E00-00003B000000}" name="54" dataDxfId="825" dataCellStyle="Percent">
      <calculatedColumnFormula>BG5/$D5</calculatedColumnFormula>
    </tableColumn>
    <tableColumn id="60" xr3:uid="{00000000-0010-0000-0E00-00003C000000}" name="55" dataDxfId="824" dataCellStyle="Percent">
      <calculatedColumnFormula>BH5/$D5</calculatedColumnFormula>
    </tableColumn>
    <tableColumn id="61" xr3:uid="{00000000-0010-0000-0E00-00003D000000}" name="56" dataDxfId="823" dataCellStyle="Percent">
      <calculatedColumnFormula>BI5/$D5</calculatedColumnFormula>
    </tableColumn>
    <tableColumn id="62" xr3:uid="{00000000-0010-0000-0E00-00003E000000}" name="57" dataDxfId="822" dataCellStyle="Percent">
      <calculatedColumnFormula>BJ5/$D5</calculatedColumnFormula>
    </tableColumn>
    <tableColumn id="63" xr3:uid="{00000000-0010-0000-0E00-00003F000000}" name="58" dataDxfId="821" dataCellStyle="Percent">
      <calculatedColumnFormula>BK5/$D5</calculatedColumnFormula>
    </tableColumn>
    <tableColumn id="64" xr3:uid="{00000000-0010-0000-0E00-000040000000}" name="59" dataDxfId="820" dataCellStyle="Percent">
      <calculatedColumnFormula>BL5/$D5</calculatedColumnFormula>
    </tableColumn>
    <tableColumn id="65" xr3:uid="{00000000-0010-0000-0E00-000041000000}" name="60" dataDxfId="819" dataCellStyle="Percent">
      <calculatedColumnFormula>BM5/$D5</calculatedColumnFormula>
    </tableColumn>
    <tableColumn id="66" xr3:uid="{00000000-0010-0000-0E00-000042000000}" name="61" dataDxfId="818" dataCellStyle="Percent">
      <calculatedColumnFormula>BN5/$D5</calculatedColumnFormula>
    </tableColumn>
    <tableColumn id="67" xr3:uid="{00000000-0010-0000-0E00-000043000000}" name="62" dataDxfId="817" dataCellStyle="Percent">
      <calculatedColumnFormula>BO5/$D5</calculatedColumnFormula>
    </tableColumn>
    <tableColumn id="68" xr3:uid="{00000000-0010-0000-0E00-000044000000}" name="63" dataDxfId="816" dataCellStyle="Percent">
      <calculatedColumnFormula>BP5/$D5</calculatedColumnFormula>
    </tableColumn>
    <tableColumn id="69" xr3:uid="{00000000-0010-0000-0E00-000045000000}" name="64" dataDxfId="815" dataCellStyle="Percent">
      <calculatedColumnFormula>BQ5/$D5</calculatedColumnFormula>
    </tableColumn>
    <tableColumn id="70" xr3:uid="{00000000-0010-0000-0E00-000046000000}" name="65" dataDxfId="814" dataCellStyle="Percent">
      <calculatedColumnFormula>BR5/$D5</calculatedColumnFormula>
    </tableColumn>
    <tableColumn id="71" xr3:uid="{00000000-0010-0000-0E00-000047000000}" name="66" dataDxfId="813" dataCellStyle="Percent">
      <calculatedColumnFormula>BS5/$D5</calculatedColumnFormula>
    </tableColumn>
    <tableColumn id="72" xr3:uid="{00000000-0010-0000-0E00-000048000000}" name="67" dataDxfId="812" dataCellStyle="Percent">
      <calculatedColumnFormula>BT5/$D5</calculatedColumnFormula>
    </tableColumn>
    <tableColumn id="73" xr3:uid="{00000000-0010-0000-0E00-000049000000}" name="68" dataDxfId="811" dataCellStyle="Percent">
      <calculatedColumnFormula>BU5/$D5</calculatedColumnFormula>
    </tableColumn>
    <tableColumn id="74" xr3:uid="{00000000-0010-0000-0E00-00004A000000}" name="69" dataDxfId="810" dataCellStyle="Percent">
      <calculatedColumnFormula>BV5/$D5</calculatedColumnFormula>
    </tableColumn>
    <tableColumn id="75" xr3:uid="{00000000-0010-0000-0E00-00004B000000}" name="70" dataDxfId="809" dataCellStyle="Percent">
      <calculatedColumnFormula>BW5/$D5</calculatedColumnFormula>
    </tableColumn>
    <tableColumn id="76" xr3:uid="{00000000-0010-0000-0E00-00004C000000}" name="71" dataDxfId="808" dataCellStyle="Percent">
      <calculatedColumnFormula>BX5/$D5</calculatedColumnFormula>
    </tableColumn>
    <tableColumn id="77" xr3:uid="{00000000-0010-0000-0E00-00004D000000}" name="72" dataDxfId="807" dataCellStyle="Percent">
      <calculatedColumnFormula>BY5/$D5</calculatedColumnFormula>
    </tableColumn>
    <tableColumn id="78" xr3:uid="{00000000-0010-0000-0E00-00004E000000}" name="73" dataDxfId="806" dataCellStyle="Percent">
      <calculatedColumnFormula>BZ5/$D5</calculatedColumnFormula>
    </tableColumn>
    <tableColumn id="79" xr3:uid="{00000000-0010-0000-0E00-00004F000000}" name="74" dataDxfId="805" dataCellStyle="Percent">
      <calculatedColumnFormula>CA5/$D5</calculatedColumnFormula>
    </tableColumn>
    <tableColumn id="80" xr3:uid="{00000000-0010-0000-0E00-000050000000}" name="75" dataDxfId="804" dataCellStyle="Percent">
      <calculatedColumnFormula>CB5/$D5</calculatedColumnFormula>
    </tableColumn>
    <tableColumn id="81" xr3:uid="{00000000-0010-0000-0E00-000051000000}" name="76" dataDxfId="803" dataCellStyle="Percent">
      <calculatedColumnFormula>CC5/$D5</calculatedColumnFormula>
    </tableColumn>
    <tableColumn id="82" xr3:uid="{00000000-0010-0000-0E00-000052000000}" name="77" dataDxfId="802" dataCellStyle="Percent">
      <calculatedColumnFormula>CD5/$D5</calculatedColumnFormula>
    </tableColumn>
    <tableColumn id="83" xr3:uid="{00000000-0010-0000-0E00-000053000000}" name="78" dataDxfId="801" dataCellStyle="Percent">
      <calculatedColumnFormula>CE5/$D5</calculatedColumnFormula>
    </tableColumn>
    <tableColumn id="84" xr3:uid="{00000000-0010-0000-0E00-000054000000}" name="79" dataDxfId="800" dataCellStyle="Percent">
      <calculatedColumnFormula>CF5/$D5</calculatedColumnFormula>
    </tableColumn>
    <tableColumn id="85" xr3:uid="{00000000-0010-0000-0E00-000055000000}" name="80" dataDxfId="799" dataCellStyle="Percent">
      <calculatedColumnFormula>CG5/$D5</calculatedColumnFormula>
    </tableColumn>
    <tableColumn id="86" xr3:uid="{00000000-0010-0000-0E00-000056000000}" name="81" dataDxfId="798" dataCellStyle="Percent">
      <calculatedColumnFormula>CH5/$D5</calculatedColumnFormula>
    </tableColumn>
    <tableColumn id="87" xr3:uid="{00000000-0010-0000-0E00-000057000000}" name="82" dataDxfId="797" dataCellStyle="Percent">
      <calculatedColumnFormula>CI5/$D5</calculatedColumnFormula>
    </tableColumn>
    <tableColumn id="88" xr3:uid="{00000000-0010-0000-0E00-000058000000}" name="83" dataDxfId="796" dataCellStyle="Percent">
      <calculatedColumnFormula>CJ5/$D5</calculatedColumnFormula>
    </tableColumn>
    <tableColumn id="89" xr3:uid="{00000000-0010-0000-0E00-000059000000}" name="84" dataDxfId="795" dataCellStyle="Percent">
      <calculatedColumnFormula>CK5/$D5</calculatedColumnFormula>
    </tableColumn>
    <tableColumn id="90" xr3:uid="{00000000-0010-0000-0E00-00005A000000}" name="85" dataDxfId="794" dataCellStyle="Percent">
      <calculatedColumnFormula>CL5/$D5</calculatedColumnFormula>
    </tableColumn>
    <tableColumn id="91" xr3:uid="{00000000-0010-0000-0E00-00005B000000}" name="86" dataDxfId="793" dataCellStyle="Percent">
      <calculatedColumnFormula>CM5/$D5</calculatedColumnFormula>
    </tableColumn>
    <tableColumn id="92" xr3:uid="{00000000-0010-0000-0E00-00005C000000}" name="87" dataDxfId="792" dataCellStyle="Percent">
      <calculatedColumnFormula>CN5/$D5</calculatedColumnFormula>
    </tableColumn>
    <tableColumn id="93" xr3:uid="{00000000-0010-0000-0E00-00005D000000}" name="88" dataDxfId="791" dataCellStyle="Percent">
      <calculatedColumnFormula>CO5/$D5</calculatedColumnFormula>
    </tableColumn>
    <tableColumn id="94" xr3:uid="{00000000-0010-0000-0E00-00005E000000}" name="89" dataDxfId="790" dataCellStyle="Percent">
      <calculatedColumnFormula>CP5/$D5</calculatedColumnFormula>
    </tableColumn>
    <tableColumn id="95" xr3:uid="{00000000-0010-0000-0E00-00005F000000}" name="90" dataDxfId="789" dataCellStyle="Percent">
      <calculatedColumnFormula>CQ5/$D5</calculatedColumnFormula>
    </tableColumn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F000000}" name="Table22" displayName="Table22" ref="CS30:DL50" totalsRowShown="0" headerRowDxfId="788" dataDxfId="787" dataCellStyle="Percent">
  <autoFilter ref="CS30:DL50" xr:uid="{00000000-0009-0000-0100-00000D000000}"/>
  <tableColumns count="20">
    <tableColumn id="1" xr3:uid="{00000000-0010-0000-0F00-000001000000}" name="Code" dataDxfId="786"/>
    <tableColumn id="2" xr3:uid="{00000000-0010-0000-0F00-000002000000}" name="Name" dataDxfId="785"/>
    <tableColumn id="3" xr3:uid="{00000000-0010-0000-0F00-000003000000}" name="Geography1" dataDxfId="784"/>
    <tableColumn id="4" xr3:uid="{00000000-0010-0000-0F00-000004000000}" name="00-04" dataDxfId="783" dataCellStyle="Percent">
      <calculatedColumnFormula>CV5/$D5</calculatedColumnFormula>
    </tableColumn>
    <tableColumn id="5" xr3:uid="{00000000-0010-0000-0F00-000005000000}" name="05-09" dataDxfId="782" dataCellStyle="Percent">
      <calculatedColumnFormula>CW5/$D5</calculatedColumnFormula>
    </tableColumn>
    <tableColumn id="6" xr3:uid="{00000000-0010-0000-0F00-000006000000}" name="10-14" dataDxfId="781" dataCellStyle="Percent">
      <calculatedColumnFormula>CX5/$D5</calculatedColumnFormula>
    </tableColumn>
    <tableColumn id="7" xr3:uid="{00000000-0010-0000-0F00-000007000000}" name="15-19" dataDxfId="780" dataCellStyle="Percent">
      <calculatedColumnFormula>CY5/$D5</calculatedColumnFormula>
    </tableColumn>
    <tableColumn id="8" xr3:uid="{00000000-0010-0000-0F00-000008000000}" name="20-24" dataDxfId="779" dataCellStyle="Percent">
      <calculatedColumnFormula>CZ5/$D5</calculatedColumnFormula>
    </tableColumn>
    <tableColumn id="9" xr3:uid="{00000000-0010-0000-0F00-000009000000}" name="25-29" dataDxfId="778" dataCellStyle="Percent">
      <calculatedColumnFormula>DA5/$D5</calculatedColumnFormula>
    </tableColumn>
    <tableColumn id="10" xr3:uid="{00000000-0010-0000-0F00-00000A000000}" name="30-34" dataDxfId="777" dataCellStyle="Percent">
      <calculatedColumnFormula>DB5/$D5</calculatedColumnFormula>
    </tableColumn>
    <tableColumn id="11" xr3:uid="{00000000-0010-0000-0F00-00000B000000}" name="35-39" dataDxfId="776" dataCellStyle="Percent">
      <calculatedColumnFormula>DC5/$D5</calculatedColumnFormula>
    </tableColumn>
    <tableColumn id="12" xr3:uid="{00000000-0010-0000-0F00-00000C000000}" name="40-44" dataDxfId="775" dataCellStyle="Percent">
      <calculatedColumnFormula>DD5/$D5</calculatedColumnFormula>
    </tableColumn>
    <tableColumn id="13" xr3:uid="{00000000-0010-0000-0F00-00000D000000}" name="45-49" dataDxfId="774" dataCellStyle="Percent">
      <calculatedColumnFormula>DE5/$D5</calculatedColumnFormula>
    </tableColumn>
    <tableColumn id="14" xr3:uid="{00000000-0010-0000-0F00-00000E000000}" name="50-54" dataDxfId="773" dataCellStyle="Percent">
      <calculatedColumnFormula>DF5/$D5</calculatedColumnFormula>
    </tableColumn>
    <tableColumn id="15" xr3:uid="{00000000-0010-0000-0F00-00000F000000}" name="55-59" dataDxfId="772" dataCellStyle="Percent">
      <calculatedColumnFormula>DG5/$D5</calculatedColumnFormula>
    </tableColumn>
    <tableColumn id="16" xr3:uid="{00000000-0010-0000-0F00-000010000000}" name="60-64" dataDxfId="771" dataCellStyle="Percent">
      <calculatedColumnFormula>DH5/$D5</calculatedColumnFormula>
    </tableColumn>
    <tableColumn id="17" xr3:uid="{00000000-0010-0000-0F00-000011000000}" name="65-69" dataDxfId="770" dataCellStyle="Percent">
      <calculatedColumnFormula>DI5/$D5</calculatedColumnFormula>
    </tableColumn>
    <tableColumn id="18" xr3:uid="{00000000-0010-0000-0F00-000012000000}" name="70-74" dataDxfId="769" dataCellStyle="Percent">
      <calculatedColumnFormula>DJ5/$D5</calculatedColumnFormula>
    </tableColumn>
    <tableColumn id="19" xr3:uid="{00000000-0010-0000-0F00-000013000000}" name="75-79" dataDxfId="768" dataCellStyle="Percent">
      <calculatedColumnFormula>DK5/$D5</calculatedColumnFormula>
    </tableColumn>
    <tableColumn id="20" xr3:uid="{00000000-0010-0000-0F00-000014000000}" name="80+" dataDxfId="767" dataCellStyle="Percent">
      <calculatedColumnFormula>DL5/$D5</calculatedColumnFormula>
    </tableColumn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Table10" displayName="Table10" ref="DN30:DN50" totalsRowShown="0" headerRowDxfId="766" dataDxfId="764" headerRowBorderDxfId="765" tableBorderDxfId="763" totalsRowBorderDxfId="762">
  <autoFilter ref="DN30:DN50" xr:uid="{00000000-0009-0000-0100-00000E000000}"/>
  <tableColumns count="1">
    <tableColumn id="1" xr3:uid="{00000000-0010-0000-1000-000001000000}" name="Code" dataDxfId="761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1000000}" name="Lancs_female" displayName="Lancs_female" ref="A4:CQ24" totalsRowShown="0" headerRowDxfId="760" dataDxfId="758" headerRowBorderDxfId="759" tableBorderDxfId="757">
  <autoFilter ref="A4:CQ24" xr:uid="{00000000-0009-0000-0100-00000F000000}"/>
  <tableColumns count="95">
    <tableColumn id="1" xr3:uid="{00000000-0010-0000-1100-000001000000}" name="Code" dataDxfId="756"/>
    <tableColumn id="2" xr3:uid="{00000000-0010-0000-1100-000002000000}" name="Name" dataDxfId="755"/>
    <tableColumn id="3" xr3:uid="{00000000-0010-0000-1100-000003000000}" name="Geography" dataDxfId="155"/>
    <tableColumn id="4" xr3:uid="{00000000-0010-0000-1100-000004000000}" name="All ages" dataDxfId="154"/>
    <tableColumn id="5" xr3:uid="{00000000-0010-0000-1100-000005000000}" name="0" dataDxfId="153"/>
    <tableColumn id="6" xr3:uid="{00000000-0010-0000-1100-000006000000}" name="1" dataDxfId="152"/>
    <tableColumn id="7" xr3:uid="{00000000-0010-0000-1100-000007000000}" name="2" dataDxfId="151"/>
    <tableColumn id="8" xr3:uid="{00000000-0010-0000-1100-000008000000}" name="3" dataDxfId="150"/>
    <tableColumn id="9" xr3:uid="{00000000-0010-0000-1100-000009000000}" name="4" dataDxfId="149"/>
    <tableColumn id="10" xr3:uid="{00000000-0010-0000-1100-00000A000000}" name="5" dataDxfId="148"/>
    <tableColumn id="11" xr3:uid="{00000000-0010-0000-1100-00000B000000}" name="6" dataDxfId="147"/>
    <tableColumn id="12" xr3:uid="{00000000-0010-0000-1100-00000C000000}" name="7" dataDxfId="146"/>
    <tableColumn id="13" xr3:uid="{00000000-0010-0000-1100-00000D000000}" name="8" dataDxfId="145"/>
    <tableColumn id="14" xr3:uid="{00000000-0010-0000-1100-00000E000000}" name="9" dataDxfId="144"/>
    <tableColumn id="15" xr3:uid="{00000000-0010-0000-1100-00000F000000}" name="10" dataDxfId="143"/>
    <tableColumn id="16" xr3:uid="{00000000-0010-0000-1100-000010000000}" name="11" dataDxfId="142"/>
    <tableColumn id="17" xr3:uid="{00000000-0010-0000-1100-000011000000}" name="12" dataDxfId="141"/>
    <tableColumn id="18" xr3:uid="{00000000-0010-0000-1100-000012000000}" name="13" dataDxfId="140"/>
    <tableColumn id="19" xr3:uid="{00000000-0010-0000-1100-000013000000}" name="14" dataDxfId="139"/>
    <tableColumn id="20" xr3:uid="{00000000-0010-0000-1100-000014000000}" name="15" dataDxfId="138"/>
    <tableColumn id="21" xr3:uid="{00000000-0010-0000-1100-000015000000}" name="16" dataDxfId="137"/>
    <tableColumn id="22" xr3:uid="{00000000-0010-0000-1100-000016000000}" name="17" dataDxfId="136"/>
    <tableColumn id="23" xr3:uid="{00000000-0010-0000-1100-000017000000}" name="18" dataDxfId="135"/>
    <tableColumn id="24" xr3:uid="{00000000-0010-0000-1100-000018000000}" name="19" dataDxfId="134"/>
    <tableColumn id="25" xr3:uid="{00000000-0010-0000-1100-000019000000}" name="20" dataDxfId="133"/>
    <tableColumn id="26" xr3:uid="{00000000-0010-0000-1100-00001A000000}" name="21" dataDxfId="132"/>
    <tableColumn id="27" xr3:uid="{00000000-0010-0000-1100-00001B000000}" name="22" dataDxfId="131"/>
    <tableColumn id="28" xr3:uid="{00000000-0010-0000-1100-00001C000000}" name="23" dataDxfId="130"/>
    <tableColumn id="29" xr3:uid="{00000000-0010-0000-1100-00001D000000}" name="24" dataDxfId="129"/>
    <tableColumn id="30" xr3:uid="{00000000-0010-0000-1100-00001E000000}" name="25" dataDxfId="128"/>
    <tableColumn id="31" xr3:uid="{00000000-0010-0000-1100-00001F000000}" name="26" dataDxfId="127"/>
    <tableColumn id="32" xr3:uid="{00000000-0010-0000-1100-000020000000}" name="27" dataDxfId="126"/>
    <tableColumn id="33" xr3:uid="{00000000-0010-0000-1100-000021000000}" name="28" dataDxfId="125"/>
    <tableColumn id="34" xr3:uid="{00000000-0010-0000-1100-000022000000}" name="29" dataDxfId="124"/>
    <tableColumn id="35" xr3:uid="{00000000-0010-0000-1100-000023000000}" name="30" dataDxfId="123"/>
    <tableColumn id="36" xr3:uid="{00000000-0010-0000-1100-000024000000}" name="31" dataDxfId="122"/>
    <tableColumn id="37" xr3:uid="{00000000-0010-0000-1100-000025000000}" name="32" dataDxfId="121"/>
    <tableColumn id="38" xr3:uid="{00000000-0010-0000-1100-000026000000}" name="33" dataDxfId="120"/>
    <tableColumn id="39" xr3:uid="{00000000-0010-0000-1100-000027000000}" name="34" dataDxfId="119"/>
    <tableColumn id="40" xr3:uid="{00000000-0010-0000-1100-000028000000}" name="35" dataDxfId="118"/>
    <tableColumn id="41" xr3:uid="{00000000-0010-0000-1100-000029000000}" name="36" dataDxfId="117"/>
    <tableColumn id="42" xr3:uid="{00000000-0010-0000-1100-00002A000000}" name="37" dataDxfId="116"/>
    <tableColumn id="43" xr3:uid="{00000000-0010-0000-1100-00002B000000}" name="38" dataDxfId="115"/>
    <tableColumn id="44" xr3:uid="{00000000-0010-0000-1100-00002C000000}" name="39" dataDxfId="114"/>
    <tableColumn id="45" xr3:uid="{00000000-0010-0000-1100-00002D000000}" name="40" dataDxfId="113"/>
    <tableColumn id="46" xr3:uid="{00000000-0010-0000-1100-00002E000000}" name="41" dataDxfId="112"/>
    <tableColumn id="47" xr3:uid="{00000000-0010-0000-1100-00002F000000}" name="42" dataDxfId="111"/>
    <tableColumn id="48" xr3:uid="{00000000-0010-0000-1100-000030000000}" name="43" dataDxfId="110"/>
    <tableColumn id="49" xr3:uid="{00000000-0010-0000-1100-000031000000}" name="44" dataDxfId="109"/>
    <tableColumn id="50" xr3:uid="{00000000-0010-0000-1100-000032000000}" name="45" dataDxfId="108"/>
    <tableColumn id="51" xr3:uid="{00000000-0010-0000-1100-000033000000}" name="46" dataDxfId="107"/>
    <tableColumn id="52" xr3:uid="{00000000-0010-0000-1100-000034000000}" name="47" dataDxfId="106"/>
    <tableColumn id="53" xr3:uid="{00000000-0010-0000-1100-000035000000}" name="48" dataDxfId="105"/>
    <tableColumn id="54" xr3:uid="{00000000-0010-0000-1100-000036000000}" name="49" dataDxfId="104"/>
    <tableColumn id="55" xr3:uid="{00000000-0010-0000-1100-000037000000}" name="50" dataDxfId="103"/>
    <tableColumn id="56" xr3:uid="{00000000-0010-0000-1100-000038000000}" name="51" dataDxfId="102"/>
    <tableColumn id="57" xr3:uid="{00000000-0010-0000-1100-000039000000}" name="52" dataDxfId="101"/>
    <tableColumn id="58" xr3:uid="{00000000-0010-0000-1100-00003A000000}" name="53" dataDxfId="100"/>
    <tableColumn id="59" xr3:uid="{00000000-0010-0000-1100-00003B000000}" name="54" dataDxfId="99"/>
    <tableColumn id="60" xr3:uid="{00000000-0010-0000-1100-00003C000000}" name="55" dataDxfId="98"/>
    <tableColumn id="61" xr3:uid="{00000000-0010-0000-1100-00003D000000}" name="56" dataDxfId="97"/>
    <tableColumn id="62" xr3:uid="{00000000-0010-0000-1100-00003E000000}" name="57" dataDxfId="96"/>
    <tableColumn id="63" xr3:uid="{00000000-0010-0000-1100-00003F000000}" name="58" dataDxfId="95"/>
    <tableColumn id="64" xr3:uid="{00000000-0010-0000-1100-000040000000}" name="59" dataDxfId="94"/>
    <tableColumn id="65" xr3:uid="{00000000-0010-0000-1100-000041000000}" name="60" dataDxfId="93"/>
    <tableColumn id="66" xr3:uid="{00000000-0010-0000-1100-000042000000}" name="61" dataDxfId="92"/>
    <tableColumn id="67" xr3:uid="{00000000-0010-0000-1100-000043000000}" name="62" dataDxfId="91"/>
    <tableColumn id="68" xr3:uid="{00000000-0010-0000-1100-000044000000}" name="63" dataDxfId="90"/>
    <tableColumn id="69" xr3:uid="{00000000-0010-0000-1100-000045000000}" name="64" dataDxfId="89"/>
    <tableColumn id="70" xr3:uid="{00000000-0010-0000-1100-000046000000}" name="65" dataDxfId="88"/>
    <tableColumn id="71" xr3:uid="{00000000-0010-0000-1100-000047000000}" name="66" dataDxfId="87"/>
    <tableColumn id="72" xr3:uid="{00000000-0010-0000-1100-000048000000}" name="67" dataDxfId="86"/>
    <tableColumn id="73" xr3:uid="{00000000-0010-0000-1100-000049000000}" name="68" dataDxfId="85"/>
    <tableColumn id="74" xr3:uid="{00000000-0010-0000-1100-00004A000000}" name="69" dataDxfId="84"/>
    <tableColumn id="75" xr3:uid="{00000000-0010-0000-1100-00004B000000}" name="70" dataDxfId="83"/>
    <tableColumn id="76" xr3:uid="{00000000-0010-0000-1100-00004C000000}" name="71" dataDxfId="82"/>
    <tableColumn id="77" xr3:uid="{00000000-0010-0000-1100-00004D000000}" name="72" dataDxfId="81"/>
    <tableColumn id="78" xr3:uid="{00000000-0010-0000-1100-00004E000000}" name="73" dataDxfId="80"/>
    <tableColumn id="79" xr3:uid="{00000000-0010-0000-1100-00004F000000}" name="74" dataDxfId="79"/>
    <tableColumn id="80" xr3:uid="{00000000-0010-0000-1100-000050000000}" name="75" dataDxfId="78"/>
    <tableColumn id="81" xr3:uid="{00000000-0010-0000-1100-000051000000}" name="76" dataDxfId="77"/>
    <tableColumn id="82" xr3:uid="{00000000-0010-0000-1100-000052000000}" name="77" dataDxfId="76"/>
    <tableColumn id="83" xr3:uid="{00000000-0010-0000-1100-000053000000}" name="78" dataDxfId="75"/>
    <tableColumn id="84" xr3:uid="{00000000-0010-0000-1100-000054000000}" name="79" dataDxfId="74"/>
    <tableColumn id="85" xr3:uid="{00000000-0010-0000-1100-000055000000}" name="80" dataDxfId="73"/>
    <tableColumn id="86" xr3:uid="{00000000-0010-0000-1100-000056000000}" name="81" dataDxfId="72"/>
    <tableColumn id="87" xr3:uid="{00000000-0010-0000-1100-000057000000}" name="82" dataDxfId="71"/>
    <tableColumn id="88" xr3:uid="{00000000-0010-0000-1100-000058000000}" name="83" dataDxfId="70"/>
    <tableColumn id="89" xr3:uid="{00000000-0010-0000-1100-000059000000}" name="84" dataDxfId="69"/>
    <tableColumn id="90" xr3:uid="{00000000-0010-0000-1100-00005A000000}" name="85" dataDxfId="68"/>
    <tableColumn id="91" xr3:uid="{00000000-0010-0000-1100-00005B000000}" name="86" dataDxfId="67"/>
    <tableColumn id="92" xr3:uid="{00000000-0010-0000-1100-00005C000000}" name="87" dataDxfId="66"/>
    <tableColumn id="93" xr3:uid="{00000000-0010-0000-1100-00005D000000}" name="88" dataDxfId="65"/>
    <tableColumn id="94" xr3:uid="{00000000-0010-0000-1100-00005E000000}" name="89" dataDxfId="64"/>
    <tableColumn id="95" xr3:uid="{00000000-0010-0000-1100-00005F000000}" name="90" dataDxfId="63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2000000}" name="Females" displayName="Females" ref="CS4:DL24" totalsRowShown="0" headerRowDxfId="754" dataDxfId="753" dataCellStyle="Comma">
  <autoFilter ref="CS4:DL24" xr:uid="{00000000-0009-0000-0100-000010000000}"/>
  <tableColumns count="20">
    <tableColumn id="1" xr3:uid="{00000000-0010-0000-1200-000001000000}" name="Code" dataDxfId="752"/>
    <tableColumn id="2" xr3:uid="{00000000-0010-0000-1200-000002000000}" name="Name" dataDxfId="751"/>
    <tableColumn id="3" xr3:uid="{00000000-0010-0000-1200-000003000000}" name="Geography1" dataDxfId="750"/>
    <tableColumn id="4" xr3:uid="{00000000-0010-0000-1200-000004000000}" name="00-04" dataDxfId="749" dataCellStyle="Comma">
      <calculatedColumnFormula>SUM(Lancs_female[[#This Row],[0]:[4]])</calculatedColumnFormula>
    </tableColumn>
    <tableColumn id="5" xr3:uid="{00000000-0010-0000-1200-000005000000}" name="05-09" dataDxfId="748" dataCellStyle="Comma">
      <calculatedColumnFormula>SUM(Lancs_female[[#This Row],[5]:[9]])</calculatedColumnFormula>
    </tableColumn>
    <tableColumn id="6" xr3:uid="{00000000-0010-0000-1200-000006000000}" name="10-14" dataDxfId="747" dataCellStyle="Comma">
      <calculatedColumnFormula>SUM(Lancs_female[[#This Row],[10]:[14]])</calculatedColumnFormula>
    </tableColumn>
    <tableColumn id="7" xr3:uid="{00000000-0010-0000-1200-000007000000}" name="15-19" dataDxfId="746" dataCellStyle="Comma">
      <calculatedColumnFormula>SUM(Lancs_female[[#This Row],[15]:[19]])</calculatedColumnFormula>
    </tableColumn>
    <tableColumn id="8" xr3:uid="{00000000-0010-0000-1200-000008000000}" name="20-24" dataDxfId="745" dataCellStyle="Comma">
      <calculatedColumnFormula>SUM(Lancs_female[[#This Row],[20]:[24]])</calculatedColumnFormula>
    </tableColumn>
    <tableColumn id="9" xr3:uid="{00000000-0010-0000-1200-000009000000}" name="25-29" dataDxfId="744" dataCellStyle="Comma">
      <calculatedColumnFormula>SUM(Lancs_female[[#This Row],[25]:[29]])</calculatedColumnFormula>
    </tableColumn>
    <tableColumn id="10" xr3:uid="{00000000-0010-0000-1200-00000A000000}" name="30-34" dataDxfId="743" dataCellStyle="Comma">
      <calculatedColumnFormula>SUM(Lancs_female[[#This Row],[30]:[34]])</calculatedColumnFormula>
    </tableColumn>
    <tableColumn id="11" xr3:uid="{00000000-0010-0000-1200-00000B000000}" name="35-39" dataDxfId="742" dataCellStyle="Comma">
      <calculatedColumnFormula>SUM(Lancs_female[[#This Row],[35]:[39]])</calculatedColumnFormula>
    </tableColumn>
    <tableColumn id="12" xr3:uid="{00000000-0010-0000-1200-00000C000000}" name="40-44" dataDxfId="741" dataCellStyle="Comma">
      <calculatedColumnFormula>SUM(Lancs_female[[#This Row],[40]:[44]])</calculatedColumnFormula>
    </tableColumn>
    <tableColumn id="13" xr3:uid="{00000000-0010-0000-1200-00000D000000}" name="45-49" dataDxfId="740" dataCellStyle="Comma">
      <calculatedColumnFormula>SUM(Lancs_female[[#This Row],[45]:[49]])</calculatedColumnFormula>
    </tableColumn>
    <tableColumn id="14" xr3:uid="{00000000-0010-0000-1200-00000E000000}" name="50-54" dataDxfId="739" dataCellStyle="Comma">
      <calculatedColumnFormula>SUM(Lancs_female[[#This Row],[50]:[54]])</calculatedColumnFormula>
    </tableColumn>
    <tableColumn id="15" xr3:uid="{00000000-0010-0000-1200-00000F000000}" name="55-59" dataDxfId="738" dataCellStyle="Comma">
      <calculatedColumnFormula>SUM(Lancs_female[[#This Row],[55]:[59]])</calculatedColumnFormula>
    </tableColumn>
    <tableColumn id="16" xr3:uid="{00000000-0010-0000-1200-000010000000}" name="60-64" dataDxfId="737" dataCellStyle="Comma">
      <calculatedColumnFormula>SUM(Lancs_female[[#This Row],[60]:[64]])</calculatedColumnFormula>
    </tableColumn>
    <tableColumn id="17" xr3:uid="{00000000-0010-0000-1200-000011000000}" name="65-69" dataDxfId="736" dataCellStyle="Comma">
      <calculatedColumnFormula>SUM(Lancs_female[[#This Row],[65]:[69]])</calculatedColumnFormula>
    </tableColumn>
    <tableColumn id="18" xr3:uid="{00000000-0010-0000-1200-000012000000}" name="70-74" dataDxfId="735" dataCellStyle="Comma">
      <calculatedColumnFormula>SUM(Lancs_female[[#This Row],[70]:[74]])</calculatedColumnFormula>
    </tableColumn>
    <tableColumn id="19" xr3:uid="{00000000-0010-0000-1200-000013000000}" name="75-79" dataDxfId="734" dataCellStyle="Comma">
      <calculatedColumnFormula>SUM(Lancs_female[[#This Row],[75]:[79]])</calculatedColumnFormula>
    </tableColumn>
    <tableColumn id="20" xr3:uid="{00000000-0010-0000-1200-000014000000}" name="80+" dataDxfId="733" dataCellStyle="Comma">
      <calculatedColumnFormula>SUM(Lancs_female[[#This Row],[80]:[90]])</calculatedColumnFormula>
    </tableColumn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3000000}" name="Table5" displayName="Table5" ref="DN4:EA24" totalsRowShown="0" headerRowDxfId="732" dataDxfId="731" dataCellStyle="Comma">
  <autoFilter ref="DN4:EA24" xr:uid="{00000000-0009-0000-0100-000011000000}"/>
  <tableColumns count="14">
    <tableColumn id="1" xr3:uid="{00000000-0010-0000-1300-000001000000}" name="Code" dataDxfId="730"/>
    <tableColumn id="2" xr3:uid="{00000000-0010-0000-1300-000002000000}" name="Name" dataDxfId="729"/>
    <tableColumn id="3" xr3:uid="{00000000-0010-0000-1300-000003000000}" name="Geography1" dataDxfId="728"/>
    <tableColumn id="4" xr3:uid="{00000000-0010-0000-1300-000004000000}" name="00-04" dataDxfId="727" dataCellStyle="Comma">
      <calculatedColumnFormula>SUM(Lancs_female[[#This Row],[0]:[4]])</calculatedColumnFormula>
    </tableColumn>
    <tableColumn id="5" xr3:uid="{00000000-0010-0000-1300-000005000000}" name="00-07" dataDxfId="726" dataCellStyle="Comma">
      <calculatedColumnFormula>SUM(Lancs_female[[#This Row],[0]:[4]])</calculatedColumnFormula>
    </tableColumn>
    <tableColumn id="6" xr3:uid="{00000000-0010-0000-1300-000006000000}" name="00-17" dataDxfId="725" dataCellStyle="Comma">
      <calculatedColumnFormula>SUM(Lancs_female[[#This Row],[0]:[17]])</calculatedColumnFormula>
    </tableColumn>
    <tableColumn id="7" xr3:uid="{00000000-0010-0000-1300-000007000000}" name="18-64" dataDxfId="724" dataCellStyle="Comma">
      <calculatedColumnFormula>SUM(Lancs_female[[#This Row],[18]:[64]])</calculatedColumnFormula>
    </tableColumn>
    <tableColumn id="8" xr3:uid="{00000000-0010-0000-1300-000008000000}" name="65+" dataDxfId="723" dataCellStyle="Comma">
      <calculatedColumnFormula>SUM(Lancs_female[[#This Row],[65]:[90]])</calculatedColumnFormula>
    </tableColumn>
    <tableColumn id="9" xr3:uid="{00000000-0010-0000-1300-000009000000}" name="75+" dataDxfId="722" dataCellStyle="Comma">
      <calculatedColumnFormula>SUM(Lancs_female[[#This Row],[75]:[90]])</calculatedColumnFormula>
    </tableColumn>
    <tableColumn id="10" xr3:uid="{00000000-0010-0000-1300-00000A000000}" name="85+" dataDxfId="721" dataCellStyle="Comma">
      <calculatedColumnFormula>SUM(Lancs_female[[#This Row],[85]:[90]])</calculatedColumnFormula>
    </tableColumn>
    <tableColumn id="11" xr3:uid="{00000000-0010-0000-1300-00000B000000}" name="18+" dataDxfId="720" dataCellStyle="Comma">
      <calculatedColumnFormula>SUM(Lancs_female[[#This Row],[18]:[90]])</calculatedColumnFormula>
    </tableColumn>
    <tableColumn id="12" xr3:uid="{00000000-0010-0000-1300-00000C000000}" name="00-19" dataDxfId="719" dataCellStyle="Comma">
      <calculatedColumnFormula>SUM(Lancs_female[[#This Row],[0]:[19]])</calculatedColumnFormula>
    </tableColumn>
    <tableColumn id="14" xr3:uid="{00000000-0010-0000-1300-00000E000000}" name="10-17" dataDxfId="718" dataCellStyle="Comma">
      <calculatedColumnFormula>SUM(Lancs_female[[#This Row],[10]:[17]])</calculatedColumnFormula>
    </tableColumn>
    <tableColumn id="13" xr3:uid="{00000000-0010-0000-1300-00000D000000}" name="20-64" dataDxfId="717" dataCellStyle="Comma">
      <calculatedColumnFormula>SUM(Lancs_female[[#This Row],[20]:[64]])</calculatedColumnFormula>
    </tableColumn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4000000}" name="ACSPerc1819" displayName="ACSPerc1819" ref="DO30:DY50" totalsRowShown="0" headerRowDxfId="716" dataDxfId="715" dataCellStyle="Percent">
  <autoFilter ref="DO30:DY50" xr:uid="{00000000-0009-0000-0100-000012000000}"/>
  <tableColumns count="11">
    <tableColumn id="1" xr3:uid="{00000000-0010-0000-1400-000001000000}" name="Name" dataDxfId="714"/>
    <tableColumn id="2" xr3:uid="{00000000-0010-0000-1400-000002000000}" name="Geography1" dataDxfId="713"/>
    <tableColumn id="4" xr3:uid="{00000000-0010-0000-1400-000004000000}" name="00-04" dataDxfId="712" dataCellStyle="Percent">
      <calculatedColumnFormula>DQ5/$D5</calculatedColumnFormula>
    </tableColumn>
    <tableColumn id="5" xr3:uid="{00000000-0010-0000-1400-000005000000}" name="00-07" dataDxfId="711" dataCellStyle="Percent">
      <calculatedColumnFormula>DR5/$D5</calculatedColumnFormula>
    </tableColumn>
    <tableColumn id="6" xr3:uid="{00000000-0010-0000-1400-000006000000}" name="00-17" dataDxfId="710" dataCellStyle="Percent">
      <calculatedColumnFormula>DS5/$D5</calculatedColumnFormula>
    </tableColumn>
    <tableColumn id="3" xr3:uid="{00000000-0010-0000-1400-000003000000}" name="10-17" dataDxfId="709" dataCellStyle="Percent">
      <calculatedColumnFormula>DZ5/$D5</calculatedColumnFormula>
    </tableColumn>
    <tableColumn id="7" xr3:uid="{00000000-0010-0000-1400-000007000000}" name="18-64" dataDxfId="708" dataCellStyle="Percent">
      <calculatedColumnFormula>DT5/$D5</calculatedColumnFormula>
    </tableColumn>
    <tableColumn id="8" xr3:uid="{00000000-0010-0000-1400-000008000000}" name="65+" dataDxfId="707" dataCellStyle="Percent">
      <calculatedColumnFormula>DU5/$D5</calculatedColumnFormula>
    </tableColumn>
    <tableColumn id="9" xr3:uid="{00000000-0010-0000-1400-000009000000}" name="75+" dataDxfId="706" dataCellStyle="Percent">
      <calculatedColumnFormula>DV5/$D5</calculatedColumnFormula>
    </tableColumn>
    <tableColumn id="10" xr3:uid="{00000000-0010-0000-1400-00000A000000}" name="85+" dataDxfId="705" dataCellStyle="Percent">
      <calculatedColumnFormula>DW5/$D5</calculatedColumnFormula>
    </tableColumn>
    <tableColumn id="11" xr3:uid="{00000000-0010-0000-1400-00000B000000}" name="18+" dataDxfId="704" dataCellStyle="Percent">
      <calculatedColumnFormula>DX5/$D5</calculatedColumnFormula>
    </tableColumn>
  </tableColumns>
  <tableStyleInfo name="TableStyleLight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5000000}" name="Table23" displayName="Table23" ref="A30:CQ50" totalsRowShown="0" headerRowDxfId="703" dataDxfId="701" headerRowBorderDxfId="702" dataCellStyle="Percent">
  <autoFilter ref="A30:CQ50" xr:uid="{00000000-0009-0000-0100-000013000000}"/>
  <tableColumns count="95">
    <tableColumn id="1" xr3:uid="{00000000-0010-0000-1500-000001000000}" name="Code" dataDxfId="700"/>
    <tableColumn id="2" xr3:uid="{00000000-0010-0000-1500-000002000000}" name="Name" dataDxfId="699"/>
    <tableColumn id="3" xr3:uid="{00000000-0010-0000-1500-000003000000}" name="Geography1" dataDxfId="698"/>
    <tableColumn id="4" xr3:uid="{00000000-0010-0000-1500-000004000000}" name="All ages" dataDxfId="697" dataCellStyle="Percent">
      <calculatedColumnFormula>D5/$D5</calculatedColumnFormula>
    </tableColumn>
    <tableColumn id="5" xr3:uid="{00000000-0010-0000-1500-000005000000}" name="0" dataDxfId="696" dataCellStyle="Percent">
      <calculatedColumnFormula>E5/$D5</calculatedColumnFormula>
    </tableColumn>
    <tableColumn id="6" xr3:uid="{00000000-0010-0000-1500-000006000000}" name="1" dataDxfId="695" dataCellStyle="Percent">
      <calculatedColumnFormula>F5/$D5</calculatedColumnFormula>
    </tableColumn>
    <tableColumn id="7" xr3:uid="{00000000-0010-0000-1500-000007000000}" name="2" dataDxfId="694" dataCellStyle="Percent">
      <calculatedColumnFormula>G5/$D5</calculatedColumnFormula>
    </tableColumn>
    <tableColumn id="8" xr3:uid="{00000000-0010-0000-1500-000008000000}" name="3" dataDxfId="693" dataCellStyle="Percent">
      <calculatedColumnFormula>H5/$D5</calculatedColumnFormula>
    </tableColumn>
    <tableColumn id="9" xr3:uid="{00000000-0010-0000-1500-000009000000}" name="4" dataDxfId="692" dataCellStyle="Percent">
      <calculatedColumnFormula>I5/$D5</calculatedColumnFormula>
    </tableColumn>
    <tableColumn id="10" xr3:uid="{00000000-0010-0000-1500-00000A000000}" name="5" dataDxfId="691" dataCellStyle="Percent">
      <calculatedColumnFormula>J5/$D5</calculatedColumnFormula>
    </tableColumn>
    <tableColumn id="11" xr3:uid="{00000000-0010-0000-1500-00000B000000}" name="6" dataDxfId="690" dataCellStyle="Percent">
      <calculatedColumnFormula>K5/$D5</calculatedColumnFormula>
    </tableColumn>
    <tableColumn id="12" xr3:uid="{00000000-0010-0000-1500-00000C000000}" name="7" dataDxfId="689" dataCellStyle="Percent">
      <calculatedColumnFormula>L5/$D5</calculatedColumnFormula>
    </tableColumn>
    <tableColumn id="13" xr3:uid="{00000000-0010-0000-1500-00000D000000}" name="8" dataDxfId="688" dataCellStyle="Percent">
      <calculatedColumnFormula>M5/$D5</calculatedColumnFormula>
    </tableColumn>
    <tableColumn id="14" xr3:uid="{00000000-0010-0000-1500-00000E000000}" name="9" dataDxfId="687" dataCellStyle="Percent">
      <calculatedColumnFormula>N5/$D5</calculatedColumnFormula>
    </tableColumn>
    <tableColumn id="15" xr3:uid="{00000000-0010-0000-1500-00000F000000}" name="10" dataDxfId="686" dataCellStyle="Percent">
      <calculatedColumnFormula>O5/$D5</calculatedColumnFormula>
    </tableColumn>
    <tableColumn id="16" xr3:uid="{00000000-0010-0000-1500-000010000000}" name="11" dataDxfId="685" dataCellStyle="Percent">
      <calculatedColumnFormula>P5/$D5</calculatedColumnFormula>
    </tableColumn>
    <tableColumn id="17" xr3:uid="{00000000-0010-0000-1500-000011000000}" name="12" dataDxfId="684" dataCellStyle="Percent">
      <calculatedColumnFormula>Q5/$D5</calculatedColumnFormula>
    </tableColumn>
    <tableColumn id="18" xr3:uid="{00000000-0010-0000-1500-000012000000}" name="13" dataDxfId="683" dataCellStyle="Percent">
      <calculatedColumnFormula>R5/$D5</calculatedColumnFormula>
    </tableColumn>
    <tableColumn id="19" xr3:uid="{00000000-0010-0000-1500-000013000000}" name="14" dataDxfId="682" dataCellStyle="Percent">
      <calculatedColumnFormula>S5/$D5</calculatedColumnFormula>
    </tableColumn>
    <tableColumn id="20" xr3:uid="{00000000-0010-0000-1500-000014000000}" name="15" dataDxfId="681" dataCellStyle="Percent">
      <calculatedColumnFormula>T5/$D5</calculatedColumnFormula>
    </tableColumn>
    <tableColumn id="21" xr3:uid="{00000000-0010-0000-1500-000015000000}" name="16" dataDxfId="680" dataCellStyle="Percent">
      <calculatedColumnFormula>U5/$D5</calculatedColumnFormula>
    </tableColumn>
    <tableColumn id="22" xr3:uid="{00000000-0010-0000-1500-000016000000}" name="17" dataDxfId="679" dataCellStyle="Percent">
      <calculatedColumnFormula>V5/$D5</calculatedColumnFormula>
    </tableColumn>
    <tableColumn id="23" xr3:uid="{00000000-0010-0000-1500-000017000000}" name="18" dataDxfId="678" dataCellStyle="Percent">
      <calculatedColumnFormula>W5/$D5</calculatedColumnFormula>
    </tableColumn>
    <tableColumn id="24" xr3:uid="{00000000-0010-0000-1500-000018000000}" name="19" dataDxfId="677" dataCellStyle="Percent">
      <calculatedColumnFormula>X5/$D5</calculatedColumnFormula>
    </tableColumn>
    <tableColumn id="25" xr3:uid="{00000000-0010-0000-1500-000019000000}" name="20" dataDxfId="676" dataCellStyle="Percent">
      <calculatedColumnFormula>Y5/$D5</calculatedColumnFormula>
    </tableColumn>
    <tableColumn id="26" xr3:uid="{00000000-0010-0000-1500-00001A000000}" name="21" dataDxfId="675" dataCellStyle="Percent">
      <calculatedColumnFormula>Z5/$D5</calculatedColumnFormula>
    </tableColumn>
    <tableColumn id="27" xr3:uid="{00000000-0010-0000-1500-00001B000000}" name="22" dataDxfId="674" dataCellStyle="Percent">
      <calculatedColumnFormula>AA5/$D5</calculatedColumnFormula>
    </tableColumn>
    <tableColumn id="28" xr3:uid="{00000000-0010-0000-1500-00001C000000}" name="23" dataDxfId="673" dataCellStyle="Percent">
      <calculatedColumnFormula>AB5/$D5</calculatedColumnFormula>
    </tableColumn>
    <tableColumn id="29" xr3:uid="{00000000-0010-0000-1500-00001D000000}" name="24" dataDxfId="672" dataCellStyle="Percent">
      <calculatedColumnFormula>AC5/$D5</calculatedColumnFormula>
    </tableColumn>
    <tableColumn id="30" xr3:uid="{00000000-0010-0000-1500-00001E000000}" name="25" dataDxfId="671" dataCellStyle="Percent">
      <calculatedColumnFormula>AD5/$D5</calculatedColumnFormula>
    </tableColumn>
    <tableColumn id="31" xr3:uid="{00000000-0010-0000-1500-00001F000000}" name="26" dataDxfId="670" dataCellStyle="Percent">
      <calculatedColumnFormula>AE5/$D5</calculatedColumnFormula>
    </tableColumn>
    <tableColumn id="32" xr3:uid="{00000000-0010-0000-1500-000020000000}" name="27" dataDxfId="669" dataCellStyle="Percent">
      <calculatedColumnFormula>AF5/$D5</calculatedColumnFormula>
    </tableColumn>
    <tableColumn id="33" xr3:uid="{00000000-0010-0000-1500-000021000000}" name="28" dataDxfId="668" dataCellStyle="Percent">
      <calculatedColumnFormula>AG5/$D5</calculatedColumnFormula>
    </tableColumn>
    <tableColumn id="34" xr3:uid="{00000000-0010-0000-1500-000022000000}" name="29" dataDxfId="667" dataCellStyle="Percent">
      <calculatedColumnFormula>AH5/$D5</calculatedColumnFormula>
    </tableColumn>
    <tableColumn id="35" xr3:uid="{00000000-0010-0000-1500-000023000000}" name="30" dataDxfId="666" dataCellStyle="Percent">
      <calculatedColumnFormula>AI5/$D5</calculatedColumnFormula>
    </tableColumn>
    <tableColumn id="36" xr3:uid="{00000000-0010-0000-1500-000024000000}" name="31" dataDxfId="665" dataCellStyle="Percent">
      <calculatedColumnFormula>AJ5/$D5</calculatedColumnFormula>
    </tableColumn>
    <tableColumn id="37" xr3:uid="{00000000-0010-0000-1500-000025000000}" name="32" dataDxfId="664" dataCellStyle="Percent">
      <calculatedColumnFormula>AK5/$D5</calculatedColumnFormula>
    </tableColumn>
    <tableColumn id="38" xr3:uid="{00000000-0010-0000-1500-000026000000}" name="33" dataDxfId="663" dataCellStyle="Percent">
      <calculatedColumnFormula>AL5/$D5</calculatedColumnFormula>
    </tableColumn>
    <tableColumn id="39" xr3:uid="{00000000-0010-0000-1500-000027000000}" name="34" dataDxfId="662" dataCellStyle="Percent">
      <calculatedColumnFormula>AM5/$D5</calculatedColumnFormula>
    </tableColumn>
    <tableColumn id="40" xr3:uid="{00000000-0010-0000-1500-000028000000}" name="35" dataDxfId="661" dataCellStyle="Percent">
      <calculatedColumnFormula>AN5/$D5</calculatedColumnFormula>
    </tableColumn>
    <tableColumn id="41" xr3:uid="{00000000-0010-0000-1500-000029000000}" name="36" dataDxfId="660" dataCellStyle="Percent">
      <calculatedColumnFormula>AO5/$D5</calculatedColumnFormula>
    </tableColumn>
    <tableColumn id="42" xr3:uid="{00000000-0010-0000-1500-00002A000000}" name="37" dataDxfId="659" dataCellStyle="Percent">
      <calculatedColumnFormula>AP5/$D5</calculatedColumnFormula>
    </tableColumn>
    <tableColumn id="43" xr3:uid="{00000000-0010-0000-1500-00002B000000}" name="38" dataDxfId="658" dataCellStyle="Percent">
      <calculatedColumnFormula>AQ5/$D5</calculatedColumnFormula>
    </tableColumn>
    <tableColumn id="44" xr3:uid="{00000000-0010-0000-1500-00002C000000}" name="39" dataDxfId="657" dataCellStyle="Percent">
      <calculatedColumnFormula>AR5/$D5</calculatedColumnFormula>
    </tableColumn>
    <tableColumn id="45" xr3:uid="{00000000-0010-0000-1500-00002D000000}" name="40" dataDxfId="656" dataCellStyle="Percent">
      <calculatedColumnFormula>AS5/$D5</calculatedColumnFormula>
    </tableColumn>
    <tableColumn id="46" xr3:uid="{00000000-0010-0000-1500-00002E000000}" name="41" dataDxfId="655" dataCellStyle="Percent">
      <calculatedColumnFormula>AT5/$D5</calculatedColumnFormula>
    </tableColumn>
    <tableColumn id="47" xr3:uid="{00000000-0010-0000-1500-00002F000000}" name="42" dataDxfId="654" dataCellStyle="Percent">
      <calculatedColumnFormula>AU5/$D5</calculatedColumnFormula>
    </tableColumn>
    <tableColumn id="48" xr3:uid="{00000000-0010-0000-1500-000030000000}" name="43" dataDxfId="653" dataCellStyle="Percent">
      <calculatedColumnFormula>AV5/$D5</calculatedColumnFormula>
    </tableColumn>
    <tableColumn id="49" xr3:uid="{00000000-0010-0000-1500-000031000000}" name="44" dataDxfId="652" dataCellStyle="Percent">
      <calculatedColumnFormula>AW5/$D5</calculatedColumnFormula>
    </tableColumn>
    <tableColumn id="50" xr3:uid="{00000000-0010-0000-1500-000032000000}" name="45" dataDxfId="651" dataCellStyle="Percent">
      <calculatedColumnFormula>AX5/$D5</calculatedColumnFormula>
    </tableColumn>
    <tableColumn id="51" xr3:uid="{00000000-0010-0000-1500-000033000000}" name="46" dataDxfId="650" dataCellStyle="Percent">
      <calculatedColumnFormula>AY5/$D5</calculatedColumnFormula>
    </tableColumn>
    <tableColumn id="52" xr3:uid="{00000000-0010-0000-1500-000034000000}" name="47" dataDxfId="649" dataCellStyle="Percent">
      <calculatedColumnFormula>AZ5/$D5</calculatedColumnFormula>
    </tableColumn>
    <tableColumn id="53" xr3:uid="{00000000-0010-0000-1500-000035000000}" name="48" dataDxfId="648" dataCellStyle="Percent">
      <calculatedColumnFormula>BA5/$D5</calculatedColumnFormula>
    </tableColumn>
    <tableColumn id="54" xr3:uid="{00000000-0010-0000-1500-000036000000}" name="49" dataDxfId="647" dataCellStyle="Percent">
      <calculatedColumnFormula>BB5/$D5</calculatedColumnFormula>
    </tableColumn>
    <tableColumn id="55" xr3:uid="{00000000-0010-0000-1500-000037000000}" name="50" dataDxfId="646" dataCellStyle="Percent">
      <calculatedColumnFormula>BC5/$D5</calculatedColumnFormula>
    </tableColumn>
    <tableColumn id="56" xr3:uid="{00000000-0010-0000-1500-000038000000}" name="51" dataDxfId="645" dataCellStyle="Percent">
      <calculatedColumnFormula>BD5/$D5</calculatedColumnFormula>
    </tableColumn>
    <tableColumn id="57" xr3:uid="{00000000-0010-0000-1500-000039000000}" name="52" dataDxfId="644" dataCellStyle="Percent">
      <calculatedColumnFormula>BE5/$D5</calculatedColumnFormula>
    </tableColumn>
    <tableColumn id="58" xr3:uid="{00000000-0010-0000-1500-00003A000000}" name="53" dataDxfId="643" dataCellStyle="Percent">
      <calculatedColumnFormula>BF5/$D5</calculatedColumnFormula>
    </tableColumn>
    <tableColumn id="59" xr3:uid="{00000000-0010-0000-1500-00003B000000}" name="54" dataDxfId="642" dataCellStyle="Percent">
      <calculatedColumnFormula>BG5/$D5</calculatedColumnFormula>
    </tableColumn>
    <tableColumn id="60" xr3:uid="{00000000-0010-0000-1500-00003C000000}" name="55" dataDxfId="641" dataCellStyle="Percent">
      <calculatedColumnFormula>BH5/$D5</calculatedColumnFormula>
    </tableColumn>
    <tableColumn id="61" xr3:uid="{00000000-0010-0000-1500-00003D000000}" name="56" dataDxfId="640" dataCellStyle="Percent">
      <calculatedColumnFormula>BI5/$D5</calculatedColumnFormula>
    </tableColumn>
    <tableColumn id="62" xr3:uid="{00000000-0010-0000-1500-00003E000000}" name="57" dataDxfId="639" dataCellStyle="Percent">
      <calculatedColumnFormula>BJ5/$D5</calculatedColumnFormula>
    </tableColumn>
    <tableColumn id="63" xr3:uid="{00000000-0010-0000-1500-00003F000000}" name="58" dataDxfId="638" dataCellStyle="Percent">
      <calculatedColumnFormula>BK5/$D5</calculatedColumnFormula>
    </tableColumn>
    <tableColumn id="64" xr3:uid="{00000000-0010-0000-1500-000040000000}" name="59" dataDxfId="637" dataCellStyle="Percent">
      <calculatedColumnFormula>BL5/$D5</calculatedColumnFormula>
    </tableColumn>
    <tableColumn id="65" xr3:uid="{00000000-0010-0000-1500-000041000000}" name="60" dataDxfId="636" dataCellStyle="Percent">
      <calculatedColumnFormula>BM5/$D5</calculatedColumnFormula>
    </tableColumn>
    <tableColumn id="66" xr3:uid="{00000000-0010-0000-1500-000042000000}" name="61" dataDxfId="635" dataCellStyle="Percent">
      <calculatedColumnFormula>BN5/$D5</calculatedColumnFormula>
    </tableColumn>
    <tableColumn id="67" xr3:uid="{00000000-0010-0000-1500-000043000000}" name="62" dataDxfId="634" dataCellStyle="Percent">
      <calculatedColumnFormula>BO5/$D5</calculatedColumnFormula>
    </tableColumn>
    <tableColumn id="68" xr3:uid="{00000000-0010-0000-1500-000044000000}" name="63" dataDxfId="633" dataCellStyle="Percent">
      <calculatedColumnFormula>BP5/$D5</calculatedColumnFormula>
    </tableColumn>
    <tableColumn id="69" xr3:uid="{00000000-0010-0000-1500-000045000000}" name="64" dataDxfId="632" dataCellStyle="Percent">
      <calculatedColumnFormula>BQ5/$D5</calculatedColumnFormula>
    </tableColumn>
    <tableColumn id="70" xr3:uid="{00000000-0010-0000-1500-000046000000}" name="65" dataDxfId="631" dataCellStyle="Percent">
      <calculatedColumnFormula>BR5/$D5</calculatedColumnFormula>
    </tableColumn>
    <tableColumn id="71" xr3:uid="{00000000-0010-0000-1500-000047000000}" name="66" dataDxfId="630" dataCellStyle="Percent">
      <calculatedColumnFormula>BS5/$D5</calculatedColumnFormula>
    </tableColumn>
    <tableColumn id="72" xr3:uid="{00000000-0010-0000-1500-000048000000}" name="67" dataDxfId="629" dataCellStyle="Percent">
      <calculatedColumnFormula>BT5/$D5</calculatedColumnFormula>
    </tableColumn>
    <tableColumn id="73" xr3:uid="{00000000-0010-0000-1500-000049000000}" name="68" dataDxfId="628" dataCellStyle="Percent">
      <calculatedColumnFormula>BU5/$D5</calculatedColumnFormula>
    </tableColumn>
    <tableColumn id="74" xr3:uid="{00000000-0010-0000-1500-00004A000000}" name="69" dataDxfId="627" dataCellStyle="Percent">
      <calculatedColumnFormula>BV5/$D5</calculatedColumnFormula>
    </tableColumn>
    <tableColumn id="75" xr3:uid="{00000000-0010-0000-1500-00004B000000}" name="70" dataDxfId="626" dataCellStyle="Percent">
      <calculatedColumnFormula>BW5/$D5</calculatedColumnFormula>
    </tableColumn>
    <tableColumn id="76" xr3:uid="{00000000-0010-0000-1500-00004C000000}" name="71" dataDxfId="625" dataCellStyle="Percent">
      <calculatedColumnFormula>BX5/$D5</calculatedColumnFormula>
    </tableColumn>
    <tableColumn id="77" xr3:uid="{00000000-0010-0000-1500-00004D000000}" name="72" dataDxfId="624" dataCellStyle="Percent">
      <calculatedColumnFormula>BY5/$D5</calculatedColumnFormula>
    </tableColumn>
    <tableColumn id="78" xr3:uid="{00000000-0010-0000-1500-00004E000000}" name="73" dataDxfId="623" dataCellStyle="Percent">
      <calculatedColumnFormula>BZ5/$D5</calculatedColumnFormula>
    </tableColumn>
    <tableColumn id="79" xr3:uid="{00000000-0010-0000-1500-00004F000000}" name="74" dataDxfId="622" dataCellStyle="Percent">
      <calculatedColumnFormula>CA5/$D5</calculatedColumnFormula>
    </tableColumn>
    <tableColumn id="80" xr3:uid="{00000000-0010-0000-1500-000050000000}" name="75" dataDxfId="621" dataCellStyle="Percent">
      <calculatedColumnFormula>CB5/$D5</calculatedColumnFormula>
    </tableColumn>
    <tableColumn id="81" xr3:uid="{00000000-0010-0000-1500-000051000000}" name="76" dataDxfId="620" dataCellStyle="Percent">
      <calculatedColumnFormula>CC5/$D5</calculatedColumnFormula>
    </tableColumn>
    <tableColumn id="82" xr3:uid="{00000000-0010-0000-1500-000052000000}" name="77" dataDxfId="619" dataCellStyle="Percent">
      <calculatedColumnFormula>CD5/$D5</calculatedColumnFormula>
    </tableColumn>
    <tableColumn id="83" xr3:uid="{00000000-0010-0000-1500-000053000000}" name="78" dataDxfId="618" dataCellStyle="Percent">
      <calculatedColumnFormula>CE5/$D5</calculatedColumnFormula>
    </tableColumn>
    <tableColumn id="84" xr3:uid="{00000000-0010-0000-1500-000054000000}" name="79" dataDxfId="617" dataCellStyle="Percent">
      <calculatedColumnFormula>CF5/$D5</calculatedColumnFormula>
    </tableColumn>
    <tableColumn id="85" xr3:uid="{00000000-0010-0000-1500-000055000000}" name="80" dataDxfId="616" dataCellStyle="Percent">
      <calculatedColumnFormula>CG5/$D5</calculatedColumnFormula>
    </tableColumn>
    <tableColumn id="86" xr3:uid="{00000000-0010-0000-1500-000056000000}" name="81" dataDxfId="615" dataCellStyle="Percent">
      <calculatedColumnFormula>CH5/$D5</calculatedColumnFormula>
    </tableColumn>
    <tableColumn id="87" xr3:uid="{00000000-0010-0000-1500-000057000000}" name="82" dataDxfId="614" dataCellStyle="Percent">
      <calculatedColumnFormula>CI5/$D5</calculatedColumnFormula>
    </tableColumn>
    <tableColumn id="88" xr3:uid="{00000000-0010-0000-1500-000058000000}" name="83" dataDxfId="613" dataCellStyle="Percent">
      <calculatedColumnFormula>CJ5/$D5</calculatedColumnFormula>
    </tableColumn>
    <tableColumn id="89" xr3:uid="{00000000-0010-0000-1500-000059000000}" name="84" dataDxfId="612" dataCellStyle="Percent">
      <calculatedColumnFormula>CK5/$D5</calculatedColumnFormula>
    </tableColumn>
    <tableColumn id="90" xr3:uid="{00000000-0010-0000-1500-00005A000000}" name="85" dataDxfId="611" dataCellStyle="Percent">
      <calculatedColumnFormula>CL5/$D5</calculatedColumnFormula>
    </tableColumn>
    <tableColumn id="91" xr3:uid="{00000000-0010-0000-1500-00005B000000}" name="86" dataDxfId="610" dataCellStyle="Percent">
      <calculatedColumnFormula>CM5/$D5</calculatedColumnFormula>
    </tableColumn>
    <tableColumn id="92" xr3:uid="{00000000-0010-0000-1500-00005C000000}" name="87" dataDxfId="609" dataCellStyle="Percent">
      <calculatedColumnFormula>CN5/$D5</calculatedColumnFormula>
    </tableColumn>
    <tableColumn id="93" xr3:uid="{00000000-0010-0000-1500-00005D000000}" name="88" dataDxfId="608" dataCellStyle="Percent">
      <calculatedColumnFormula>CO5/$D5</calculatedColumnFormula>
    </tableColumn>
    <tableColumn id="94" xr3:uid="{00000000-0010-0000-1500-00005E000000}" name="89" dataDxfId="607" dataCellStyle="Percent">
      <calculatedColumnFormula>CP5/$D5</calculatedColumnFormula>
    </tableColumn>
    <tableColumn id="95" xr3:uid="{00000000-0010-0000-1500-00005F000000}" name="90" dataDxfId="606" dataCellStyle="Percent">
      <calculatedColumnFormula>CQ5/$D5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llAG" displayName="AllAG" ref="CS4:DM24" totalsRowShown="0" headerRowDxfId="972" dataDxfId="288" dataCellStyle="Comma">
  <autoFilter ref="CS4:DM24" xr:uid="{00000000-0009-0000-0100-000002000000}"/>
  <tableColumns count="21">
    <tableColumn id="1" xr3:uid="{00000000-0010-0000-0100-000001000000}" name="Code" dataDxfId="309"/>
    <tableColumn id="2" xr3:uid="{00000000-0010-0000-0100-000002000000}" name="Name" dataDxfId="308"/>
    <tableColumn id="3" xr3:uid="{00000000-0010-0000-0100-000003000000}" name="Geography1" dataDxfId="307"/>
    <tableColumn id="21" xr3:uid="{00000000-0010-0000-0100-000015000000}" name="All ages" dataDxfId="306" dataCellStyle="Comma">
      <calculatedColumnFormula>Lancs_All[[#This Row],[All ages]]</calculatedColumnFormula>
    </tableColumn>
    <tableColumn id="4" xr3:uid="{00000000-0010-0000-0100-000004000000}" name="00-04" dataDxfId="305" dataCellStyle="Comma">
      <calculatedColumnFormula>SUM(Lancs_All[[#This Row],[0]:[4]])</calculatedColumnFormula>
    </tableColumn>
    <tableColumn id="5" xr3:uid="{00000000-0010-0000-0100-000005000000}" name="05-09" dataDxfId="304" dataCellStyle="Comma">
      <calculatedColumnFormula>SUM(Lancs_All[[#This Row],[5]:[9]])</calculatedColumnFormula>
    </tableColumn>
    <tableColumn id="6" xr3:uid="{00000000-0010-0000-0100-000006000000}" name="10-14" dataDxfId="303" dataCellStyle="Comma">
      <calculatedColumnFormula>SUM(Lancs_All[[#This Row],[10]:[14]])</calculatedColumnFormula>
    </tableColumn>
    <tableColumn id="7" xr3:uid="{00000000-0010-0000-0100-000007000000}" name="15-19" dataDxfId="302" dataCellStyle="Comma">
      <calculatedColumnFormula>SUM(Lancs_All[[#This Row],[15]:[19]])</calculatedColumnFormula>
    </tableColumn>
    <tableColumn id="8" xr3:uid="{00000000-0010-0000-0100-000008000000}" name="20-24" dataDxfId="301" dataCellStyle="Comma">
      <calculatedColumnFormula>SUM(Lancs_All[[#This Row],[20]:[24]])</calculatedColumnFormula>
    </tableColumn>
    <tableColumn id="9" xr3:uid="{00000000-0010-0000-0100-000009000000}" name="25-29" dataDxfId="300" dataCellStyle="Comma">
      <calculatedColumnFormula>SUM(Lancs_All[[#This Row],[25]:[29]])</calculatedColumnFormula>
    </tableColumn>
    <tableColumn id="10" xr3:uid="{00000000-0010-0000-0100-00000A000000}" name="30-34" dataDxfId="299" dataCellStyle="Comma">
      <calculatedColumnFormula>SUM(Lancs_All[[#This Row],[30]:[34]])</calculatedColumnFormula>
    </tableColumn>
    <tableColumn id="11" xr3:uid="{00000000-0010-0000-0100-00000B000000}" name="35-39" dataDxfId="298" dataCellStyle="Comma">
      <calculatedColumnFormula>SUM(Lancs_All[[#This Row],[35]:[39]])</calculatedColumnFormula>
    </tableColumn>
    <tableColumn id="12" xr3:uid="{00000000-0010-0000-0100-00000C000000}" name="40-44" dataDxfId="297" dataCellStyle="Comma">
      <calculatedColumnFormula>SUM(Lancs_All[[#This Row],[40]:[44]])</calculatedColumnFormula>
    </tableColumn>
    <tableColumn id="13" xr3:uid="{00000000-0010-0000-0100-00000D000000}" name="45-49" dataDxfId="296" dataCellStyle="Comma">
      <calculatedColumnFormula>SUM(Lancs_All[[#This Row],[45]:[49]])</calculatedColumnFormula>
    </tableColumn>
    <tableColumn id="14" xr3:uid="{00000000-0010-0000-0100-00000E000000}" name="50-54" dataDxfId="295" dataCellStyle="Comma">
      <calculatedColumnFormula>SUM(Lancs_All[[#This Row],[50]:[54]])</calculatedColumnFormula>
    </tableColumn>
    <tableColumn id="15" xr3:uid="{00000000-0010-0000-0100-00000F000000}" name="55-59" dataDxfId="294" dataCellStyle="Comma">
      <calculatedColumnFormula>SUM(Lancs_All[[#This Row],[55]:[59]])</calculatedColumnFormula>
    </tableColumn>
    <tableColumn id="16" xr3:uid="{00000000-0010-0000-0100-000010000000}" name="60-64" dataDxfId="293" dataCellStyle="Comma">
      <calculatedColumnFormula>SUM(Lancs_All[[#This Row],[60]:[64]])</calculatedColumnFormula>
    </tableColumn>
    <tableColumn id="17" xr3:uid="{00000000-0010-0000-0100-000011000000}" name="65-69" dataDxfId="292" dataCellStyle="Comma">
      <calculatedColumnFormula>SUM(Lancs_All[[#This Row],[65]:[69]])</calculatedColumnFormula>
    </tableColumn>
    <tableColumn id="18" xr3:uid="{00000000-0010-0000-0100-000012000000}" name="70-74" dataDxfId="291" dataCellStyle="Comma">
      <calculatedColumnFormula>SUM(Lancs_All[[#This Row],[70]:[74]])</calculatedColumnFormula>
    </tableColumn>
    <tableColumn id="19" xr3:uid="{00000000-0010-0000-0100-000013000000}" name="75-79" dataDxfId="290" dataCellStyle="Comma">
      <calculatedColumnFormula>SUM(Lancs_All[[#This Row],[75]:[79]])</calculatedColumnFormula>
    </tableColumn>
    <tableColumn id="20" xr3:uid="{00000000-0010-0000-0100-000014000000}" name="80+" dataDxfId="289" dataCellStyle="Comma">
      <calculatedColumnFormula>SUM(Lancs_All[[#This Row],[80]:[90]])</calculatedColumnFormula>
    </tableColumn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6000000}" name="Table24" displayName="Table24" ref="CS30:DL50" totalsRowShown="0" headerRowDxfId="605" dataDxfId="604" dataCellStyle="Percent">
  <autoFilter ref="CS30:DL50" xr:uid="{00000000-0009-0000-0100-000014000000}"/>
  <tableColumns count="20">
    <tableColumn id="1" xr3:uid="{00000000-0010-0000-1600-000001000000}" name="Code" dataDxfId="603"/>
    <tableColumn id="2" xr3:uid="{00000000-0010-0000-1600-000002000000}" name="Name" dataDxfId="602"/>
    <tableColumn id="3" xr3:uid="{00000000-0010-0000-1600-000003000000}" name="Geography1" dataDxfId="601"/>
    <tableColumn id="4" xr3:uid="{00000000-0010-0000-1600-000004000000}" name="00-04" dataDxfId="600" dataCellStyle="Percent">
      <calculatedColumnFormula>CV5/$D5</calculatedColumnFormula>
    </tableColumn>
    <tableColumn id="5" xr3:uid="{00000000-0010-0000-1600-000005000000}" name="05-09" dataDxfId="599" dataCellStyle="Percent">
      <calculatedColumnFormula>CW5/$D5</calculatedColumnFormula>
    </tableColumn>
    <tableColumn id="6" xr3:uid="{00000000-0010-0000-1600-000006000000}" name="10-14" dataDxfId="598" dataCellStyle="Percent">
      <calculatedColumnFormula>CX5/$D5</calculatedColumnFormula>
    </tableColumn>
    <tableColumn id="7" xr3:uid="{00000000-0010-0000-1600-000007000000}" name="15-19" dataDxfId="597" dataCellStyle="Percent">
      <calculatedColumnFormula>CY5/$D5</calculatedColumnFormula>
    </tableColumn>
    <tableColumn id="8" xr3:uid="{00000000-0010-0000-1600-000008000000}" name="20-24" dataDxfId="596" dataCellStyle="Percent">
      <calculatedColumnFormula>CZ5/$D5</calculatedColumnFormula>
    </tableColumn>
    <tableColumn id="9" xr3:uid="{00000000-0010-0000-1600-000009000000}" name="25-29" dataDxfId="595" dataCellStyle="Percent">
      <calculatedColumnFormula>DA5/$D5</calculatedColumnFormula>
    </tableColumn>
    <tableColumn id="10" xr3:uid="{00000000-0010-0000-1600-00000A000000}" name="30-34" dataDxfId="594" dataCellStyle="Percent">
      <calculatedColumnFormula>DB5/$D5</calculatedColumnFormula>
    </tableColumn>
    <tableColumn id="11" xr3:uid="{00000000-0010-0000-1600-00000B000000}" name="35-39" dataDxfId="593" dataCellStyle="Percent">
      <calculatedColumnFormula>DC5/$D5</calculatedColumnFormula>
    </tableColumn>
    <tableColumn id="12" xr3:uid="{00000000-0010-0000-1600-00000C000000}" name="40-44" dataDxfId="592" dataCellStyle="Percent">
      <calculatedColumnFormula>DD5/$D5</calculatedColumnFormula>
    </tableColumn>
    <tableColumn id="13" xr3:uid="{00000000-0010-0000-1600-00000D000000}" name="45-49" dataDxfId="591" dataCellStyle="Percent">
      <calculatedColumnFormula>DE5/$D5</calculatedColumnFormula>
    </tableColumn>
    <tableColumn id="14" xr3:uid="{00000000-0010-0000-1600-00000E000000}" name="50-54" dataDxfId="590" dataCellStyle="Percent">
      <calculatedColumnFormula>DF5/$D5</calculatedColumnFormula>
    </tableColumn>
    <tableColumn id="15" xr3:uid="{00000000-0010-0000-1600-00000F000000}" name="55-59" dataDxfId="589" dataCellStyle="Percent">
      <calculatedColumnFormula>DG5/$D5</calculatedColumnFormula>
    </tableColumn>
    <tableColumn id="16" xr3:uid="{00000000-0010-0000-1600-000010000000}" name="60-64" dataDxfId="588" dataCellStyle="Percent">
      <calculatedColumnFormula>DH5/$D5</calculatedColumnFormula>
    </tableColumn>
    <tableColumn id="17" xr3:uid="{00000000-0010-0000-1600-000011000000}" name="65-69" dataDxfId="587" dataCellStyle="Percent">
      <calculatedColumnFormula>DI5/$D5</calculatedColumnFormula>
    </tableColumn>
    <tableColumn id="18" xr3:uid="{00000000-0010-0000-1600-000012000000}" name="70-74" dataDxfId="586" dataCellStyle="Percent">
      <calculatedColumnFormula>DJ5/$D5</calculatedColumnFormula>
    </tableColumn>
    <tableColumn id="19" xr3:uid="{00000000-0010-0000-1600-000013000000}" name="75-79" dataDxfId="585" dataCellStyle="Percent">
      <calculatedColumnFormula>DK5/$D5</calculatedColumnFormula>
    </tableColumn>
    <tableColumn id="20" xr3:uid="{00000000-0010-0000-1600-000014000000}" name="80+" dataDxfId="584" dataCellStyle="Percent">
      <calculatedColumnFormula>DL5/$D5</calculatedColumnFormula>
    </tableColumn>
  </tableColumns>
  <tableStyleInfo name="TableStyleLight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7000000}" name="Table11" displayName="Table11" ref="DN30:DN49" totalsRowShown="0" headerRowDxfId="583" dataDxfId="581" headerRowBorderDxfId="582" tableBorderDxfId="580" totalsRowBorderDxfId="579">
  <autoFilter ref="DN30:DN49" xr:uid="{00000000-0009-0000-0100-000015000000}"/>
  <tableColumns count="1">
    <tableColumn id="1" xr3:uid="{00000000-0010-0000-1700-000001000000}" name="Code" dataDxfId="578"/>
  </tableColumns>
  <tableStyleInfo name="TableStyleLight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8000000}" name="Density" displayName="Density" ref="A3:AR23" totalsRowShown="0" headerRowDxfId="577" dataDxfId="575" headerRowBorderDxfId="576" tableBorderDxfId="574" headerRowCellStyle="Normal 2" dataCellStyle="Normal 2">
  <autoFilter ref="A3:AR23" xr:uid="{00000000-0009-0000-0100-000017000000}"/>
  <tableColumns count="44">
    <tableColumn id="1" xr3:uid="{00000000-0010-0000-1800-000001000000}" name="Code" dataDxfId="573"/>
    <tableColumn id="2" xr3:uid="{00000000-0010-0000-1800-000002000000}" name="Name" dataDxfId="572"/>
    <tableColumn id="3" xr3:uid="{00000000-0010-0000-1800-000003000000}" name="Geography1" dataDxfId="62"/>
    <tableColumn id="4" xr3:uid="{00000000-0010-0000-1800-000004000000}" name="Area (sq km)" dataDxfId="61" dataCellStyle="Normal 2"/>
    <tableColumn id="41" xr3:uid="{00000000-0010-0000-1800-000029000000}" name="Estimated population mid-2020" dataDxfId="60" dataCellStyle="Normal 2"/>
    <tableColumn id="42" xr3:uid="{00000000-0010-0000-1800-00002A000000}" name="2020 people per sq. km" dataDxfId="59" dataCellStyle="Percent"/>
    <tableColumn id="43" xr3:uid="{00000000-0010-0000-1800-00002B000000}" name="Estimated Population mid-2019" dataDxfId="58" dataCellStyle="Percent"/>
    <tableColumn id="5" xr3:uid="{00000000-0010-0000-1800-000005000000}" name="2019 people per sq. km" dataDxfId="57" dataCellStyle="Normal 2"/>
    <tableColumn id="6" xr3:uid="{00000000-0010-0000-1800-000006000000}" name="Estimated Population mid-2018" dataDxfId="56" dataCellStyle="Normal 2"/>
    <tableColumn id="7" xr3:uid="{00000000-0010-0000-1800-000007000000}" name="2018 people per sq. km" dataDxfId="55" dataCellStyle="Normal 2"/>
    <tableColumn id="8" xr3:uid="{00000000-0010-0000-1800-000008000000}" name="Estimated Population mid-2017" dataDxfId="54" dataCellStyle="Normal 2"/>
    <tableColumn id="9" xr3:uid="{00000000-0010-0000-1800-000009000000}" name="2017 people per sq. km" dataDxfId="53" dataCellStyle="Normal 2"/>
    <tableColumn id="10" xr3:uid="{00000000-0010-0000-1800-00000A000000}" name="Estimated Population mid-2016" dataDxfId="52" dataCellStyle="Normal 2"/>
    <tableColumn id="11" xr3:uid="{00000000-0010-0000-1800-00000B000000}" name="2016 people per sq. km" dataDxfId="51" dataCellStyle="Normal 2"/>
    <tableColumn id="12" xr3:uid="{00000000-0010-0000-1800-00000C000000}" name="Estimated Population mid-2015" dataDxfId="50" dataCellStyle="Normal 2"/>
    <tableColumn id="13" xr3:uid="{00000000-0010-0000-1800-00000D000000}" name="2015 people per sq. km" dataDxfId="49" dataCellStyle="Normal 2"/>
    <tableColumn id="14" xr3:uid="{00000000-0010-0000-1800-00000E000000}" name="Estimated Population mid-2014" dataDxfId="48" dataCellStyle="Normal 2"/>
    <tableColumn id="15" xr3:uid="{00000000-0010-0000-1800-00000F000000}" name="2014 people per sq. km" dataDxfId="47" dataCellStyle="Normal 2"/>
    <tableColumn id="16" xr3:uid="{00000000-0010-0000-1800-000010000000}" name="Estimated Population mid-2013" dataDxfId="46" dataCellStyle="Normal 2"/>
    <tableColumn id="17" xr3:uid="{00000000-0010-0000-1800-000011000000}" name="2013 people per sq. km" dataDxfId="45" dataCellStyle="Normal 2"/>
    <tableColumn id="18" xr3:uid="{00000000-0010-0000-1800-000012000000}" name="Estimated Population mid-2012" dataDxfId="44" dataCellStyle="Normal 2"/>
    <tableColumn id="19" xr3:uid="{00000000-0010-0000-1800-000013000000}" name="2012 people per sq. km" dataDxfId="43" dataCellStyle="Normal 2"/>
    <tableColumn id="20" xr3:uid="{00000000-0010-0000-1800-000014000000}" name="Estimated Population mid-2011" dataDxfId="42" dataCellStyle="Normal 2"/>
    <tableColumn id="21" xr3:uid="{00000000-0010-0000-1800-000015000000}" name="2011 people per sq. km" dataDxfId="41" dataCellStyle="Normal 2"/>
    <tableColumn id="22" xr3:uid="{00000000-0010-0000-1800-000016000000}" name="Estimated Population mid-2010" dataDxfId="40" dataCellStyle="Normal 2"/>
    <tableColumn id="23" xr3:uid="{00000000-0010-0000-1800-000017000000}" name="2010 people per sq. km" dataDxfId="39" dataCellStyle="Normal 2"/>
    <tableColumn id="24" xr3:uid="{00000000-0010-0000-1800-000018000000}" name="Estimated Population mid-2009" dataDxfId="38" dataCellStyle="Normal 2"/>
    <tableColumn id="25" xr3:uid="{00000000-0010-0000-1800-000019000000}" name="2009 people per sq. km" dataDxfId="37" dataCellStyle="Normal 2"/>
    <tableColumn id="26" xr3:uid="{00000000-0010-0000-1800-00001A000000}" name="Estimated Population mid-2008" dataDxfId="36" dataCellStyle="Normal 2"/>
    <tableColumn id="27" xr3:uid="{00000000-0010-0000-1800-00001B000000}" name="2008 people per sq. km" dataDxfId="35" dataCellStyle="Normal 2"/>
    <tableColumn id="28" xr3:uid="{00000000-0010-0000-1800-00001C000000}" name="Estimated Population mid-2007" dataDxfId="34" dataCellStyle="Normal 2"/>
    <tableColumn id="29" xr3:uid="{00000000-0010-0000-1800-00001D000000}" name="2007 people per sq. km" dataDxfId="33" dataCellStyle="Normal 2"/>
    <tableColumn id="30" xr3:uid="{00000000-0010-0000-1800-00001E000000}" name="Estimated Population mid-2006" dataDxfId="32" dataCellStyle="Normal 2"/>
    <tableColumn id="31" xr3:uid="{00000000-0010-0000-1800-00001F000000}" name="2006 people per sq. km" dataDxfId="31" dataCellStyle="Normal 2"/>
    <tableColumn id="32" xr3:uid="{00000000-0010-0000-1800-000020000000}" name="Estimated Population mid-2005" dataDxfId="30" dataCellStyle="Normal 2"/>
    <tableColumn id="33" xr3:uid="{00000000-0010-0000-1800-000021000000}" name="2005 people per sq. km" dataDxfId="29" dataCellStyle="Normal 2"/>
    <tableColumn id="34" xr3:uid="{00000000-0010-0000-1800-000022000000}" name="Estimated Population mid-2004" dataDxfId="28" dataCellStyle="Normal 2"/>
    <tableColumn id="35" xr3:uid="{00000000-0010-0000-1800-000023000000}" name="2004 people per sq. km" dataDxfId="27" dataCellStyle="Normal 2"/>
    <tableColumn id="36" xr3:uid="{00000000-0010-0000-1800-000024000000}" name="Estimated Population mid-2003" dataDxfId="26" dataCellStyle="Normal 2"/>
    <tableColumn id="37" xr3:uid="{00000000-0010-0000-1800-000025000000}" name="2003 people per sq. km" dataDxfId="25" dataCellStyle="Normal 2"/>
    <tableColumn id="38" xr3:uid="{00000000-0010-0000-1800-000026000000}" name="Estimated Population mid-2002" dataDxfId="24" dataCellStyle="Normal 2"/>
    <tableColumn id="39" xr3:uid="{00000000-0010-0000-1800-000027000000}" name="2002 people per sq. km" dataDxfId="23" dataCellStyle="Normal 2"/>
    <tableColumn id="40" xr3:uid="{00000000-0010-0000-1800-000028000000}" name="Estimated Population mid-2001" dataDxfId="22" dataCellStyle="Normal 2"/>
    <tableColumn id="44" xr3:uid="{715C5752-581C-4D91-AEF7-A1A484A8C819}" name="2001 people per sq. km" dataDxfId="21" dataCellStyle="Normal 2"/>
  </tableColumns>
  <tableStyleInfo name="TableStyleLight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9000000}" name="MedianAge" displayName="MedianAge" ref="A3:W24" totalsRowShown="0" headerRowDxfId="571" dataDxfId="569" headerRowBorderDxfId="570" tableBorderDxfId="568" headerRowCellStyle="Normal 2">
  <autoFilter ref="A3:W24" xr:uid="{00000000-0009-0000-0100-000018000000}"/>
  <tableColumns count="23">
    <tableColumn id="1" xr3:uid="{00000000-0010-0000-1900-000001000000}" name="Code" dataDxfId="567"/>
    <tableColumn id="2" xr3:uid="{00000000-0010-0000-1900-000002000000}" name="Name" dataDxfId="566"/>
    <tableColumn id="3" xr3:uid="{00000000-0010-0000-1900-000003000000}" name="Geography1" dataDxfId="20"/>
    <tableColumn id="22" xr3:uid="{00000000-0010-0000-1900-000016000000}" name="Mid-2020" dataDxfId="18"/>
    <tableColumn id="4" xr3:uid="{00000000-0010-0000-1900-000004000000}" name="Mid-2019" dataDxfId="19"/>
    <tableColumn id="5" xr3:uid="{00000000-0010-0000-1900-000005000000}" name="Mid-2018" dataDxfId="565"/>
    <tableColumn id="6" xr3:uid="{00000000-0010-0000-1900-000006000000}" name="Mid-2017" dataDxfId="564"/>
    <tableColumn id="7" xr3:uid="{00000000-0010-0000-1900-000007000000}" name="Mid-2016" dataDxfId="563"/>
    <tableColumn id="8" xr3:uid="{00000000-0010-0000-1900-000008000000}" name="Mid-2015" dataDxfId="562"/>
    <tableColumn id="9" xr3:uid="{00000000-0010-0000-1900-000009000000}" name="Mid-2014" dataDxfId="561"/>
    <tableColumn id="10" xr3:uid="{00000000-0010-0000-1900-00000A000000}" name="Mid-2013" dataDxfId="560"/>
    <tableColumn id="11" xr3:uid="{00000000-0010-0000-1900-00000B000000}" name="Mid-2012" dataDxfId="559"/>
    <tableColumn id="12" xr3:uid="{00000000-0010-0000-1900-00000C000000}" name="Mid-2011" dataDxfId="558"/>
    <tableColumn id="13" xr3:uid="{00000000-0010-0000-1900-00000D000000}" name="Mid-2010" dataDxfId="557"/>
    <tableColumn id="14" xr3:uid="{00000000-0010-0000-1900-00000E000000}" name="Mid-2009" dataDxfId="556"/>
    <tableColumn id="15" xr3:uid="{00000000-0010-0000-1900-00000F000000}" name="Mid-2008" dataDxfId="555"/>
    <tableColumn id="16" xr3:uid="{00000000-0010-0000-1900-000010000000}" name="Mid-2007" dataDxfId="554"/>
    <tableColumn id="17" xr3:uid="{00000000-0010-0000-1900-000011000000}" name=" Mid-2006" dataDxfId="553"/>
    <tableColumn id="18" xr3:uid="{00000000-0010-0000-1900-000012000000}" name="Mid-2005" dataDxfId="552"/>
    <tableColumn id="19" xr3:uid="{00000000-0010-0000-1900-000013000000}" name="Mid-2004" dataDxfId="551"/>
    <tableColumn id="20" xr3:uid="{00000000-0010-0000-1900-000014000000}" name="Mid-2003" dataDxfId="550"/>
    <tableColumn id="21" xr3:uid="{00000000-0010-0000-1900-000015000000}" name="Mid-2002" dataDxfId="549"/>
    <tableColumn id="23" xr3:uid="{EAD6B998-6889-4E44-8182-AD398BB292F0}" name="Mid-2001" dataDxfId="548"/>
  </tableColumns>
  <tableStyleInfo name="TableStyleLight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A000000}" name="Components1" displayName="Components1" ref="A3:Q24" totalsRowShown="0" headerRowDxfId="547" dataDxfId="0" tableBorderDxfId="546">
  <autoFilter ref="A3:Q24" xr:uid="{00000000-0009-0000-0100-000016000000}"/>
  <tableColumns count="17">
    <tableColumn id="17" xr3:uid="{00000000-0010-0000-1A00-000011000000}" name="ID_area" dataDxfId="17"/>
    <tableColumn id="1" xr3:uid="{00000000-0010-0000-1A00-000001000000}" name="Code" dataDxfId="16"/>
    <tableColumn id="2" xr3:uid="{00000000-0010-0000-1A00-000002000000}" name="Name" dataDxfId="15"/>
    <tableColumn id="3" xr3:uid="{00000000-0010-0000-1A00-000003000000}" name="Geography" dataDxfId="14"/>
    <tableColumn id="4" xr3:uid="{00000000-0010-0000-1A00-000004000000}" name="Estimated Population  mid-2019" dataDxfId="13"/>
    <tableColumn id="5" xr3:uid="{00000000-0010-0000-1A00-000005000000}" name="Births" dataDxfId="12"/>
    <tableColumn id="6" xr3:uid="{00000000-0010-0000-1A00-000006000000}" name="Deaths" dataDxfId="11"/>
    <tableColumn id="7" xr3:uid="{00000000-0010-0000-1A00-000007000000}" name="Births minus Deaths" dataDxfId="10"/>
    <tableColumn id="8" xr3:uid="{00000000-0010-0000-1A00-000008000000}" name="Internal Migration Inflow" dataDxfId="9"/>
    <tableColumn id="9" xr3:uid="{00000000-0010-0000-1A00-000009000000}" name="Internal Migration Outflow" dataDxfId="8"/>
    <tableColumn id="10" xr3:uid="{00000000-0010-0000-1A00-00000A000000}" name="Internal Migration Net" dataDxfId="7"/>
    <tableColumn id="11" xr3:uid="{00000000-0010-0000-1A00-00000B000000}" name="International Migration Inflow" dataDxfId="6"/>
    <tableColumn id="12" xr3:uid="{00000000-0010-0000-1A00-00000C000000}" name="International Migration Outflow" dataDxfId="5"/>
    <tableColumn id="13" xr3:uid="{00000000-0010-0000-1A00-00000D000000}" name="International Migration Net" dataDxfId="4"/>
    <tableColumn id="14" xr3:uid="{00000000-0010-0000-1A00-00000E000000}" name="Other" dataDxfId="3"/>
    <tableColumn id="15" xr3:uid="{00000000-0010-0000-1A00-00000F000000}" name="Estimated Population  mid-2020" dataDxfId="2"/>
    <tableColumn id="16" xr3:uid="{00000000-0010-0000-1A00-000010000000}" name="Numeric change" dataDxfId="1">
      <calculatedColumnFormula>Components1[[#This Row],[Estimated Population  mid-2020]]-Components1[[#This Row],[Estimated Population  mid-2019]]</calculatedColumnFormula>
    </tableColumn>
  </tableColumns>
  <tableStyleInfo name="TableStyleLight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B000000}" name="TimeSeries" displayName="TimeSeries" ref="AA2:AU18" totalsRowShown="0">
  <autoFilter ref="AA2:AU18" xr:uid="{00000000-0009-0000-0100-000019000000}"/>
  <tableColumns count="21">
    <tableColumn id="1" xr3:uid="{00000000-0010-0000-1B00-000001000000}" name="District"/>
    <tableColumn id="2" xr3:uid="{00000000-0010-0000-1B00-000002000000}" name="2001" dataDxfId="545" dataCellStyle="Comma"/>
    <tableColumn id="3" xr3:uid="{00000000-0010-0000-1B00-000003000000}" name="2002" dataDxfId="544" dataCellStyle="Comma"/>
    <tableColumn id="4" xr3:uid="{00000000-0010-0000-1B00-000004000000}" name="2003" dataDxfId="543" dataCellStyle="Comma"/>
    <tableColumn id="5" xr3:uid="{00000000-0010-0000-1B00-000005000000}" name="2004" dataDxfId="542" dataCellStyle="Comma"/>
    <tableColumn id="6" xr3:uid="{00000000-0010-0000-1B00-000006000000}" name="2005" dataDxfId="541" dataCellStyle="Comma"/>
    <tableColumn id="7" xr3:uid="{00000000-0010-0000-1B00-000007000000}" name="2006" dataDxfId="540" dataCellStyle="Comma"/>
    <tableColumn id="8" xr3:uid="{00000000-0010-0000-1B00-000008000000}" name="2007" dataDxfId="539" dataCellStyle="Comma"/>
    <tableColumn id="9" xr3:uid="{00000000-0010-0000-1B00-000009000000}" name="2008" dataDxfId="538" dataCellStyle="Comma"/>
    <tableColumn id="10" xr3:uid="{00000000-0010-0000-1B00-00000A000000}" name="2009" dataDxfId="537" dataCellStyle="Comma"/>
    <tableColumn id="11" xr3:uid="{00000000-0010-0000-1B00-00000B000000}" name="2010" dataDxfId="536" dataCellStyle="Comma"/>
    <tableColumn id="12" xr3:uid="{00000000-0010-0000-1B00-00000C000000}" name="2011" dataDxfId="535" dataCellStyle="Comma"/>
    <tableColumn id="13" xr3:uid="{00000000-0010-0000-1B00-00000D000000}" name="2012" dataDxfId="534" dataCellStyle="Comma"/>
    <tableColumn id="14" xr3:uid="{00000000-0010-0000-1B00-00000E000000}" name="2013" dataDxfId="533" dataCellStyle="Comma"/>
    <tableColumn id="15" xr3:uid="{00000000-0010-0000-1B00-00000F000000}" name="2014" dataDxfId="532" dataCellStyle="Comma"/>
    <tableColumn id="16" xr3:uid="{00000000-0010-0000-1B00-000010000000}" name="2015" dataDxfId="531" dataCellStyle="Comma"/>
    <tableColumn id="17" xr3:uid="{00000000-0010-0000-1B00-000011000000}" name="2016" dataDxfId="530" dataCellStyle="Comma"/>
    <tableColumn id="18" xr3:uid="{00000000-0010-0000-1B00-000012000000}" name="2017" dataDxfId="529" dataCellStyle="Comma"/>
    <tableColumn id="19" xr3:uid="{00000000-0010-0000-1B00-000013000000}" name="2018" dataDxfId="528" dataCellStyle="Comma"/>
    <tableColumn id="20" xr3:uid="{00000000-0010-0000-1B00-000014000000}" name="2019" dataDxfId="527" dataCellStyle="Comma"/>
    <tableColumn id="21" xr3:uid="{BA83774C-74C7-46CD-90E4-DF1EC3FC70C5}" name="2020" dataDxfId="526" dataCellStyle="Comma"/>
  </tableColumns>
  <tableStyleInfo name="TableStyleLight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D000000}" name="SexAgeTimeSeries" displayName="SexAgeTimeSeries" ref="A2:Y2550" totalsRowShown="0">
  <autoFilter ref="A2:Y2550" xr:uid="{00000000-0009-0000-0100-00001D000000}"/>
  <tableColumns count="25">
    <tableColumn id="1" xr3:uid="{00000000-0010-0000-1D00-000001000000}" name="ladcode18"/>
    <tableColumn id="2" xr3:uid="{00000000-0010-0000-1D00-000002000000}" name="laname18"/>
    <tableColumn id="3" xr3:uid="{00000000-0010-0000-1D00-000003000000}" name="country"/>
    <tableColumn id="4" xr3:uid="{00000000-0010-0000-1D00-000004000000}" name="sex"/>
    <tableColumn id="5" xr3:uid="{00000000-0010-0000-1D00-000005000000}" name="age"/>
    <tableColumn id="6" xr3:uid="{00000000-0010-0000-1D00-000006000000}" name="population_2001"/>
    <tableColumn id="7" xr3:uid="{00000000-0010-0000-1D00-000007000000}" name="population_2002"/>
    <tableColumn id="8" xr3:uid="{00000000-0010-0000-1D00-000008000000}" name="population_2003"/>
    <tableColumn id="9" xr3:uid="{00000000-0010-0000-1D00-000009000000}" name="population_2004"/>
    <tableColumn id="10" xr3:uid="{00000000-0010-0000-1D00-00000A000000}" name="population_2005"/>
    <tableColumn id="11" xr3:uid="{00000000-0010-0000-1D00-00000B000000}" name="population_2006"/>
    <tableColumn id="12" xr3:uid="{00000000-0010-0000-1D00-00000C000000}" name="population_2007"/>
    <tableColumn id="13" xr3:uid="{00000000-0010-0000-1D00-00000D000000}" name="population_2008"/>
    <tableColumn id="14" xr3:uid="{00000000-0010-0000-1D00-00000E000000}" name="population_2009"/>
    <tableColumn id="15" xr3:uid="{00000000-0010-0000-1D00-00000F000000}" name="population_2010"/>
    <tableColumn id="16" xr3:uid="{00000000-0010-0000-1D00-000010000000}" name="population_2011"/>
    <tableColumn id="17" xr3:uid="{00000000-0010-0000-1D00-000011000000}" name="population_2012"/>
    <tableColumn id="18" xr3:uid="{00000000-0010-0000-1D00-000012000000}" name="population_2013"/>
    <tableColumn id="19" xr3:uid="{00000000-0010-0000-1D00-000013000000}" name="population_2014"/>
    <tableColumn id="20" xr3:uid="{00000000-0010-0000-1D00-000014000000}" name="population_2015"/>
    <tableColumn id="21" xr3:uid="{00000000-0010-0000-1D00-000015000000}" name="population_2016"/>
    <tableColumn id="22" xr3:uid="{00000000-0010-0000-1D00-000016000000}" name="population_2017"/>
    <tableColumn id="23" xr3:uid="{00000000-0010-0000-1D00-000017000000}" name="population_2018"/>
    <tableColumn id="24" xr3:uid="{00000000-0010-0000-1D00-000018000000}" name="population_2019"/>
    <tableColumn id="25" xr3:uid="{492BC985-BD38-4DA2-A4CF-B9FFA39EAA44}" name="population_2020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6A376B9-CAA0-4860-B1B3-7902C558915E}" name="AnnualChTB" displayName="AnnualChTB" ref="AX6:BC326" totalsRowShown="0">
  <autoFilter ref="AX6:BC326" xr:uid="{8D67FB7B-D74D-4863-AA1D-C36C26835116}"/>
  <tableColumns count="6">
    <tableColumn id="1" xr3:uid="{21A32C9C-3CFA-4E0D-B528-063D53170D0C}" name="District"/>
    <tableColumn id="2" xr3:uid="{643BF83F-2678-426B-BC3E-3E50C6ABF217}" name="Year" dataDxfId="525"/>
    <tableColumn id="3" xr3:uid="{C7A273BA-C1F5-4B83-85F5-BA92C82BE9F1}" name="Persons this year"/>
    <tableColumn id="4" xr3:uid="{9F8BFF02-5ABE-4458-A18E-7A2333816456}" name="Persons last year"/>
    <tableColumn id="5" xr3:uid="{C9B105FE-61E7-46D2-B42A-0EC7B3799F9D}" name="Area hierarchy"/>
    <tableColumn id="6" xr3:uid="{5F63EDA9-4B6E-4148-9162-35BDFA246F43}" name="Column1" dataDxfId="524">
      <calculatedColumnFormula>(AnnualChTB[[#This Row],[Persons this year]]-AnnualChTB[[#This Row],[Persons last year]])/AnnualChTB[[#This Row],[Persons last year]]</calculatedColumnFormula>
    </tableColumn>
  </tableColumns>
  <tableStyleInfo name="TableStyleLight8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C000000}" name="TSChange" displayName="TSChange" ref="AA21:AU37" totalsRowShown="0">
  <autoFilter ref="AA21:AU37" xr:uid="{00000000-0009-0000-0100-00001A000000}"/>
  <tableColumns count="21">
    <tableColumn id="1" xr3:uid="{00000000-0010-0000-1C00-000001000000}" name="District"/>
    <tableColumn id="2" xr3:uid="{00000000-0010-0000-1C00-000002000000}" name="2001"/>
    <tableColumn id="3" xr3:uid="{00000000-0010-0000-1C00-000003000000}" name="2002">
      <calculatedColumnFormula>(AC3-AB3)/AB3</calculatedColumnFormula>
    </tableColumn>
    <tableColumn id="4" xr3:uid="{00000000-0010-0000-1C00-000004000000}" name="2003">
      <calculatedColumnFormula>(AD3-AC3)/AC3</calculatedColumnFormula>
    </tableColumn>
    <tableColumn id="5" xr3:uid="{00000000-0010-0000-1C00-000005000000}" name="2004">
      <calculatedColumnFormula>(AE3-AD3)/AD3</calculatedColumnFormula>
    </tableColumn>
    <tableColumn id="6" xr3:uid="{00000000-0010-0000-1C00-000006000000}" name="2005">
      <calculatedColumnFormula>(AF3-AE3)/AE3</calculatedColumnFormula>
    </tableColumn>
    <tableColumn id="7" xr3:uid="{00000000-0010-0000-1C00-000007000000}" name="2006">
      <calculatedColumnFormula>(AG3-AF3)/AF3</calculatedColumnFormula>
    </tableColumn>
    <tableColumn id="8" xr3:uid="{00000000-0010-0000-1C00-000008000000}" name="2007">
      <calculatedColumnFormula>(AH3-AG3)/AG3</calculatedColumnFormula>
    </tableColumn>
    <tableColumn id="9" xr3:uid="{00000000-0010-0000-1C00-000009000000}" name="2008">
      <calculatedColumnFormula>(AI3-AH3)/AH3</calculatedColumnFormula>
    </tableColumn>
    <tableColumn id="10" xr3:uid="{00000000-0010-0000-1C00-00000A000000}" name="2009">
      <calculatedColumnFormula>(AJ3-AI3)/AI3</calculatedColumnFormula>
    </tableColumn>
    <tableColumn id="11" xr3:uid="{00000000-0010-0000-1C00-00000B000000}" name="2010">
      <calculatedColumnFormula>(AK3-AJ3)/AJ3</calculatedColumnFormula>
    </tableColumn>
    <tableColumn id="12" xr3:uid="{00000000-0010-0000-1C00-00000C000000}" name="2011">
      <calculatedColumnFormula>(AL3-AK3)/AK3</calculatedColumnFormula>
    </tableColumn>
    <tableColumn id="13" xr3:uid="{00000000-0010-0000-1C00-00000D000000}" name="2012">
      <calculatedColumnFormula>(AM3-AL3)/AL3</calculatedColumnFormula>
    </tableColumn>
    <tableColumn id="14" xr3:uid="{00000000-0010-0000-1C00-00000E000000}" name="2013">
      <calculatedColumnFormula>(AN3-AM3)/AM3</calculatedColumnFormula>
    </tableColumn>
    <tableColumn id="15" xr3:uid="{00000000-0010-0000-1C00-00000F000000}" name="2014">
      <calculatedColumnFormula>(AO3-AN3)/AN3</calculatedColumnFormula>
    </tableColumn>
    <tableColumn id="16" xr3:uid="{00000000-0010-0000-1C00-000010000000}" name="2015">
      <calculatedColumnFormula>(AP3-AO3)/AO3</calculatedColumnFormula>
    </tableColumn>
    <tableColumn id="17" xr3:uid="{00000000-0010-0000-1C00-000011000000}" name="2016">
      <calculatedColumnFormula>(AQ3-AP3)/AP3</calculatedColumnFormula>
    </tableColumn>
    <tableColumn id="18" xr3:uid="{00000000-0010-0000-1C00-000012000000}" name="2017">
      <calculatedColumnFormula>(AR3-AQ3)/AQ3</calculatedColumnFormula>
    </tableColumn>
    <tableColumn id="19" xr3:uid="{00000000-0010-0000-1C00-000013000000}" name="2018" dataDxfId="523" dataCellStyle="Percent">
      <calculatedColumnFormula>(AS3-AR3)/AR3</calculatedColumnFormula>
    </tableColumn>
    <tableColumn id="20" xr3:uid="{00000000-0010-0000-1C00-000014000000}" name="2019" dataDxfId="522">
      <calculatedColumnFormula>(AT3-AS3)/AS3</calculatedColumnFormula>
    </tableColumn>
    <tableColumn id="21" xr3:uid="{CFE37C87-F4AF-43BE-A0CD-FE5F525A42D1}" name="2020" dataDxfId="521">
      <calculatedColumnFormula>(AU3-AT3)/AT3</calculatedColumnFormula>
    </tableColumn>
  </tableColumns>
  <tableStyleInfo name="TableStyleLight8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E000000}" name="AnnualChange" displayName="AnnualChange" ref="A2:F22" totalsRowShown="0">
  <autoFilter ref="A2:F22" xr:uid="{00000000-0009-0000-0100-000007000000}"/>
  <tableColumns count="6">
    <tableColumn id="1" xr3:uid="{00000000-0010-0000-1E00-000001000000}" name="Code" dataDxfId="520"/>
    <tableColumn id="2" xr3:uid="{00000000-0010-0000-1E00-000002000000}" name="Name" dataDxfId="519"/>
    <tableColumn id="3" xr3:uid="{00000000-0010-0000-1E00-000003000000}" name="2019" dataDxfId="518"/>
    <tableColumn id="4" xr3:uid="{00000000-0010-0000-1E00-000004000000}" name="2020" dataDxfId="517"/>
    <tableColumn id="5" xr3:uid="{00000000-0010-0000-1E00-000005000000}" name="Num" dataDxfId="516">
      <calculatedColumnFormula>D3-C3</calculatedColumnFormula>
    </tableColumn>
    <tableColumn id="6" xr3:uid="{00000000-0010-0000-1E00-000006000000}" name="Perc" dataDxfId="515" dataCellStyle="Percent">
      <calculatedColumnFormula>E3/C3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CSAll" displayName="ACSAll" ref="DO4:EC24" totalsRowShown="0" headerRowDxfId="971" dataDxfId="272" dataCellStyle="Comma">
  <autoFilter ref="DO4:EC24" xr:uid="{00000000-0009-0000-0100-000003000000}"/>
  <tableColumns count="15">
    <tableColumn id="1" xr3:uid="{00000000-0010-0000-0200-000001000000}" name="Code" dataDxfId="287"/>
    <tableColumn id="2" xr3:uid="{00000000-0010-0000-0200-000002000000}" name="Name" dataDxfId="286"/>
    <tableColumn id="3" xr3:uid="{00000000-0010-0000-0200-000003000000}" name="Geography1" dataDxfId="285"/>
    <tableColumn id="4" xr3:uid="{00000000-0010-0000-0200-000004000000}" name="00-04" dataDxfId="284" dataCellStyle="Comma">
      <calculatedColumnFormula>SUM(Lancs_All[[#This Row],[0]:[4]])</calculatedColumnFormula>
    </tableColumn>
    <tableColumn id="5" xr3:uid="{00000000-0010-0000-0200-000005000000}" name="00-07" dataDxfId="283" dataCellStyle="Comma">
      <calculatedColumnFormula>SUM(Lancs_All[[#This Row],[0]:[7]])</calculatedColumnFormula>
    </tableColumn>
    <tableColumn id="6" xr3:uid="{00000000-0010-0000-0200-000006000000}" name="00-17" dataDxfId="282" dataCellStyle="Comma">
      <calculatedColumnFormula>SUM(Lancs_All[[#This Row],[0]:[17]])</calculatedColumnFormula>
    </tableColumn>
    <tableColumn id="7" xr3:uid="{00000000-0010-0000-0200-000007000000}" name="18-64" dataDxfId="281" dataCellStyle="Comma">
      <calculatedColumnFormula>SUM(Lancs_All[[#This Row],[18]:[64]])</calculatedColumnFormula>
    </tableColumn>
    <tableColumn id="8" xr3:uid="{00000000-0010-0000-0200-000008000000}" name="65+" dataDxfId="280" dataCellStyle="Comma">
      <calculatedColumnFormula>SUM(Lancs_All[[#This Row],[65]:[90]])</calculatedColumnFormula>
    </tableColumn>
    <tableColumn id="9" xr3:uid="{00000000-0010-0000-0200-000009000000}" name="75+" dataDxfId="279" dataCellStyle="Comma">
      <calculatedColumnFormula>SUM(Lancs_All[[#This Row],[75]:[90]])</calculatedColumnFormula>
    </tableColumn>
    <tableColumn id="10" xr3:uid="{00000000-0010-0000-0200-00000A000000}" name="85+" dataDxfId="278" dataCellStyle="Comma">
      <calculatedColumnFormula>SUM(Lancs_All[[#This Row],[85]:[90]])</calculatedColumnFormula>
    </tableColumn>
    <tableColumn id="11" xr3:uid="{00000000-0010-0000-0200-00000B000000}" name="18+" dataDxfId="277" dataCellStyle="Comma">
      <calculatedColumnFormula>SUM(Lancs_All[[#This Row],[18]:[90]])</calculatedColumnFormula>
    </tableColumn>
    <tableColumn id="12" xr3:uid="{00000000-0010-0000-0200-00000C000000}" name="00-19" dataDxfId="276" dataCellStyle="Comma">
      <calculatedColumnFormula>SUM(Lancs_All[[#This Row],[0]:[19]])</calculatedColumnFormula>
    </tableColumn>
    <tableColumn id="15" xr3:uid="{00000000-0010-0000-0200-00000F000000}" name="10-17" dataDxfId="275" dataCellStyle="Comma">
      <calculatedColumnFormula>SUM(Lancs_All[[#This Row],[10]:[17]])</calculatedColumnFormula>
    </tableColumn>
    <tableColumn id="13" xr3:uid="{00000000-0010-0000-0200-00000D000000}" name="20-64" dataDxfId="274" dataCellStyle="Comma">
      <calculatedColumnFormula>SUM(Lancs_All[[#This Row],[20]:[64]])</calculatedColumnFormula>
    </tableColumn>
    <tableColumn id="14" xr3:uid="{00000000-0010-0000-0200-00000E000000}" name="Area" dataDxfId="273" dataCellStyle="Comma"/>
  </tableColumns>
  <tableStyleInfo name="TableStyleLight8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F000000}" name="AnnualChangeOver65s" displayName="AnnualChangeOver65s" ref="A25:F45" totalsRowShown="0">
  <autoFilter ref="A25:F45" xr:uid="{00000000-0009-0000-0100-00001B000000}"/>
  <tableColumns count="6">
    <tableColumn id="1" xr3:uid="{00000000-0010-0000-1F00-000001000000}" name="Code" dataDxfId="514"/>
    <tableColumn id="2" xr3:uid="{00000000-0010-0000-1F00-000002000000}" name="Name" dataDxfId="513"/>
    <tableColumn id="3" xr3:uid="{00000000-0010-0000-1F00-000003000000}" name="2019" dataDxfId="512"/>
    <tableColumn id="4" xr3:uid="{00000000-0010-0000-1F00-000004000000}" name="2020" dataDxfId="511"/>
    <tableColumn id="5" xr3:uid="{00000000-0010-0000-1F00-000005000000}" name="Num" dataDxfId="510">
      <calculatedColumnFormula>D26-C26</calculatedColumnFormula>
    </tableColumn>
    <tableColumn id="6" xr3:uid="{00000000-0010-0000-1F00-000006000000}" name="Perc" dataDxfId="509" dataCellStyle="Percent">
      <calculatedColumnFormula>E26/C26</calculatedColumnFormula>
    </tableColumn>
  </tableColumns>
  <tableStyleInfo name="TableStyleLight8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0000000}" name="CoCYearext" displayName="CoCYearext" ref="H2:H24" totalsRowShown="0">
  <autoFilter ref="H2:H24" xr:uid="{00000000-0009-0000-0100-000020000000}"/>
  <tableColumns count="1">
    <tableColumn id="1" xr3:uid="{00000000-0010-0000-2000-000001000000}" name="Year"/>
  </tableColumns>
  <tableStyleInfo name="TableStyleMedium4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InterCensal19" displayName="InterCensal19" ref="J3:Q19" totalsRowShown="0">
  <autoFilter ref="J3:Q19" xr:uid="{00000000-0009-0000-0100-000022000000}"/>
  <tableColumns count="8">
    <tableColumn id="1" xr3:uid="{00000000-0010-0000-2100-000001000000}" name="District"/>
    <tableColumn id="2" xr3:uid="{00000000-0010-0000-2100-000002000000}" name="2001" dataDxfId="508" dataCellStyle="Comma"/>
    <tableColumn id="3" xr3:uid="{00000000-0010-0000-2100-000003000000}" name="2011" dataDxfId="507" dataCellStyle="Comma"/>
    <tableColumn id="4" xr3:uid="{00000000-0010-0000-2100-000004000000}" name="2020" dataDxfId="506" dataCellStyle="Comma"/>
    <tableColumn id="5" xr3:uid="{00000000-0010-0000-2100-000005000000}" name="NumChange01to20" dataDxfId="505">
      <calculatedColumnFormula>M4-K4</calculatedColumnFormula>
    </tableColumn>
    <tableColumn id="6" xr3:uid="{00000000-0010-0000-2100-000006000000}" name="NumChange11to20" dataDxfId="504">
      <calculatedColumnFormula>M4-L4</calculatedColumnFormula>
    </tableColumn>
    <tableColumn id="7" xr3:uid="{00000000-0010-0000-2100-000007000000}" name="PercCh01to20" dataDxfId="503" dataCellStyle="Percent">
      <calculatedColumnFormula>N4/K4</calculatedColumnFormula>
    </tableColumn>
    <tableColumn id="8" xr3:uid="{00000000-0010-0000-2100-000008000000}" name="PercCh11to20" dataDxfId="502" dataCellStyle="Percent">
      <calculatedColumnFormula>O4/L4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19" displayName="Table19" ref="A30:CQ50" totalsRowShown="0" headerRowDxfId="970" dataDxfId="406" headerRowBorderDxfId="969" dataCellStyle="Percent">
  <autoFilter ref="A30:CQ50" xr:uid="{00000000-0009-0000-0100-000005000000}"/>
  <tableColumns count="95">
    <tableColumn id="1" xr3:uid="{00000000-0010-0000-0300-000001000000}" name="Code" dataDxfId="501"/>
    <tableColumn id="2" xr3:uid="{00000000-0010-0000-0300-000002000000}" name="Name" dataDxfId="500"/>
    <tableColumn id="3" xr3:uid="{00000000-0010-0000-0300-000003000000}" name="Geography1" dataDxfId="499"/>
    <tableColumn id="4" xr3:uid="{00000000-0010-0000-0300-000004000000}" name="All ages" dataDxfId="498" dataCellStyle="Percent">
      <calculatedColumnFormula>D5/$D5</calculatedColumnFormula>
    </tableColumn>
    <tableColumn id="5" xr3:uid="{00000000-0010-0000-0300-000005000000}" name="0" dataDxfId="497" dataCellStyle="Percent">
      <calculatedColumnFormula>E5/$D5</calculatedColumnFormula>
    </tableColumn>
    <tableColumn id="6" xr3:uid="{00000000-0010-0000-0300-000006000000}" name="1" dataDxfId="496" dataCellStyle="Percent">
      <calculatedColumnFormula>F5/$D5</calculatedColumnFormula>
    </tableColumn>
    <tableColumn id="7" xr3:uid="{00000000-0010-0000-0300-000007000000}" name="2" dataDxfId="495" dataCellStyle="Percent">
      <calculatedColumnFormula>G5/$D5</calculatedColumnFormula>
    </tableColumn>
    <tableColumn id="8" xr3:uid="{00000000-0010-0000-0300-000008000000}" name="3" dataDxfId="494" dataCellStyle="Percent">
      <calculatedColumnFormula>H5/$D5</calculatedColumnFormula>
    </tableColumn>
    <tableColumn id="9" xr3:uid="{00000000-0010-0000-0300-000009000000}" name="4" dataDxfId="493" dataCellStyle="Percent">
      <calculatedColumnFormula>I5/$D5</calculatedColumnFormula>
    </tableColumn>
    <tableColumn id="10" xr3:uid="{00000000-0010-0000-0300-00000A000000}" name="5" dataDxfId="492" dataCellStyle="Percent">
      <calculatedColumnFormula>J5/$D5</calculatedColumnFormula>
    </tableColumn>
    <tableColumn id="11" xr3:uid="{00000000-0010-0000-0300-00000B000000}" name="6" dataDxfId="491" dataCellStyle="Percent">
      <calculatedColumnFormula>K5/$D5</calculatedColumnFormula>
    </tableColumn>
    <tableColumn id="12" xr3:uid="{00000000-0010-0000-0300-00000C000000}" name="7" dataDxfId="490" dataCellStyle="Percent">
      <calculatedColumnFormula>L5/$D5</calculatedColumnFormula>
    </tableColumn>
    <tableColumn id="13" xr3:uid="{00000000-0010-0000-0300-00000D000000}" name="8" dataDxfId="489" dataCellStyle="Percent">
      <calculatedColumnFormula>M5/$D5</calculatedColumnFormula>
    </tableColumn>
    <tableColumn id="14" xr3:uid="{00000000-0010-0000-0300-00000E000000}" name="9" dataDxfId="488" dataCellStyle="Percent">
      <calculatedColumnFormula>N5/$D5</calculatedColumnFormula>
    </tableColumn>
    <tableColumn id="15" xr3:uid="{00000000-0010-0000-0300-00000F000000}" name="10" dataDxfId="487" dataCellStyle="Percent">
      <calculatedColumnFormula>O5/$D5</calculatedColumnFormula>
    </tableColumn>
    <tableColumn id="16" xr3:uid="{00000000-0010-0000-0300-000010000000}" name="11" dataDxfId="486" dataCellStyle="Percent">
      <calculatedColumnFormula>P5/$D5</calculatedColumnFormula>
    </tableColumn>
    <tableColumn id="17" xr3:uid="{00000000-0010-0000-0300-000011000000}" name="12" dataDxfId="485" dataCellStyle="Percent">
      <calculatedColumnFormula>Q5/$D5</calculatedColumnFormula>
    </tableColumn>
    <tableColumn id="18" xr3:uid="{00000000-0010-0000-0300-000012000000}" name="13" dataDxfId="484" dataCellStyle="Percent">
      <calculatedColumnFormula>R5/$D5</calculatedColumnFormula>
    </tableColumn>
    <tableColumn id="19" xr3:uid="{00000000-0010-0000-0300-000013000000}" name="14" dataDxfId="483" dataCellStyle="Percent">
      <calculatedColumnFormula>S5/$D5</calculatedColumnFormula>
    </tableColumn>
    <tableColumn id="20" xr3:uid="{00000000-0010-0000-0300-000014000000}" name="15" dataDxfId="482" dataCellStyle="Percent">
      <calculatedColumnFormula>T5/$D5</calculatedColumnFormula>
    </tableColumn>
    <tableColumn id="21" xr3:uid="{00000000-0010-0000-0300-000015000000}" name="16" dataDxfId="481" dataCellStyle="Percent">
      <calculatedColumnFormula>U5/$D5</calculatedColumnFormula>
    </tableColumn>
    <tableColumn id="22" xr3:uid="{00000000-0010-0000-0300-000016000000}" name="17" dataDxfId="480" dataCellStyle="Percent">
      <calculatedColumnFormula>V5/$D5</calculatedColumnFormula>
    </tableColumn>
    <tableColumn id="23" xr3:uid="{00000000-0010-0000-0300-000017000000}" name="18" dataDxfId="479" dataCellStyle="Percent">
      <calculatedColumnFormula>W5/$D5</calculatedColumnFormula>
    </tableColumn>
    <tableColumn id="24" xr3:uid="{00000000-0010-0000-0300-000018000000}" name="19" dataDxfId="478" dataCellStyle="Percent">
      <calculatedColumnFormula>X5/$D5</calculatedColumnFormula>
    </tableColumn>
    <tableColumn id="25" xr3:uid="{00000000-0010-0000-0300-000019000000}" name="20" dataDxfId="477" dataCellStyle="Percent">
      <calculatedColumnFormula>Y5/$D5</calculatedColumnFormula>
    </tableColumn>
    <tableColumn id="26" xr3:uid="{00000000-0010-0000-0300-00001A000000}" name="21" dataDxfId="476" dataCellStyle="Percent">
      <calculatedColumnFormula>Z5/$D5</calculatedColumnFormula>
    </tableColumn>
    <tableColumn id="27" xr3:uid="{00000000-0010-0000-0300-00001B000000}" name="22" dataDxfId="475" dataCellStyle="Percent">
      <calculatedColumnFormula>AA5/$D5</calculatedColumnFormula>
    </tableColumn>
    <tableColumn id="28" xr3:uid="{00000000-0010-0000-0300-00001C000000}" name="23" dataDxfId="474" dataCellStyle="Percent">
      <calculatedColumnFormula>AB5/$D5</calculatedColumnFormula>
    </tableColumn>
    <tableColumn id="29" xr3:uid="{00000000-0010-0000-0300-00001D000000}" name="24" dataDxfId="473" dataCellStyle="Percent">
      <calculatedColumnFormula>AC5/$D5</calculatedColumnFormula>
    </tableColumn>
    <tableColumn id="30" xr3:uid="{00000000-0010-0000-0300-00001E000000}" name="25" dataDxfId="472" dataCellStyle="Percent">
      <calculatedColumnFormula>AD5/$D5</calculatedColumnFormula>
    </tableColumn>
    <tableColumn id="31" xr3:uid="{00000000-0010-0000-0300-00001F000000}" name="26" dataDxfId="471" dataCellStyle="Percent">
      <calculatedColumnFormula>AE5/$D5</calculatedColumnFormula>
    </tableColumn>
    <tableColumn id="32" xr3:uid="{00000000-0010-0000-0300-000020000000}" name="27" dataDxfId="470" dataCellStyle="Percent">
      <calculatedColumnFormula>AF5/$D5</calculatedColumnFormula>
    </tableColumn>
    <tableColumn id="33" xr3:uid="{00000000-0010-0000-0300-000021000000}" name="28" dataDxfId="469" dataCellStyle="Percent">
      <calculatedColumnFormula>AG5/$D5</calculatedColumnFormula>
    </tableColumn>
    <tableColumn id="34" xr3:uid="{00000000-0010-0000-0300-000022000000}" name="29" dataDxfId="468" dataCellStyle="Percent">
      <calculatedColumnFormula>AH5/$D5</calculatedColumnFormula>
    </tableColumn>
    <tableColumn id="35" xr3:uid="{00000000-0010-0000-0300-000023000000}" name="30" dataDxfId="467" dataCellStyle="Percent">
      <calculatedColumnFormula>AI5/$D5</calculatedColumnFormula>
    </tableColumn>
    <tableColumn id="36" xr3:uid="{00000000-0010-0000-0300-000024000000}" name="31" dataDxfId="466" dataCellStyle="Percent">
      <calculatedColumnFormula>AJ5/$D5</calculatedColumnFormula>
    </tableColumn>
    <tableColumn id="37" xr3:uid="{00000000-0010-0000-0300-000025000000}" name="32" dataDxfId="465" dataCellStyle="Percent">
      <calculatedColumnFormula>AK5/$D5</calculatedColumnFormula>
    </tableColumn>
    <tableColumn id="38" xr3:uid="{00000000-0010-0000-0300-000026000000}" name="33" dataDxfId="464" dataCellStyle="Percent">
      <calculatedColumnFormula>AL5/$D5</calculatedColumnFormula>
    </tableColumn>
    <tableColumn id="39" xr3:uid="{00000000-0010-0000-0300-000027000000}" name="34" dataDxfId="463" dataCellStyle="Percent">
      <calculatedColumnFormula>AM5/$D5</calculatedColumnFormula>
    </tableColumn>
    <tableColumn id="40" xr3:uid="{00000000-0010-0000-0300-000028000000}" name="35" dataDxfId="462" dataCellStyle="Percent">
      <calculatedColumnFormula>AN5/$D5</calculatedColumnFormula>
    </tableColumn>
    <tableColumn id="41" xr3:uid="{00000000-0010-0000-0300-000029000000}" name="36" dataDxfId="461" dataCellStyle="Percent">
      <calculatedColumnFormula>AO5/$D5</calculatedColumnFormula>
    </tableColumn>
    <tableColumn id="42" xr3:uid="{00000000-0010-0000-0300-00002A000000}" name="37" dataDxfId="460" dataCellStyle="Percent">
      <calculatedColumnFormula>AP5/$D5</calculatedColumnFormula>
    </tableColumn>
    <tableColumn id="43" xr3:uid="{00000000-0010-0000-0300-00002B000000}" name="38" dataDxfId="459" dataCellStyle="Percent">
      <calculatedColumnFormula>AQ5/$D5</calculatedColumnFormula>
    </tableColumn>
    <tableColumn id="44" xr3:uid="{00000000-0010-0000-0300-00002C000000}" name="39" dataDxfId="458" dataCellStyle="Percent">
      <calculatedColumnFormula>AR5/$D5</calculatedColumnFormula>
    </tableColumn>
    <tableColumn id="45" xr3:uid="{00000000-0010-0000-0300-00002D000000}" name="40" dataDxfId="457" dataCellStyle="Percent">
      <calculatedColumnFormula>AS5/$D5</calculatedColumnFormula>
    </tableColumn>
    <tableColumn id="46" xr3:uid="{00000000-0010-0000-0300-00002E000000}" name="41" dataDxfId="456" dataCellStyle="Percent">
      <calculatedColumnFormula>AT5/$D5</calculatedColumnFormula>
    </tableColumn>
    <tableColumn id="47" xr3:uid="{00000000-0010-0000-0300-00002F000000}" name="42" dataDxfId="455" dataCellStyle="Percent">
      <calculatedColumnFormula>AU5/$D5</calculatedColumnFormula>
    </tableColumn>
    <tableColumn id="48" xr3:uid="{00000000-0010-0000-0300-000030000000}" name="43" dataDxfId="454" dataCellStyle="Percent">
      <calculatedColumnFormula>AV5/$D5</calculatedColumnFormula>
    </tableColumn>
    <tableColumn id="49" xr3:uid="{00000000-0010-0000-0300-000031000000}" name="44" dataDxfId="453" dataCellStyle="Percent">
      <calculatedColumnFormula>AW5/$D5</calculatedColumnFormula>
    </tableColumn>
    <tableColumn id="50" xr3:uid="{00000000-0010-0000-0300-000032000000}" name="45" dataDxfId="452" dataCellStyle="Percent">
      <calculatedColumnFormula>AX5/$D5</calculatedColumnFormula>
    </tableColumn>
    <tableColumn id="51" xr3:uid="{00000000-0010-0000-0300-000033000000}" name="46" dataDxfId="451" dataCellStyle="Percent">
      <calculatedColumnFormula>AY5/$D5</calculatedColumnFormula>
    </tableColumn>
    <tableColumn id="52" xr3:uid="{00000000-0010-0000-0300-000034000000}" name="47" dataDxfId="450" dataCellStyle="Percent">
      <calculatedColumnFormula>AZ5/$D5</calculatedColumnFormula>
    </tableColumn>
    <tableColumn id="53" xr3:uid="{00000000-0010-0000-0300-000035000000}" name="48" dataDxfId="449" dataCellStyle="Percent">
      <calculatedColumnFormula>BA5/$D5</calculatedColumnFormula>
    </tableColumn>
    <tableColumn id="54" xr3:uid="{00000000-0010-0000-0300-000036000000}" name="49" dataDxfId="448" dataCellStyle="Percent">
      <calculatedColumnFormula>BB5/$D5</calculatedColumnFormula>
    </tableColumn>
    <tableColumn id="55" xr3:uid="{00000000-0010-0000-0300-000037000000}" name="50" dataDxfId="447" dataCellStyle="Percent">
      <calculatedColumnFormula>BC5/$D5</calculatedColumnFormula>
    </tableColumn>
    <tableColumn id="56" xr3:uid="{00000000-0010-0000-0300-000038000000}" name="51" dataDxfId="446" dataCellStyle="Percent">
      <calculatedColumnFormula>BD5/$D5</calculatedColumnFormula>
    </tableColumn>
    <tableColumn id="57" xr3:uid="{00000000-0010-0000-0300-000039000000}" name="52" dataDxfId="445" dataCellStyle="Percent">
      <calculatedColumnFormula>BE5/$D5</calculatedColumnFormula>
    </tableColumn>
    <tableColumn id="58" xr3:uid="{00000000-0010-0000-0300-00003A000000}" name="53" dataDxfId="444" dataCellStyle="Percent">
      <calculatedColumnFormula>BF5/$D5</calculatedColumnFormula>
    </tableColumn>
    <tableColumn id="59" xr3:uid="{00000000-0010-0000-0300-00003B000000}" name="54" dataDxfId="443" dataCellStyle="Percent">
      <calculatedColumnFormula>BG5/$D5</calculatedColumnFormula>
    </tableColumn>
    <tableColumn id="60" xr3:uid="{00000000-0010-0000-0300-00003C000000}" name="55" dataDxfId="442" dataCellStyle="Percent">
      <calculatedColumnFormula>BH5/$D5</calculatedColumnFormula>
    </tableColumn>
    <tableColumn id="61" xr3:uid="{00000000-0010-0000-0300-00003D000000}" name="56" dataDxfId="441" dataCellStyle="Percent">
      <calculatedColumnFormula>BI5/$D5</calculatedColumnFormula>
    </tableColumn>
    <tableColumn id="62" xr3:uid="{00000000-0010-0000-0300-00003E000000}" name="57" dataDxfId="440" dataCellStyle="Percent">
      <calculatedColumnFormula>BJ5/$D5</calculatedColumnFormula>
    </tableColumn>
    <tableColumn id="63" xr3:uid="{00000000-0010-0000-0300-00003F000000}" name="58" dataDxfId="439" dataCellStyle="Percent">
      <calculatedColumnFormula>BK5/$D5</calculatedColumnFormula>
    </tableColumn>
    <tableColumn id="64" xr3:uid="{00000000-0010-0000-0300-000040000000}" name="59" dataDxfId="438" dataCellStyle="Percent">
      <calculatedColumnFormula>BL5/$D5</calculatedColumnFormula>
    </tableColumn>
    <tableColumn id="65" xr3:uid="{00000000-0010-0000-0300-000041000000}" name="60" dataDxfId="437" dataCellStyle="Percent">
      <calculatedColumnFormula>BM5/$D5</calculatedColumnFormula>
    </tableColumn>
    <tableColumn id="66" xr3:uid="{00000000-0010-0000-0300-000042000000}" name="61" dataDxfId="436" dataCellStyle="Percent">
      <calculatedColumnFormula>BN5/$D5</calculatedColumnFormula>
    </tableColumn>
    <tableColumn id="67" xr3:uid="{00000000-0010-0000-0300-000043000000}" name="62" dataDxfId="435" dataCellStyle="Percent">
      <calculatedColumnFormula>BO5/$D5</calculatedColumnFormula>
    </tableColumn>
    <tableColumn id="68" xr3:uid="{00000000-0010-0000-0300-000044000000}" name="63" dataDxfId="434" dataCellStyle="Percent">
      <calculatedColumnFormula>BP5/$D5</calculatedColumnFormula>
    </tableColumn>
    <tableColumn id="69" xr3:uid="{00000000-0010-0000-0300-000045000000}" name="64" dataDxfId="433" dataCellStyle="Percent">
      <calculatedColumnFormula>BQ5/$D5</calculatedColumnFormula>
    </tableColumn>
    <tableColumn id="70" xr3:uid="{00000000-0010-0000-0300-000046000000}" name="65" dataDxfId="432" dataCellStyle="Percent">
      <calculatedColumnFormula>BR5/$D5</calculatedColumnFormula>
    </tableColumn>
    <tableColumn id="71" xr3:uid="{00000000-0010-0000-0300-000047000000}" name="66" dataDxfId="431" dataCellStyle="Percent">
      <calculatedColumnFormula>BS5/$D5</calculatedColumnFormula>
    </tableColumn>
    <tableColumn id="72" xr3:uid="{00000000-0010-0000-0300-000048000000}" name="67" dataDxfId="430" dataCellStyle="Percent">
      <calculatedColumnFormula>BT5/$D5</calculatedColumnFormula>
    </tableColumn>
    <tableColumn id="73" xr3:uid="{00000000-0010-0000-0300-000049000000}" name="68" dataDxfId="429" dataCellStyle="Percent">
      <calculatedColumnFormula>BU5/$D5</calculatedColumnFormula>
    </tableColumn>
    <tableColumn id="74" xr3:uid="{00000000-0010-0000-0300-00004A000000}" name="69" dataDxfId="428" dataCellStyle="Percent">
      <calculatedColumnFormula>BV5/$D5</calculatedColumnFormula>
    </tableColumn>
    <tableColumn id="75" xr3:uid="{00000000-0010-0000-0300-00004B000000}" name="70" dataDxfId="427" dataCellStyle="Percent">
      <calculatedColumnFormula>BW5/$D5</calculatedColumnFormula>
    </tableColumn>
    <tableColumn id="76" xr3:uid="{00000000-0010-0000-0300-00004C000000}" name="71" dataDxfId="426" dataCellStyle="Percent">
      <calculatedColumnFormula>BX5/$D5</calculatedColumnFormula>
    </tableColumn>
    <tableColumn id="77" xr3:uid="{00000000-0010-0000-0300-00004D000000}" name="72" dataDxfId="425" dataCellStyle="Percent">
      <calculatedColumnFormula>BY5/$D5</calculatedColumnFormula>
    </tableColumn>
    <tableColumn id="78" xr3:uid="{00000000-0010-0000-0300-00004E000000}" name="73" dataDxfId="424" dataCellStyle="Percent">
      <calculatedColumnFormula>BZ5/$D5</calculatedColumnFormula>
    </tableColumn>
    <tableColumn id="79" xr3:uid="{00000000-0010-0000-0300-00004F000000}" name="74" dataDxfId="423" dataCellStyle="Percent">
      <calculatedColumnFormula>CA5/$D5</calculatedColumnFormula>
    </tableColumn>
    <tableColumn id="80" xr3:uid="{00000000-0010-0000-0300-000050000000}" name="75" dataDxfId="422" dataCellStyle="Percent">
      <calculatedColumnFormula>CB5/$D5</calculatedColumnFormula>
    </tableColumn>
    <tableColumn id="81" xr3:uid="{00000000-0010-0000-0300-000051000000}" name="76" dataDxfId="421" dataCellStyle="Percent">
      <calculatedColumnFormula>CC5/$D5</calculatedColumnFormula>
    </tableColumn>
    <tableColumn id="82" xr3:uid="{00000000-0010-0000-0300-000052000000}" name="77" dataDxfId="420" dataCellStyle="Percent">
      <calculatedColumnFormula>CD5/$D5</calculatedColumnFormula>
    </tableColumn>
    <tableColumn id="83" xr3:uid="{00000000-0010-0000-0300-000053000000}" name="78" dataDxfId="419" dataCellStyle="Percent">
      <calculatedColumnFormula>CE5/$D5</calculatedColumnFormula>
    </tableColumn>
    <tableColumn id="84" xr3:uid="{00000000-0010-0000-0300-000054000000}" name="79" dataDxfId="418" dataCellStyle="Percent">
      <calculatedColumnFormula>CF5/$D5</calculatedColumnFormula>
    </tableColumn>
    <tableColumn id="85" xr3:uid="{00000000-0010-0000-0300-000055000000}" name="80" dataDxfId="417" dataCellStyle="Percent">
      <calculatedColumnFormula>CG5/$D5</calculatedColumnFormula>
    </tableColumn>
    <tableColumn id="86" xr3:uid="{00000000-0010-0000-0300-000056000000}" name="81" dataDxfId="416" dataCellStyle="Percent">
      <calculatedColumnFormula>CH5/$D5</calculatedColumnFormula>
    </tableColumn>
    <tableColumn id="87" xr3:uid="{00000000-0010-0000-0300-000057000000}" name="82" dataDxfId="415" dataCellStyle="Percent">
      <calculatedColumnFormula>CI5/$D5</calculatedColumnFormula>
    </tableColumn>
    <tableColumn id="88" xr3:uid="{00000000-0010-0000-0300-000058000000}" name="83" dataDxfId="414" dataCellStyle="Percent">
      <calculatedColumnFormula>CJ5/$D5</calculatedColumnFormula>
    </tableColumn>
    <tableColumn id="89" xr3:uid="{00000000-0010-0000-0300-000059000000}" name="84" dataDxfId="413" dataCellStyle="Percent">
      <calculatedColumnFormula>CK5/$D5</calculatedColumnFormula>
    </tableColumn>
    <tableColumn id="90" xr3:uid="{00000000-0010-0000-0300-00005A000000}" name="85" dataDxfId="412" dataCellStyle="Percent">
      <calculatedColumnFormula>CL5/$D5</calculatedColumnFormula>
    </tableColumn>
    <tableColumn id="91" xr3:uid="{00000000-0010-0000-0300-00005B000000}" name="86" dataDxfId="411" dataCellStyle="Percent">
      <calculatedColumnFormula>CM5/$D5</calculatedColumnFormula>
    </tableColumn>
    <tableColumn id="92" xr3:uid="{00000000-0010-0000-0300-00005C000000}" name="87" dataDxfId="410" dataCellStyle="Percent">
      <calculatedColumnFormula>CN5/$D5</calculatedColumnFormula>
    </tableColumn>
    <tableColumn id="93" xr3:uid="{00000000-0010-0000-0300-00005D000000}" name="88" dataDxfId="409" dataCellStyle="Percent">
      <calculatedColumnFormula>CO5/$D5</calculatedColumnFormula>
    </tableColumn>
    <tableColumn id="94" xr3:uid="{00000000-0010-0000-0300-00005E000000}" name="89" dataDxfId="408" dataCellStyle="Percent">
      <calculatedColumnFormula>CP5/$D5</calculatedColumnFormula>
    </tableColumn>
    <tableColumn id="95" xr3:uid="{00000000-0010-0000-0300-00005F000000}" name="90" dataDxfId="407" dataCellStyle="Percent">
      <calculatedColumnFormula>CQ5/$D5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20" displayName="Table20" ref="CS30:DL50" totalsRowShown="0" headerRowDxfId="968" dataDxfId="967" dataCellStyle="Percent">
  <autoFilter ref="CS30:DL50" xr:uid="{00000000-0009-0000-0100-000006000000}"/>
  <tableColumns count="20">
    <tableColumn id="1" xr3:uid="{00000000-0010-0000-0400-000001000000}" name="Code" dataDxfId="966"/>
    <tableColumn id="2" xr3:uid="{00000000-0010-0000-0400-000002000000}" name="Name" dataDxfId="965"/>
    <tableColumn id="3" xr3:uid="{00000000-0010-0000-0400-000003000000}" name="Geography1" dataDxfId="964"/>
    <tableColumn id="4" xr3:uid="{00000000-0010-0000-0400-000004000000}" name="00-04" dataDxfId="963" dataCellStyle="Percent">
      <calculatedColumnFormula>CW5/$D5</calculatedColumnFormula>
    </tableColumn>
    <tableColumn id="5" xr3:uid="{00000000-0010-0000-0400-000005000000}" name="05-09" dataDxfId="962" dataCellStyle="Percent">
      <calculatedColumnFormula>CX5/$D5</calculatedColumnFormula>
    </tableColumn>
    <tableColumn id="6" xr3:uid="{00000000-0010-0000-0400-000006000000}" name="10-14" dataDxfId="961" dataCellStyle="Percent">
      <calculatedColumnFormula>CY5/$D5</calculatedColumnFormula>
    </tableColumn>
    <tableColumn id="7" xr3:uid="{00000000-0010-0000-0400-000007000000}" name="15-19" dataDxfId="960" dataCellStyle="Percent">
      <calculatedColumnFormula>CZ5/$D5</calculatedColumnFormula>
    </tableColumn>
    <tableColumn id="8" xr3:uid="{00000000-0010-0000-0400-000008000000}" name="20-24" dataDxfId="959" dataCellStyle="Percent">
      <calculatedColumnFormula>DA5/$D5</calculatedColumnFormula>
    </tableColumn>
    <tableColumn id="9" xr3:uid="{00000000-0010-0000-0400-000009000000}" name="25-29" dataDxfId="958" dataCellStyle="Percent">
      <calculatedColumnFormula>DB5/$D5</calculatedColumnFormula>
    </tableColumn>
    <tableColumn id="10" xr3:uid="{00000000-0010-0000-0400-00000A000000}" name="30-34" dataDxfId="957" dataCellStyle="Percent">
      <calculatedColumnFormula>DC5/$D5</calculatedColumnFormula>
    </tableColumn>
    <tableColumn id="11" xr3:uid="{00000000-0010-0000-0400-00000B000000}" name="35-39" dataDxfId="956" dataCellStyle="Percent">
      <calculatedColumnFormula>DD5/$D5</calculatedColumnFormula>
    </tableColumn>
    <tableColumn id="12" xr3:uid="{00000000-0010-0000-0400-00000C000000}" name="40-44" dataDxfId="955" dataCellStyle="Percent">
      <calculatedColumnFormula>DE5/$D5</calculatedColumnFormula>
    </tableColumn>
    <tableColumn id="13" xr3:uid="{00000000-0010-0000-0400-00000D000000}" name="45-49" dataDxfId="954" dataCellStyle="Percent">
      <calculatedColumnFormula>DF5/$D5</calculatedColumnFormula>
    </tableColumn>
    <tableColumn id="14" xr3:uid="{00000000-0010-0000-0400-00000E000000}" name="50-54" dataDxfId="953" dataCellStyle="Percent">
      <calculatedColumnFormula>DG5/$D5</calculatedColumnFormula>
    </tableColumn>
    <tableColumn id="15" xr3:uid="{00000000-0010-0000-0400-00000F000000}" name="55-59" dataDxfId="952" dataCellStyle="Percent">
      <calculatedColumnFormula>DH5/$D5</calculatedColumnFormula>
    </tableColumn>
    <tableColumn id="16" xr3:uid="{00000000-0010-0000-0400-000010000000}" name="60-64" dataDxfId="951" dataCellStyle="Percent">
      <calculatedColumnFormula>DI5/$D5</calculatedColumnFormula>
    </tableColumn>
    <tableColumn id="17" xr3:uid="{00000000-0010-0000-0400-000011000000}" name="65-69" dataDxfId="950" dataCellStyle="Percent">
      <calculatedColumnFormula>DJ5/$D5</calculatedColumnFormula>
    </tableColumn>
    <tableColumn id="18" xr3:uid="{00000000-0010-0000-0400-000012000000}" name="70-74" dataDxfId="949" dataCellStyle="Percent">
      <calculatedColumnFormula>DK5/$D5</calculatedColumnFormula>
    </tableColumn>
    <tableColumn id="19" xr3:uid="{00000000-0010-0000-0400-000013000000}" name="75-79" dataDxfId="948" dataCellStyle="Percent">
      <calculatedColumnFormula>DL5/$D5</calculatedColumnFormula>
    </tableColumn>
    <tableColumn id="20" xr3:uid="{00000000-0010-0000-0400-000014000000}" name="80+" dataDxfId="947" dataCellStyle="Percent">
      <calculatedColumnFormula>DM5/$D5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ACSPerc" displayName="ACSPerc" ref="DO30:DZ50" totalsRowShown="0" headerRowDxfId="946" dataDxfId="259" tableBorderDxfId="945" dataCellStyle="Percent">
  <autoFilter ref="DO30:DZ50" xr:uid="{00000000-0009-0000-0100-000004000000}"/>
  <tableColumns count="12">
    <tableColumn id="1" xr3:uid="{00000000-0010-0000-0500-000001000000}" name="Code" dataDxfId="271"/>
    <tableColumn id="2" xr3:uid="{00000000-0010-0000-0500-000002000000}" name="Name" dataDxfId="270"/>
    <tableColumn id="3" xr3:uid="{00000000-0010-0000-0500-000003000000}" name="Geography1" dataDxfId="269"/>
    <tableColumn id="4" xr3:uid="{00000000-0010-0000-0500-000004000000}" name="00-04" dataDxfId="268" dataCellStyle="Percent">
      <calculatedColumnFormula>DR5/$D5</calculatedColumnFormula>
    </tableColumn>
    <tableColumn id="5" xr3:uid="{00000000-0010-0000-0500-000005000000}" name="00-07" dataDxfId="267" dataCellStyle="Percent">
      <calculatedColumnFormula>DS5/$D5</calculatedColumnFormula>
    </tableColumn>
    <tableColumn id="6" xr3:uid="{00000000-0010-0000-0500-000006000000}" name="00-17" dataDxfId="266" dataCellStyle="Percent">
      <calculatedColumnFormula>DT5/$D5</calculatedColumnFormula>
    </tableColumn>
    <tableColumn id="7" xr3:uid="{00000000-0010-0000-0500-000007000000}" name="10-17" dataDxfId="265" dataCellStyle="Percent">
      <calculatedColumnFormula>EA5/$D5</calculatedColumnFormula>
    </tableColumn>
    <tableColumn id="8" xr3:uid="{00000000-0010-0000-0500-000008000000}" name="18-64" dataDxfId="264" dataCellStyle="Percent">
      <calculatedColumnFormula>DU5/$D5</calculatedColumnFormula>
    </tableColumn>
    <tableColumn id="9" xr3:uid="{00000000-0010-0000-0500-000009000000}" name="65+" dataDxfId="263" dataCellStyle="Percent">
      <calculatedColumnFormula>DV5/$D5</calculatedColumnFormula>
    </tableColumn>
    <tableColumn id="10" xr3:uid="{00000000-0010-0000-0500-00000A000000}" name="75+" dataDxfId="262" dataCellStyle="Percent">
      <calculatedColumnFormula>DW5/$D5</calculatedColumnFormula>
    </tableColumn>
    <tableColumn id="11" xr3:uid="{00000000-0010-0000-0500-00000B000000}" name="85+" dataDxfId="261" dataCellStyle="Percent">
      <calculatedColumnFormula>DX5/$D5</calculatedColumnFormula>
    </tableColumn>
    <tableColumn id="12" xr3:uid="{00000000-0010-0000-0500-00000C000000}" name="18+" dataDxfId="260" dataCellStyle="Percent">
      <calculatedColumnFormula>DY5/$D5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6000000}" name="Gender" displayName="Gender" ref="EC30:EK50" totalsRowShown="0" headerRowDxfId="944" dataDxfId="249">
  <autoFilter ref="EC30:EK50" xr:uid="{00000000-0009-0000-0100-00001C000000}"/>
  <tableColumns count="9">
    <tableColumn id="1" xr3:uid="{00000000-0010-0000-0600-000001000000}" name="Code" dataDxfId="258"/>
    <tableColumn id="2" xr3:uid="{00000000-0010-0000-0600-000002000000}" name="Name" dataDxfId="257"/>
    <tableColumn id="3" xr3:uid="{00000000-0010-0000-0600-000003000000}" name="Geography1" dataDxfId="256"/>
    <tableColumn id="4" xr3:uid="{00000000-0010-0000-0600-000004000000}" name="Females" dataDxfId="255">
      <calculatedColumnFormula>Females!D5</calculatedColumnFormula>
    </tableColumn>
    <tableColumn id="5" xr3:uid="{00000000-0010-0000-0600-000005000000}" name="Males" dataDxfId="254">
      <calculatedColumnFormula>Males!D5</calculatedColumnFormula>
    </tableColumn>
    <tableColumn id="8" xr3:uid="{00000000-0010-0000-0600-000008000000}" name="Column1" dataDxfId="253">
      <calculatedColumnFormula>D5</calculatedColumnFormula>
    </tableColumn>
    <tableColumn id="6" xr3:uid="{00000000-0010-0000-0600-000006000000}" name="Females%" dataDxfId="252">
      <calculatedColumnFormula>Gender[[#This Row],[Females]]/(Gender[[#This Row],[Females]]+Gender[[#This Row],[Males]])</calculatedColumnFormula>
    </tableColumn>
    <tableColumn id="7" xr3:uid="{00000000-0010-0000-0600-000007000000}" name="Males%" dataDxfId="251">
      <calculatedColumnFormula>Gender[[#This Row],[Males]]/(Gender[[#This Row],[Females]]+Gender[[#This Row],[Males]])</calculatedColumnFormula>
    </tableColumn>
    <tableColumn id="9" xr3:uid="{00000000-0010-0000-0600-000009000000}" name="L14%" dataDxfId="250">
      <calculatedColumnFormula>Gender[[#This Row],[Column1]]/EH$35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Lancs_male" displayName="Lancs_male" ref="A4:CQ24" totalsRowShown="0" headerRowDxfId="943" dataDxfId="941" headerRowBorderDxfId="942" tableBorderDxfId="940">
  <autoFilter ref="A4:CQ24" xr:uid="{00000000-0009-0000-0100-000008000000}"/>
  <tableColumns count="95">
    <tableColumn id="1" xr3:uid="{00000000-0010-0000-0A00-000001000000}" name="Code" dataDxfId="939"/>
    <tableColumn id="2" xr3:uid="{00000000-0010-0000-0A00-000002000000}" name="Name" dataDxfId="938"/>
    <tableColumn id="3" xr3:uid="{00000000-0010-0000-0A00-000003000000}" name="Geography1" dataDxfId="248"/>
    <tableColumn id="4" xr3:uid="{00000000-0010-0000-0A00-000004000000}" name="All ages" dataDxfId="247"/>
    <tableColumn id="5" xr3:uid="{00000000-0010-0000-0A00-000005000000}" name="0" dataDxfId="246"/>
    <tableColumn id="6" xr3:uid="{00000000-0010-0000-0A00-000006000000}" name="1" dataDxfId="245"/>
    <tableColumn id="7" xr3:uid="{00000000-0010-0000-0A00-000007000000}" name="2" dataDxfId="244"/>
    <tableColumn id="8" xr3:uid="{00000000-0010-0000-0A00-000008000000}" name="3" dataDxfId="243"/>
    <tableColumn id="9" xr3:uid="{00000000-0010-0000-0A00-000009000000}" name="4" dataDxfId="242"/>
    <tableColumn id="10" xr3:uid="{00000000-0010-0000-0A00-00000A000000}" name="5" dataDxfId="241"/>
    <tableColumn id="11" xr3:uid="{00000000-0010-0000-0A00-00000B000000}" name="6" dataDxfId="240"/>
    <tableColumn id="12" xr3:uid="{00000000-0010-0000-0A00-00000C000000}" name="7" dataDxfId="239"/>
    <tableColumn id="13" xr3:uid="{00000000-0010-0000-0A00-00000D000000}" name="8" dataDxfId="238"/>
    <tableColumn id="14" xr3:uid="{00000000-0010-0000-0A00-00000E000000}" name="9" dataDxfId="237"/>
    <tableColumn id="15" xr3:uid="{00000000-0010-0000-0A00-00000F000000}" name="10" dataDxfId="236"/>
    <tableColumn id="16" xr3:uid="{00000000-0010-0000-0A00-000010000000}" name="11" dataDxfId="235"/>
    <tableColumn id="17" xr3:uid="{00000000-0010-0000-0A00-000011000000}" name="12" dataDxfId="234"/>
    <tableColumn id="18" xr3:uid="{00000000-0010-0000-0A00-000012000000}" name="13" dataDxfId="233"/>
    <tableColumn id="19" xr3:uid="{00000000-0010-0000-0A00-000013000000}" name="14" dataDxfId="232"/>
    <tableColumn id="20" xr3:uid="{00000000-0010-0000-0A00-000014000000}" name="15" dataDxfId="231"/>
    <tableColumn id="21" xr3:uid="{00000000-0010-0000-0A00-000015000000}" name="16" dataDxfId="230"/>
    <tableColumn id="22" xr3:uid="{00000000-0010-0000-0A00-000016000000}" name="17" dataDxfId="229"/>
    <tableColumn id="23" xr3:uid="{00000000-0010-0000-0A00-000017000000}" name="18" dataDxfId="228"/>
    <tableColumn id="24" xr3:uid="{00000000-0010-0000-0A00-000018000000}" name="19" dataDxfId="227"/>
    <tableColumn id="25" xr3:uid="{00000000-0010-0000-0A00-000019000000}" name="20" dataDxfId="226"/>
    <tableColumn id="26" xr3:uid="{00000000-0010-0000-0A00-00001A000000}" name="21" dataDxfId="225"/>
    <tableColumn id="27" xr3:uid="{00000000-0010-0000-0A00-00001B000000}" name="22" dataDxfId="224"/>
    <tableColumn id="28" xr3:uid="{00000000-0010-0000-0A00-00001C000000}" name="23" dataDxfId="223"/>
    <tableColumn id="29" xr3:uid="{00000000-0010-0000-0A00-00001D000000}" name="24" dataDxfId="222"/>
    <tableColumn id="30" xr3:uid="{00000000-0010-0000-0A00-00001E000000}" name="25" dataDxfId="221"/>
    <tableColumn id="31" xr3:uid="{00000000-0010-0000-0A00-00001F000000}" name="26" dataDxfId="220"/>
    <tableColumn id="32" xr3:uid="{00000000-0010-0000-0A00-000020000000}" name="27" dataDxfId="219"/>
    <tableColumn id="33" xr3:uid="{00000000-0010-0000-0A00-000021000000}" name="28" dataDxfId="218"/>
    <tableColumn id="34" xr3:uid="{00000000-0010-0000-0A00-000022000000}" name="29" dataDxfId="217"/>
    <tableColumn id="35" xr3:uid="{00000000-0010-0000-0A00-000023000000}" name="30" dataDxfId="216"/>
    <tableColumn id="36" xr3:uid="{00000000-0010-0000-0A00-000024000000}" name="31" dataDxfId="215"/>
    <tableColumn id="37" xr3:uid="{00000000-0010-0000-0A00-000025000000}" name="32" dataDxfId="214"/>
    <tableColumn id="38" xr3:uid="{00000000-0010-0000-0A00-000026000000}" name="33" dataDxfId="213"/>
    <tableColumn id="39" xr3:uid="{00000000-0010-0000-0A00-000027000000}" name="34" dataDxfId="212"/>
    <tableColumn id="40" xr3:uid="{00000000-0010-0000-0A00-000028000000}" name="35" dataDxfId="211"/>
    <tableColumn id="41" xr3:uid="{00000000-0010-0000-0A00-000029000000}" name="36" dataDxfId="210"/>
    <tableColumn id="42" xr3:uid="{00000000-0010-0000-0A00-00002A000000}" name="37" dataDxfId="209"/>
    <tableColumn id="43" xr3:uid="{00000000-0010-0000-0A00-00002B000000}" name="38" dataDxfId="208"/>
    <tableColumn id="44" xr3:uid="{00000000-0010-0000-0A00-00002C000000}" name="39" dataDxfId="207"/>
    <tableColumn id="45" xr3:uid="{00000000-0010-0000-0A00-00002D000000}" name="40" dataDxfId="206"/>
    <tableColumn id="46" xr3:uid="{00000000-0010-0000-0A00-00002E000000}" name="41" dataDxfId="205"/>
    <tableColumn id="47" xr3:uid="{00000000-0010-0000-0A00-00002F000000}" name="42" dataDxfId="204"/>
    <tableColumn id="48" xr3:uid="{00000000-0010-0000-0A00-000030000000}" name="43" dataDxfId="203"/>
    <tableColumn id="49" xr3:uid="{00000000-0010-0000-0A00-000031000000}" name="44" dataDxfId="202"/>
    <tableColumn id="50" xr3:uid="{00000000-0010-0000-0A00-000032000000}" name="45" dataDxfId="201"/>
    <tableColumn id="51" xr3:uid="{00000000-0010-0000-0A00-000033000000}" name="46" dataDxfId="200"/>
    <tableColumn id="52" xr3:uid="{00000000-0010-0000-0A00-000034000000}" name="47" dataDxfId="199"/>
    <tableColumn id="53" xr3:uid="{00000000-0010-0000-0A00-000035000000}" name="48" dataDxfId="198"/>
    <tableColumn id="54" xr3:uid="{00000000-0010-0000-0A00-000036000000}" name="49" dataDxfId="197"/>
    <tableColumn id="55" xr3:uid="{00000000-0010-0000-0A00-000037000000}" name="50" dataDxfId="196"/>
    <tableColumn id="56" xr3:uid="{00000000-0010-0000-0A00-000038000000}" name="51" dataDxfId="195"/>
    <tableColumn id="57" xr3:uid="{00000000-0010-0000-0A00-000039000000}" name="52" dataDxfId="194"/>
    <tableColumn id="58" xr3:uid="{00000000-0010-0000-0A00-00003A000000}" name="53" dataDxfId="193"/>
    <tableColumn id="59" xr3:uid="{00000000-0010-0000-0A00-00003B000000}" name="54" dataDxfId="192"/>
    <tableColumn id="60" xr3:uid="{00000000-0010-0000-0A00-00003C000000}" name="55" dataDxfId="191"/>
    <tableColumn id="61" xr3:uid="{00000000-0010-0000-0A00-00003D000000}" name="56" dataDxfId="190"/>
    <tableColumn id="62" xr3:uid="{00000000-0010-0000-0A00-00003E000000}" name="57" dataDxfId="189"/>
    <tableColumn id="63" xr3:uid="{00000000-0010-0000-0A00-00003F000000}" name="58" dataDxfId="188"/>
    <tableColumn id="64" xr3:uid="{00000000-0010-0000-0A00-000040000000}" name="59" dataDxfId="187"/>
    <tableColumn id="65" xr3:uid="{00000000-0010-0000-0A00-000041000000}" name="60" dataDxfId="186"/>
    <tableColumn id="66" xr3:uid="{00000000-0010-0000-0A00-000042000000}" name="61" dataDxfId="185"/>
    <tableColumn id="67" xr3:uid="{00000000-0010-0000-0A00-000043000000}" name="62" dataDxfId="184"/>
    <tableColumn id="68" xr3:uid="{00000000-0010-0000-0A00-000044000000}" name="63" dataDxfId="183"/>
    <tableColumn id="69" xr3:uid="{00000000-0010-0000-0A00-000045000000}" name="64" dataDxfId="182"/>
    <tableColumn id="70" xr3:uid="{00000000-0010-0000-0A00-000046000000}" name="65" dataDxfId="181"/>
    <tableColumn id="71" xr3:uid="{00000000-0010-0000-0A00-000047000000}" name="66" dataDxfId="180"/>
    <tableColumn id="72" xr3:uid="{00000000-0010-0000-0A00-000048000000}" name="67" dataDxfId="179"/>
    <tableColumn id="73" xr3:uid="{00000000-0010-0000-0A00-000049000000}" name="68" dataDxfId="178"/>
    <tableColumn id="74" xr3:uid="{00000000-0010-0000-0A00-00004A000000}" name="69" dataDxfId="177"/>
    <tableColumn id="75" xr3:uid="{00000000-0010-0000-0A00-00004B000000}" name="70" dataDxfId="176"/>
    <tableColumn id="76" xr3:uid="{00000000-0010-0000-0A00-00004C000000}" name="71" dataDxfId="175"/>
    <tableColumn id="77" xr3:uid="{00000000-0010-0000-0A00-00004D000000}" name="72" dataDxfId="174"/>
    <tableColumn id="78" xr3:uid="{00000000-0010-0000-0A00-00004E000000}" name="73" dataDxfId="173"/>
    <tableColumn id="79" xr3:uid="{00000000-0010-0000-0A00-00004F000000}" name="74" dataDxfId="172"/>
    <tableColumn id="80" xr3:uid="{00000000-0010-0000-0A00-000050000000}" name="75" dataDxfId="171"/>
    <tableColumn id="81" xr3:uid="{00000000-0010-0000-0A00-000051000000}" name="76" dataDxfId="170"/>
    <tableColumn id="82" xr3:uid="{00000000-0010-0000-0A00-000052000000}" name="77" dataDxfId="169"/>
    <tableColumn id="83" xr3:uid="{00000000-0010-0000-0A00-000053000000}" name="78" dataDxfId="168"/>
    <tableColumn id="84" xr3:uid="{00000000-0010-0000-0A00-000054000000}" name="79" dataDxfId="167"/>
    <tableColumn id="85" xr3:uid="{00000000-0010-0000-0A00-000055000000}" name="80" dataDxfId="166"/>
    <tableColumn id="86" xr3:uid="{00000000-0010-0000-0A00-000056000000}" name="81" dataDxfId="165"/>
    <tableColumn id="87" xr3:uid="{00000000-0010-0000-0A00-000057000000}" name="82" dataDxfId="164"/>
    <tableColumn id="88" xr3:uid="{00000000-0010-0000-0A00-000058000000}" name="83" dataDxfId="163"/>
    <tableColumn id="89" xr3:uid="{00000000-0010-0000-0A00-000059000000}" name="84" dataDxfId="162"/>
    <tableColumn id="90" xr3:uid="{00000000-0010-0000-0A00-00005A000000}" name="85" dataDxfId="161"/>
    <tableColumn id="91" xr3:uid="{00000000-0010-0000-0A00-00005B000000}" name="86" dataDxfId="160"/>
    <tableColumn id="92" xr3:uid="{00000000-0010-0000-0A00-00005C000000}" name="87" dataDxfId="159"/>
    <tableColumn id="93" xr3:uid="{00000000-0010-0000-0A00-00005D000000}" name="88" dataDxfId="158"/>
    <tableColumn id="94" xr3:uid="{00000000-0010-0000-0A00-00005E000000}" name="89" dataDxfId="157"/>
    <tableColumn id="95" xr3:uid="{00000000-0010-0000-0A00-00005F000000}" name="90" dataDxfId="156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B000000}" name="Males" displayName="Males" ref="CS4:DL24" totalsRowShown="0" headerRowDxfId="937" dataDxfId="936" dataCellStyle="Comma">
  <autoFilter ref="CS4:DL24" xr:uid="{00000000-0009-0000-0100-000009000000}"/>
  <tableColumns count="20">
    <tableColumn id="1" xr3:uid="{00000000-0010-0000-0B00-000001000000}" name="Code" dataDxfId="935"/>
    <tableColumn id="2" xr3:uid="{00000000-0010-0000-0B00-000002000000}" name="Name" dataDxfId="934"/>
    <tableColumn id="3" xr3:uid="{00000000-0010-0000-0B00-000003000000}" name="Geography1" dataDxfId="933"/>
    <tableColumn id="4" xr3:uid="{00000000-0010-0000-0B00-000004000000}" name="00-04" dataDxfId="932" dataCellStyle="Comma">
      <calculatedColumnFormula>SUM(Lancs_male[[#This Row],[0]:[4]])</calculatedColumnFormula>
    </tableColumn>
    <tableColumn id="5" xr3:uid="{00000000-0010-0000-0B00-000005000000}" name="05-09" dataDxfId="931" dataCellStyle="Comma">
      <calculatedColumnFormula>SUM(Lancs_male[[#This Row],[5]:[9]])</calculatedColumnFormula>
    </tableColumn>
    <tableColumn id="6" xr3:uid="{00000000-0010-0000-0B00-000006000000}" name="10-14" dataDxfId="930" dataCellStyle="Comma">
      <calculatedColumnFormula>SUM(Lancs_male[[#This Row],[10]:[14]])</calculatedColumnFormula>
    </tableColumn>
    <tableColumn id="7" xr3:uid="{00000000-0010-0000-0B00-000007000000}" name="15-19" dataDxfId="929" dataCellStyle="Comma">
      <calculatedColumnFormula>SUM(Lancs_male[[#This Row],[15]:[19]])</calculatedColumnFormula>
    </tableColumn>
    <tableColumn id="8" xr3:uid="{00000000-0010-0000-0B00-000008000000}" name="20-24" dataDxfId="928" dataCellStyle="Comma">
      <calculatedColumnFormula>SUM(Lancs_male[[#This Row],[20]:[24]])</calculatedColumnFormula>
    </tableColumn>
    <tableColumn id="9" xr3:uid="{00000000-0010-0000-0B00-000009000000}" name="25-29" dataDxfId="927" dataCellStyle="Comma">
      <calculatedColumnFormula>SUM(Lancs_male[[#This Row],[25]:[29]])</calculatedColumnFormula>
    </tableColumn>
    <tableColumn id="10" xr3:uid="{00000000-0010-0000-0B00-00000A000000}" name="30-34" dataDxfId="926" dataCellStyle="Comma">
      <calculatedColumnFormula>SUM(Lancs_male[[#This Row],[30]:[34]])</calculatedColumnFormula>
    </tableColumn>
    <tableColumn id="11" xr3:uid="{00000000-0010-0000-0B00-00000B000000}" name="35-39" dataDxfId="925" dataCellStyle="Comma">
      <calculatedColumnFormula>SUM(Lancs_male[[#This Row],[35]:[39]])</calculatedColumnFormula>
    </tableColumn>
    <tableColumn id="12" xr3:uid="{00000000-0010-0000-0B00-00000C000000}" name="40-44" dataDxfId="924" dataCellStyle="Comma">
      <calculatedColumnFormula>SUM(Lancs_male[[#This Row],[40]:[44]])</calculatedColumnFormula>
    </tableColumn>
    <tableColumn id="13" xr3:uid="{00000000-0010-0000-0B00-00000D000000}" name="45-49" dataDxfId="923" dataCellStyle="Comma">
      <calculatedColumnFormula>SUM(Lancs_male[[#This Row],[45]:[49]])</calculatedColumnFormula>
    </tableColumn>
    <tableColumn id="14" xr3:uid="{00000000-0010-0000-0B00-00000E000000}" name="50-54" dataDxfId="922" dataCellStyle="Comma">
      <calculatedColumnFormula>SUM(Lancs_male[[#This Row],[50]:[54]])</calculatedColumnFormula>
    </tableColumn>
    <tableColumn id="15" xr3:uid="{00000000-0010-0000-0B00-00000F000000}" name="55-59" dataDxfId="921" dataCellStyle="Comma">
      <calculatedColumnFormula>SUM(Lancs_male[[#This Row],[55]:[59]])</calculatedColumnFormula>
    </tableColumn>
    <tableColumn id="16" xr3:uid="{00000000-0010-0000-0B00-000010000000}" name="60-64" dataDxfId="920" dataCellStyle="Comma">
      <calculatedColumnFormula>SUM(Lancs_male[[#This Row],[60]:[64]])</calculatedColumnFormula>
    </tableColumn>
    <tableColumn id="17" xr3:uid="{00000000-0010-0000-0B00-000011000000}" name="65-69" dataDxfId="919" dataCellStyle="Comma">
      <calculatedColumnFormula>SUM(Lancs_male[[#This Row],[65]:[69]])</calculatedColumnFormula>
    </tableColumn>
    <tableColumn id="18" xr3:uid="{00000000-0010-0000-0B00-000012000000}" name="70-74" dataDxfId="918" dataCellStyle="Comma">
      <calculatedColumnFormula>SUM(Lancs_male[[#This Row],[70]:[74]])</calculatedColumnFormula>
    </tableColumn>
    <tableColumn id="19" xr3:uid="{00000000-0010-0000-0B00-000013000000}" name="75-79" dataDxfId="917" dataCellStyle="Comma">
      <calculatedColumnFormula>SUM(Lancs_male[[#This Row],[75]:[79]])</calculatedColumnFormula>
    </tableColumn>
    <tableColumn id="20" xr3:uid="{00000000-0010-0000-0B00-000014000000}" name="80+" dataDxfId="916" dataCellStyle="Comma">
      <calculatedColumnFormula>SUM(Lancs_male[[#This Row],[80]:[90]])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P185"/>
  <sheetViews>
    <sheetView tabSelected="1" zoomScaleNormal="100" workbookViewId="0">
      <selection activeCell="AA59" sqref="AA59"/>
    </sheetView>
  </sheetViews>
  <sheetFormatPr defaultColWidth="10.6640625" defaultRowHeight="10.199999999999999" x14ac:dyDescent="0.2"/>
  <cols>
    <col min="1" max="1" width="12.88671875" style="1" customWidth="1"/>
    <col min="2" max="2" width="35.44140625" style="1" bestFit="1" customWidth="1"/>
    <col min="3" max="3" width="22.5546875" style="1" customWidth="1"/>
    <col min="4" max="23" width="10.6640625" style="1"/>
    <col min="24" max="24" width="11.6640625" style="1" customWidth="1"/>
    <col min="25" max="98" width="10.6640625" style="1"/>
    <col min="99" max="99" width="11.44140625" style="1" customWidth="1"/>
    <col min="100" max="100" width="12" style="1" bestFit="1" customWidth="1"/>
    <col min="101" max="119" width="10.6640625" style="1"/>
    <col min="120" max="120" width="12.5546875" style="1" customWidth="1"/>
    <col min="121" max="133" width="10.6640625" style="1"/>
    <col min="134" max="134" width="17.5546875" style="1" bestFit="1" customWidth="1"/>
    <col min="135" max="135" width="18" style="1" bestFit="1" customWidth="1"/>
    <col min="136" max="16384" width="10.6640625" style="1"/>
  </cols>
  <sheetData>
    <row r="1" spans="1:144" ht="12.75" customHeight="1" x14ac:dyDescent="0.2"/>
    <row r="2" spans="1:144" ht="13.2" x14ac:dyDescent="0.2">
      <c r="A2" s="33" t="s">
        <v>340</v>
      </c>
      <c r="CS2" s="32" t="s">
        <v>153</v>
      </c>
      <c r="DM2" s="32"/>
      <c r="DO2" s="32" t="s">
        <v>152</v>
      </c>
    </row>
    <row r="3" spans="1:144" ht="12.75" customHeight="1" x14ac:dyDescent="0.25">
      <c r="A3" s="31"/>
    </row>
    <row r="4" spans="1:144" s="12" customFormat="1" ht="12.75" customHeight="1" x14ac:dyDescent="0.3">
      <c r="A4" s="30" t="s">
        <v>50</v>
      </c>
      <c r="B4" s="30" t="s">
        <v>49</v>
      </c>
      <c r="C4" s="30" t="s">
        <v>48</v>
      </c>
      <c r="D4" s="29" t="s">
        <v>142</v>
      </c>
      <c r="E4" s="28" t="s">
        <v>141</v>
      </c>
      <c r="F4" s="28" t="s">
        <v>140</v>
      </c>
      <c r="G4" s="28" t="s">
        <v>139</v>
      </c>
      <c r="H4" s="28" t="s">
        <v>138</v>
      </c>
      <c r="I4" s="28" t="s">
        <v>137</v>
      </c>
      <c r="J4" s="28" t="s">
        <v>136</v>
      </c>
      <c r="K4" s="28" t="s">
        <v>135</v>
      </c>
      <c r="L4" s="28" t="s">
        <v>134</v>
      </c>
      <c r="M4" s="28" t="s">
        <v>133</v>
      </c>
      <c r="N4" s="28" t="s">
        <v>132</v>
      </c>
      <c r="O4" s="28" t="s">
        <v>131</v>
      </c>
      <c r="P4" s="28" t="s">
        <v>130</v>
      </c>
      <c r="Q4" s="28" t="s">
        <v>129</v>
      </c>
      <c r="R4" s="28" t="s">
        <v>128</v>
      </c>
      <c r="S4" s="28" t="s">
        <v>127</v>
      </c>
      <c r="T4" s="28" t="s">
        <v>126</v>
      </c>
      <c r="U4" s="28" t="s">
        <v>125</v>
      </c>
      <c r="V4" s="28" t="s">
        <v>124</v>
      </c>
      <c r="W4" s="28" t="s">
        <v>123</v>
      </c>
      <c r="X4" s="28" t="s">
        <v>122</v>
      </c>
      <c r="Y4" s="28" t="s">
        <v>121</v>
      </c>
      <c r="Z4" s="28" t="s">
        <v>120</v>
      </c>
      <c r="AA4" s="28" t="s">
        <v>119</v>
      </c>
      <c r="AB4" s="28" t="s">
        <v>118</v>
      </c>
      <c r="AC4" s="28" t="s">
        <v>117</v>
      </c>
      <c r="AD4" s="28" t="s">
        <v>116</v>
      </c>
      <c r="AE4" s="28" t="s">
        <v>115</v>
      </c>
      <c r="AF4" s="28" t="s">
        <v>114</v>
      </c>
      <c r="AG4" s="28" t="s">
        <v>113</v>
      </c>
      <c r="AH4" s="28" t="s">
        <v>112</v>
      </c>
      <c r="AI4" s="28" t="s">
        <v>111</v>
      </c>
      <c r="AJ4" s="28" t="s">
        <v>110</v>
      </c>
      <c r="AK4" s="28" t="s">
        <v>109</v>
      </c>
      <c r="AL4" s="28" t="s">
        <v>108</v>
      </c>
      <c r="AM4" s="28" t="s">
        <v>107</v>
      </c>
      <c r="AN4" s="28" t="s">
        <v>106</v>
      </c>
      <c r="AO4" s="28" t="s">
        <v>105</v>
      </c>
      <c r="AP4" s="28" t="s">
        <v>104</v>
      </c>
      <c r="AQ4" s="28" t="s">
        <v>103</v>
      </c>
      <c r="AR4" s="28" t="s">
        <v>102</v>
      </c>
      <c r="AS4" s="28" t="s">
        <v>101</v>
      </c>
      <c r="AT4" s="28" t="s">
        <v>100</v>
      </c>
      <c r="AU4" s="28" t="s">
        <v>99</v>
      </c>
      <c r="AV4" s="28" t="s">
        <v>98</v>
      </c>
      <c r="AW4" s="28" t="s">
        <v>97</v>
      </c>
      <c r="AX4" s="28" t="s">
        <v>96</v>
      </c>
      <c r="AY4" s="28" t="s">
        <v>95</v>
      </c>
      <c r="AZ4" s="28" t="s">
        <v>94</v>
      </c>
      <c r="BA4" s="28" t="s">
        <v>93</v>
      </c>
      <c r="BB4" s="28" t="s">
        <v>92</v>
      </c>
      <c r="BC4" s="28" t="s">
        <v>91</v>
      </c>
      <c r="BD4" s="28" t="s">
        <v>90</v>
      </c>
      <c r="BE4" s="28" t="s">
        <v>89</v>
      </c>
      <c r="BF4" s="28" t="s">
        <v>88</v>
      </c>
      <c r="BG4" s="28" t="s">
        <v>87</v>
      </c>
      <c r="BH4" s="28" t="s">
        <v>86</v>
      </c>
      <c r="BI4" s="28" t="s">
        <v>85</v>
      </c>
      <c r="BJ4" s="28" t="s">
        <v>84</v>
      </c>
      <c r="BK4" s="28" t="s">
        <v>83</v>
      </c>
      <c r="BL4" s="28" t="s">
        <v>82</v>
      </c>
      <c r="BM4" s="28" t="s">
        <v>81</v>
      </c>
      <c r="BN4" s="28" t="s">
        <v>80</v>
      </c>
      <c r="BO4" s="28" t="s">
        <v>79</v>
      </c>
      <c r="BP4" s="28" t="s">
        <v>78</v>
      </c>
      <c r="BQ4" s="28" t="s">
        <v>77</v>
      </c>
      <c r="BR4" s="28" t="s">
        <v>76</v>
      </c>
      <c r="BS4" s="28" t="s">
        <v>75</v>
      </c>
      <c r="BT4" s="28" t="s">
        <v>74</v>
      </c>
      <c r="BU4" s="28" t="s">
        <v>73</v>
      </c>
      <c r="BV4" s="28" t="s">
        <v>72</v>
      </c>
      <c r="BW4" s="28" t="s">
        <v>71</v>
      </c>
      <c r="BX4" s="28" t="s">
        <v>70</v>
      </c>
      <c r="BY4" s="28" t="s">
        <v>69</v>
      </c>
      <c r="BZ4" s="28" t="s">
        <v>68</v>
      </c>
      <c r="CA4" s="28" t="s">
        <v>67</v>
      </c>
      <c r="CB4" s="28" t="s">
        <v>66</v>
      </c>
      <c r="CC4" s="28" t="s">
        <v>65</v>
      </c>
      <c r="CD4" s="28" t="s">
        <v>64</v>
      </c>
      <c r="CE4" s="28" t="s">
        <v>63</v>
      </c>
      <c r="CF4" s="28" t="s">
        <v>62</v>
      </c>
      <c r="CG4" s="28" t="s">
        <v>61</v>
      </c>
      <c r="CH4" s="28" t="s">
        <v>60</v>
      </c>
      <c r="CI4" s="28" t="s">
        <v>59</v>
      </c>
      <c r="CJ4" s="28" t="s">
        <v>58</v>
      </c>
      <c r="CK4" s="28" t="s">
        <v>57</v>
      </c>
      <c r="CL4" s="28" t="s">
        <v>56</v>
      </c>
      <c r="CM4" s="28" t="s">
        <v>55</v>
      </c>
      <c r="CN4" s="28" t="s">
        <v>54</v>
      </c>
      <c r="CO4" s="28" t="s">
        <v>53</v>
      </c>
      <c r="CP4" s="28" t="s">
        <v>52</v>
      </c>
      <c r="CQ4" s="28" t="s">
        <v>51</v>
      </c>
      <c r="CS4" s="24" t="s">
        <v>50</v>
      </c>
      <c r="CT4" s="24" t="s">
        <v>49</v>
      </c>
      <c r="CU4" s="24" t="s">
        <v>48</v>
      </c>
      <c r="CV4" s="9" t="s">
        <v>142</v>
      </c>
      <c r="CW4" s="27" t="s">
        <v>246</v>
      </c>
      <c r="CX4" s="81" t="s">
        <v>261</v>
      </c>
      <c r="CY4" s="82" t="s">
        <v>262</v>
      </c>
      <c r="CZ4" s="27" t="s">
        <v>250</v>
      </c>
      <c r="DA4" s="27" t="s">
        <v>251</v>
      </c>
      <c r="DB4" s="27" t="s">
        <v>252</v>
      </c>
      <c r="DC4" s="27" t="s">
        <v>253</v>
      </c>
      <c r="DD4" s="27" t="s">
        <v>254</v>
      </c>
      <c r="DE4" s="27" t="s">
        <v>255</v>
      </c>
      <c r="DF4" s="27" t="s">
        <v>256</v>
      </c>
      <c r="DG4" s="27" t="s">
        <v>257</v>
      </c>
      <c r="DH4" s="27" t="s">
        <v>258</v>
      </c>
      <c r="DI4" s="27" t="s">
        <v>259</v>
      </c>
      <c r="DJ4" s="27" t="s">
        <v>260</v>
      </c>
      <c r="DK4" s="26" t="s">
        <v>151</v>
      </c>
      <c r="DL4" s="25" t="s">
        <v>150</v>
      </c>
      <c r="DM4" s="25" t="s">
        <v>149</v>
      </c>
      <c r="DO4" s="24" t="s">
        <v>50</v>
      </c>
      <c r="DP4" s="24" t="s">
        <v>49</v>
      </c>
      <c r="DQ4" s="24" t="s">
        <v>48</v>
      </c>
      <c r="DR4" s="8" t="s">
        <v>246</v>
      </c>
      <c r="DS4" s="8" t="s">
        <v>247</v>
      </c>
      <c r="DT4" s="8" t="s">
        <v>248</v>
      </c>
      <c r="DU4" s="9" t="s">
        <v>249</v>
      </c>
      <c r="DV4" s="9" t="s">
        <v>47</v>
      </c>
      <c r="DW4" s="9" t="s">
        <v>46</v>
      </c>
      <c r="DX4" s="9" t="s">
        <v>45</v>
      </c>
      <c r="DY4" s="9" t="s">
        <v>44</v>
      </c>
      <c r="DZ4" s="23" t="s">
        <v>148</v>
      </c>
      <c r="EA4" s="22" t="s">
        <v>147</v>
      </c>
      <c r="EB4" s="21" t="s">
        <v>146</v>
      </c>
      <c r="EC4" s="113" t="s">
        <v>290</v>
      </c>
      <c r="EM4" s="125"/>
      <c r="EN4" s="125"/>
    </row>
    <row r="5" spans="1:144" s="16" customFormat="1" ht="12.75" customHeight="1" x14ac:dyDescent="0.2">
      <c r="A5" s="16" t="s">
        <v>43</v>
      </c>
      <c r="B5" s="16" t="s">
        <v>42</v>
      </c>
      <c r="C5" s="16" t="s">
        <v>37</v>
      </c>
      <c r="D5" s="20">
        <v>67081234</v>
      </c>
      <c r="E5" s="20">
        <v>701897</v>
      </c>
      <c r="F5" s="20">
        <v>730219</v>
      </c>
      <c r="G5" s="20">
        <v>759354</v>
      </c>
      <c r="H5" s="20">
        <v>783321</v>
      </c>
      <c r="I5" s="20">
        <v>807539</v>
      </c>
      <c r="J5" s="20">
        <v>806745</v>
      </c>
      <c r="K5" s="20">
        <v>813073</v>
      </c>
      <c r="L5" s="20">
        <v>830700</v>
      </c>
      <c r="M5" s="20">
        <v>855000</v>
      </c>
      <c r="N5" s="20">
        <v>841895</v>
      </c>
      <c r="O5" s="20">
        <v>826080</v>
      </c>
      <c r="P5" s="20">
        <v>817287</v>
      </c>
      <c r="Q5" s="20">
        <v>823732</v>
      </c>
      <c r="R5" s="20">
        <v>796700</v>
      </c>
      <c r="S5" s="20">
        <v>781315</v>
      </c>
      <c r="T5" s="20">
        <v>752712</v>
      </c>
      <c r="U5" s="20">
        <v>740693</v>
      </c>
      <c r="V5" s="20">
        <v>722928</v>
      </c>
      <c r="W5" s="20">
        <v>717252</v>
      </c>
      <c r="X5" s="20">
        <v>750095</v>
      </c>
      <c r="Y5" s="20">
        <v>778930</v>
      </c>
      <c r="Z5" s="20">
        <v>810303</v>
      </c>
      <c r="AA5" s="20">
        <v>827261</v>
      </c>
      <c r="AB5" s="20">
        <v>856602</v>
      </c>
      <c r="AC5" s="20">
        <v>860062</v>
      </c>
      <c r="AD5" s="20">
        <v>858738</v>
      </c>
      <c r="AE5" s="20">
        <v>884489</v>
      </c>
      <c r="AF5" s="20">
        <v>887131</v>
      </c>
      <c r="AG5" s="20">
        <v>914604</v>
      </c>
      <c r="AH5" s="20">
        <v>931668</v>
      </c>
      <c r="AI5" s="20">
        <v>914186</v>
      </c>
      <c r="AJ5" s="20">
        <v>905920</v>
      </c>
      <c r="AK5" s="20">
        <v>913691</v>
      </c>
      <c r="AL5" s="20">
        <v>891015</v>
      </c>
      <c r="AM5" s="20">
        <v>897163</v>
      </c>
      <c r="AN5" s="20">
        <v>894424</v>
      </c>
      <c r="AO5" s="20">
        <v>872466</v>
      </c>
      <c r="AP5" s="20">
        <v>878205</v>
      </c>
      <c r="AQ5" s="20">
        <v>876420</v>
      </c>
      <c r="AR5" s="20">
        <v>882585</v>
      </c>
      <c r="AS5" s="20">
        <v>882352</v>
      </c>
      <c r="AT5" s="20">
        <v>846976</v>
      </c>
      <c r="AU5" s="20">
        <v>790568</v>
      </c>
      <c r="AV5" s="20">
        <v>778286</v>
      </c>
      <c r="AW5" s="20">
        <v>793361</v>
      </c>
      <c r="AX5" s="20">
        <v>807777</v>
      </c>
      <c r="AY5" s="20">
        <v>821621</v>
      </c>
      <c r="AZ5" s="20">
        <v>857254</v>
      </c>
      <c r="BA5" s="20">
        <v>894159</v>
      </c>
      <c r="BB5" s="20">
        <v>923156</v>
      </c>
      <c r="BC5" s="20">
        <v>901680</v>
      </c>
      <c r="BD5" s="20">
        <v>923655</v>
      </c>
      <c r="BE5" s="20">
        <v>923357</v>
      </c>
      <c r="BF5" s="20">
        <v>934714</v>
      </c>
      <c r="BG5" s="20">
        <v>932611</v>
      </c>
      <c r="BH5" s="20">
        <v>938738</v>
      </c>
      <c r="BI5" s="20">
        <v>928163</v>
      </c>
      <c r="BJ5" s="20">
        <v>906643</v>
      </c>
      <c r="BK5" s="20">
        <v>884567</v>
      </c>
      <c r="BL5" s="20">
        <v>852740</v>
      </c>
      <c r="BM5" s="20">
        <v>816209</v>
      </c>
      <c r="BN5" s="20">
        <v>796532</v>
      </c>
      <c r="BO5" s="20">
        <v>777771</v>
      </c>
      <c r="BP5" s="20">
        <v>747241</v>
      </c>
      <c r="BQ5" s="20">
        <v>718065</v>
      </c>
      <c r="BR5" s="20">
        <v>689198</v>
      </c>
      <c r="BS5" s="20">
        <v>687334</v>
      </c>
      <c r="BT5" s="20">
        <v>674764</v>
      </c>
      <c r="BU5" s="20">
        <v>651687</v>
      </c>
      <c r="BV5" s="20">
        <v>652398</v>
      </c>
      <c r="BW5" s="20">
        <v>660817</v>
      </c>
      <c r="BX5" s="20">
        <v>672642</v>
      </c>
      <c r="BY5" s="20">
        <v>702415</v>
      </c>
      <c r="BZ5" s="20">
        <v>753009</v>
      </c>
      <c r="CA5" s="20">
        <v>575023</v>
      </c>
      <c r="CB5" s="20">
        <v>549939</v>
      </c>
      <c r="CC5" s="20">
        <v>540477</v>
      </c>
      <c r="CD5" s="20">
        <v>494925</v>
      </c>
      <c r="CE5" s="20">
        <v>435050</v>
      </c>
      <c r="CF5" s="20">
        <v>383368</v>
      </c>
      <c r="CG5" s="20">
        <v>386890</v>
      </c>
      <c r="CH5" s="20">
        <v>373288</v>
      </c>
      <c r="CI5" s="20">
        <v>350944</v>
      </c>
      <c r="CJ5" s="20">
        <v>322102</v>
      </c>
      <c r="CK5" s="20">
        <v>292999</v>
      </c>
      <c r="CL5" s="20">
        <v>264997</v>
      </c>
      <c r="CM5" s="20">
        <v>231822</v>
      </c>
      <c r="CN5" s="20">
        <v>206428</v>
      </c>
      <c r="CO5" s="20">
        <v>185189</v>
      </c>
      <c r="CP5" s="20">
        <v>161430</v>
      </c>
      <c r="CQ5" s="20">
        <v>609503</v>
      </c>
      <c r="CR5" s="20"/>
      <c r="CS5" s="160" t="s">
        <v>43</v>
      </c>
      <c r="CT5" s="161" t="s">
        <v>42</v>
      </c>
      <c r="CU5" s="161" t="s">
        <v>37</v>
      </c>
      <c r="CV5" s="77">
        <f>Lancs_All[[#This Row],[All ages]]</f>
        <v>67081234</v>
      </c>
      <c r="CW5" s="19">
        <f>SUM(Lancs_All[[#This Row],[0]:[4]])</f>
        <v>3782330</v>
      </c>
      <c r="CX5" s="19">
        <f>SUM(Lancs_All[[#This Row],[5]:[9]])</f>
        <v>4147413</v>
      </c>
      <c r="CY5" s="19">
        <f>SUM(Lancs_All[[#This Row],[10]:[14]])</f>
        <v>4045114</v>
      </c>
      <c r="CZ5" s="19">
        <f>SUM(Lancs_All[[#This Row],[15]:[19]])</f>
        <v>3683680</v>
      </c>
      <c r="DA5" s="19">
        <f>SUM(Lancs_All[[#This Row],[20]:[24]])</f>
        <v>4133158</v>
      </c>
      <c r="DB5" s="19">
        <f>SUM(Lancs_All[[#This Row],[25]:[29]])</f>
        <v>4476630</v>
      </c>
      <c r="DC5" s="19">
        <f>SUM(Lancs_All[[#This Row],[30]:[34]])</f>
        <v>4521975</v>
      </c>
      <c r="DD5" s="19">
        <f>SUM(Lancs_All[[#This Row],[35]:[39]])</f>
        <v>4404100</v>
      </c>
      <c r="DE5" s="19">
        <f>SUM(Lancs_All[[#This Row],[40]:[44]])</f>
        <v>4091543</v>
      </c>
      <c r="DF5" s="19">
        <f>SUM(Lancs_All[[#This Row],[45]:[49]])</f>
        <v>4303967</v>
      </c>
      <c r="DG5" s="19">
        <f>SUM(Lancs_All[[#This Row],[50]:[54]])</f>
        <v>4616017</v>
      </c>
      <c r="DH5" s="19">
        <f>SUM(Lancs_All[[#This Row],[55]:[59]])</f>
        <v>4510851</v>
      </c>
      <c r="DI5" s="19">
        <f>SUM(Lancs_All[[#This Row],[60]:[64]])</f>
        <v>3855818</v>
      </c>
      <c r="DJ5" s="19">
        <f>SUM(Lancs_All[[#This Row],[65]:[69]])</f>
        <v>3355381</v>
      </c>
      <c r="DK5" s="19">
        <f>SUM(Lancs_All[[#This Row],[70]:[74]])</f>
        <v>3363906</v>
      </c>
      <c r="DL5" s="19">
        <f>SUM(Lancs_All[[#This Row],[75]:[79]])</f>
        <v>2403759</v>
      </c>
      <c r="DM5" s="19">
        <f>SUM(Lancs_All[[#This Row],[80]:[90]])</f>
        <v>3385592</v>
      </c>
      <c r="DO5" s="16" t="s">
        <v>43</v>
      </c>
      <c r="DP5" s="16" t="s">
        <v>42</v>
      </c>
      <c r="DQ5" s="16" t="s">
        <v>37</v>
      </c>
      <c r="DR5" s="19">
        <f>SUM(Lancs_All[[#This Row],[0]:[4]])</f>
        <v>3782330</v>
      </c>
      <c r="DS5" s="19">
        <f>SUM(Lancs_All[[#This Row],[0]:[7]])</f>
        <v>6232848</v>
      </c>
      <c r="DT5" s="19">
        <f>SUM(Lancs_All[[#This Row],[0]:[17]])</f>
        <v>14191190</v>
      </c>
      <c r="DU5" s="19">
        <f>SUM(Lancs_All[[#This Row],[18]:[64]])</f>
        <v>40381406</v>
      </c>
      <c r="DV5" s="19">
        <f>SUM(Lancs_All[[#This Row],[65]:[90]])</f>
        <v>12508638</v>
      </c>
      <c r="DW5" s="19">
        <f>SUM(Lancs_All[[#This Row],[75]:[90]])</f>
        <v>5789351</v>
      </c>
      <c r="DX5" s="19">
        <f>SUM(Lancs_All[[#This Row],[85]:[90]])</f>
        <v>1659369</v>
      </c>
      <c r="DY5" s="19">
        <f>SUM(Lancs_All[[#This Row],[18]:[90]])</f>
        <v>52890044</v>
      </c>
      <c r="DZ5" s="19">
        <f>SUM(Lancs_All[[#This Row],[0]:[19]])</f>
        <v>15658537</v>
      </c>
      <c r="EA5" s="19">
        <f>SUM(Lancs_All[[#This Row],[10]:[17]])</f>
        <v>6261447</v>
      </c>
      <c r="EB5" s="19">
        <f>SUM(Lancs_All[[#This Row],[20]:[64]])</f>
        <v>38914059</v>
      </c>
      <c r="EC5" s="164"/>
    </row>
    <row r="6" spans="1:144" s="16" customFormat="1" ht="12.75" customHeight="1" x14ac:dyDescent="0.2">
      <c r="A6" s="16" t="s">
        <v>41</v>
      </c>
      <c r="B6" s="16" t="s">
        <v>40</v>
      </c>
      <c r="C6" s="16" t="s">
        <v>37</v>
      </c>
      <c r="D6" s="20">
        <v>65185724</v>
      </c>
      <c r="E6" s="20">
        <v>679949</v>
      </c>
      <c r="F6" s="20">
        <v>707375</v>
      </c>
      <c r="G6" s="20">
        <v>735831</v>
      </c>
      <c r="H6" s="20">
        <v>759033</v>
      </c>
      <c r="I6" s="20">
        <v>782406</v>
      </c>
      <c r="J6" s="20">
        <v>781788</v>
      </c>
      <c r="K6" s="20">
        <v>788058</v>
      </c>
      <c r="L6" s="20">
        <v>805285</v>
      </c>
      <c r="M6" s="20">
        <v>828652</v>
      </c>
      <c r="N6" s="20">
        <v>815756</v>
      </c>
      <c r="O6" s="20">
        <v>800239</v>
      </c>
      <c r="P6" s="20">
        <v>791126</v>
      </c>
      <c r="Q6" s="20">
        <v>797515</v>
      </c>
      <c r="R6" s="20">
        <v>771738</v>
      </c>
      <c r="S6" s="20">
        <v>757479</v>
      </c>
      <c r="T6" s="20">
        <v>729523</v>
      </c>
      <c r="U6" s="20">
        <v>717775</v>
      </c>
      <c r="V6" s="20">
        <v>700554</v>
      </c>
      <c r="W6" s="20">
        <v>694916</v>
      </c>
      <c r="X6" s="20">
        <v>729044</v>
      </c>
      <c r="Y6" s="20">
        <v>757338</v>
      </c>
      <c r="Z6" s="20">
        <v>787678</v>
      </c>
      <c r="AA6" s="20">
        <v>804761</v>
      </c>
      <c r="AB6" s="20">
        <v>833762</v>
      </c>
      <c r="AC6" s="20">
        <v>837295</v>
      </c>
      <c r="AD6" s="20">
        <v>835880</v>
      </c>
      <c r="AE6" s="20">
        <v>861037</v>
      </c>
      <c r="AF6" s="20">
        <v>863596</v>
      </c>
      <c r="AG6" s="20">
        <v>889805</v>
      </c>
      <c r="AH6" s="20">
        <v>906493</v>
      </c>
      <c r="AI6" s="20">
        <v>889121</v>
      </c>
      <c r="AJ6" s="20">
        <v>880885</v>
      </c>
      <c r="AK6" s="20">
        <v>888368</v>
      </c>
      <c r="AL6" s="20">
        <v>865467</v>
      </c>
      <c r="AM6" s="20">
        <v>871552</v>
      </c>
      <c r="AN6" s="20">
        <v>869245</v>
      </c>
      <c r="AO6" s="20">
        <v>847524</v>
      </c>
      <c r="AP6" s="20">
        <v>853578</v>
      </c>
      <c r="AQ6" s="20">
        <v>851917</v>
      </c>
      <c r="AR6" s="20">
        <v>857484</v>
      </c>
      <c r="AS6" s="20">
        <v>857286</v>
      </c>
      <c r="AT6" s="20">
        <v>822874</v>
      </c>
      <c r="AU6" s="20">
        <v>767550</v>
      </c>
      <c r="AV6" s="20">
        <v>755420</v>
      </c>
      <c r="AW6" s="20">
        <v>770469</v>
      </c>
      <c r="AX6" s="20">
        <v>784500</v>
      </c>
      <c r="AY6" s="20">
        <v>797723</v>
      </c>
      <c r="AZ6" s="20">
        <v>832394</v>
      </c>
      <c r="BA6" s="20">
        <v>868947</v>
      </c>
      <c r="BB6" s="20">
        <v>897464</v>
      </c>
      <c r="BC6" s="20">
        <v>875953</v>
      </c>
      <c r="BD6" s="20">
        <v>897689</v>
      </c>
      <c r="BE6" s="20">
        <v>896933</v>
      </c>
      <c r="BF6" s="20">
        <v>908493</v>
      </c>
      <c r="BG6" s="20">
        <v>906366</v>
      </c>
      <c r="BH6" s="20">
        <v>912069</v>
      </c>
      <c r="BI6" s="20">
        <v>902013</v>
      </c>
      <c r="BJ6" s="20">
        <v>881162</v>
      </c>
      <c r="BK6" s="20">
        <v>859731</v>
      </c>
      <c r="BL6" s="20">
        <v>828373</v>
      </c>
      <c r="BM6" s="20">
        <v>792963</v>
      </c>
      <c r="BN6" s="20">
        <v>774040</v>
      </c>
      <c r="BO6" s="20">
        <v>755706</v>
      </c>
      <c r="BP6" s="20">
        <v>726142</v>
      </c>
      <c r="BQ6" s="20">
        <v>697947</v>
      </c>
      <c r="BR6" s="20">
        <v>670112</v>
      </c>
      <c r="BS6" s="20">
        <v>668622</v>
      </c>
      <c r="BT6" s="20">
        <v>656553</v>
      </c>
      <c r="BU6" s="20">
        <v>634282</v>
      </c>
      <c r="BV6" s="20">
        <v>635119</v>
      </c>
      <c r="BW6" s="20">
        <v>643686</v>
      </c>
      <c r="BX6" s="20">
        <v>655795</v>
      </c>
      <c r="BY6" s="20">
        <v>685799</v>
      </c>
      <c r="BZ6" s="20">
        <v>736575</v>
      </c>
      <c r="CA6" s="20">
        <v>559989</v>
      </c>
      <c r="CB6" s="20">
        <v>535276</v>
      </c>
      <c r="CC6" s="20">
        <v>526259</v>
      </c>
      <c r="CD6" s="20">
        <v>481514</v>
      </c>
      <c r="CE6" s="20">
        <v>423192</v>
      </c>
      <c r="CF6" s="20">
        <v>372984</v>
      </c>
      <c r="CG6" s="20">
        <v>377171</v>
      </c>
      <c r="CH6" s="20">
        <v>363738</v>
      </c>
      <c r="CI6" s="20">
        <v>342324</v>
      </c>
      <c r="CJ6" s="20">
        <v>313997</v>
      </c>
      <c r="CK6" s="20">
        <v>285821</v>
      </c>
      <c r="CL6" s="20">
        <v>258489</v>
      </c>
      <c r="CM6" s="20">
        <v>226198</v>
      </c>
      <c r="CN6" s="20">
        <v>201222</v>
      </c>
      <c r="CO6" s="20">
        <v>180762</v>
      </c>
      <c r="CP6" s="20">
        <v>157634</v>
      </c>
      <c r="CQ6" s="20">
        <v>595576</v>
      </c>
      <c r="CR6" s="20"/>
      <c r="CS6" s="160" t="s">
        <v>41</v>
      </c>
      <c r="CT6" s="161" t="s">
        <v>40</v>
      </c>
      <c r="CU6" s="161" t="s">
        <v>37</v>
      </c>
      <c r="CV6" s="77">
        <f>Lancs_All[[#This Row],[All ages]]</f>
        <v>65185724</v>
      </c>
      <c r="CW6" s="19">
        <f>SUM(Lancs_All[[#This Row],[0]:[4]])</f>
        <v>3664594</v>
      </c>
      <c r="CX6" s="19">
        <f>SUM(Lancs_All[[#This Row],[5]:[9]])</f>
        <v>4019539</v>
      </c>
      <c r="CY6" s="19">
        <f>SUM(Lancs_All[[#This Row],[10]:[14]])</f>
        <v>3918097</v>
      </c>
      <c r="CZ6" s="19">
        <f>SUM(Lancs_All[[#This Row],[15]:[19]])</f>
        <v>3571812</v>
      </c>
      <c r="DA6" s="19">
        <f>SUM(Lancs_All[[#This Row],[20]:[24]])</f>
        <v>4020834</v>
      </c>
      <c r="DB6" s="19">
        <f>SUM(Lancs_All[[#This Row],[25]:[29]])</f>
        <v>4356811</v>
      </c>
      <c r="DC6" s="19">
        <f>SUM(Lancs_All[[#This Row],[30]:[34]])</f>
        <v>4395393</v>
      </c>
      <c r="DD6" s="19">
        <f>SUM(Lancs_All[[#This Row],[35]:[39]])</f>
        <v>4279748</v>
      </c>
      <c r="DE6" s="19">
        <f>SUM(Lancs_All[[#This Row],[40]:[44]])</f>
        <v>3973599</v>
      </c>
      <c r="DF6" s="19">
        <f>SUM(Lancs_All[[#This Row],[45]:[49]])</f>
        <v>4181028</v>
      </c>
      <c r="DG6" s="19">
        <f>SUM(Lancs_All[[#This Row],[50]:[54]])</f>
        <v>4485434</v>
      </c>
      <c r="DH6" s="19">
        <f>SUM(Lancs_All[[#This Row],[55]:[59]])</f>
        <v>4383348</v>
      </c>
      <c r="DI6" s="19">
        <f>SUM(Lancs_All[[#This Row],[60]:[64]])</f>
        <v>3746798</v>
      </c>
      <c r="DJ6" s="19">
        <f>SUM(Lancs_All[[#This Row],[65]:[69]])</f>
        <v>3264688</v>
      </c>
      <c r="DK6" s="19">
        <f>SUM(Lancs_All[[#This Row],[70]:[74]])</f>
        <v>3281844</v>
      </c>
      <c r="DL6" s="19">
        <f>SUM(Lancs_All[[#This Row],[75]:[79]])</f>
        <v>2339225</v>
      </c>
      <c r="DM6" s="19">
        <f>SUM(Lancs_All[[#This Row],[80]:[90]])</f>
        <v>3302932</v>
      </c>
      <c r="DO6" s="16" t="s">
        <v>41</v>
      </c>
      <c r="DP6" s="16" t="s">
        <v>40</v>
      </c>
      <c r="DQ6" s="16" t="s">
        <v>37</v>
      </c>
      <c r="DR6" s="19">
        <f>SUM(Lancs_All[[#This Row],[0]:[4]])</f>
        <v>3664594</v>
      </c>
      <c r="DS6" s="19">
        <f>SUM(Lancs_All[[#This Row],[0]:[7]])</f>
        <v>6039725</v>
      </c>
      <c r="DT6" s="19">
        <f>SUM(Lancs_All[[#This Row],[0]:[17]])</f>
        <v>13750082</v>
      </c>
      <c r="DU6" s="19">
        <f>SUM(Lancs_All[[#This Row],[18]:[64]])</f>
        <v>39246953</v>
      </c>
      <c r="DV6" s="19">
        <f>SUM(Lancs_All[[#This Row],[65]:[90]])</f>
        <v>12188689</v>
      </c>
      <c r="DW6" s="19">
        <f>SUM(Lancs_All[[#This Row],[75]:[90]])</f>
        <v>5642157</v>
      </c>
      <c r="DX6" s="19">
        <f>SUM(Lancs_All[[#This Row],[85]:[90]])</f>
        <v>1619881</v>
      </c>
      <c r="DY6" s="19">
        <f>SUM(Lancs_All[[#This Row],[18]:[90]])</f>
        <v>51435642</v>
      </c>
      <c r="DZ6" s="19">
        <f>SUM(Lancs_All[[#This Row],[0]:[19]])</f>
        <v>15174042</v>
      </c>
      <c r="EA6" s="164">
        <f>SUM(Lancs_All[[#This Row],[10]:[17]])</f>
        <v>6065949</v>
      </c>
      <c r="EB6" s="19">
        <f>SUM(Lancs_All[[#This Row],[20]:[64]])</f>
        <v>37822993</v>
      </c>
      <c r="EC6" s="164"/>
    </row>
    <row r="7" spans="1:144" s="16" customFormat="1" ht="12.75" customHeight="1" x14ac:dyDescent="0.2">
      <c r="A7" s="16" t="s">
        <v>39</v>
      </c>
      <c r="B7" s="16" t="s">
        <v>38</v>
      </c>
      <c r="C7" s="16" t="s">
        <v>37</v>
      </c>
      <c r="D7" s="20">
        <v>56550138</v>
      </c>
      <c r="E7" s="20">
        <v>601913</v>
      </c>
      <c r="F7" s="20">
        <v>625476</v>
      </c>
      <c r="G7" s="20">
        <v>650226</v>
      </c>
      <c r="H7" s="20">
        <v>671016</v>
      </c>
      <c r="I7" s="20">
        <v>690816</v>
      </c>
      <c r="J7" s="20">
        <v>689190</v>
      </c>
      <c r="K7" s="20">
        <v>694734</v>
      </c>
      <c r="L7" s="20">
        <v>709940</v>
      </c>
      <c r="M7" s="20">
        <v>730548</v>
      </c>
      <c r="N7" s="20">
        <v>715046</v>
      </c>
      <c r="O7" s="20">
        <v>703087</v>
      </c>
      <c r="P7" s="20">
        <v>692873</v>
      </c>
      <c r="Q7" s="20">
        <v>698821</v>
      </c>
      <c r="R7" s="20">
        <v>676773</v>
      </c>
      <c r="S7" s="20">
        <v>664025</v>
      </c>
      <c r="T7" s="20">
        <v>637756</v>
      </c>
      <c r="U7" s="20">
        <v>628023</v>
      </c>
      <c r="V7" s="20">
        <v>613025</v>
      </c>
      <c r="W7" s="20">
        <v>606611</v>
      </c>
      <c r="X7" s="20">
        <v>630456</v>
      </c>
      <c r="Y7" s="20">
        <v>653155</v>
      </c>
      <c r="Z7" s="20">
        <v>679487</v>
      </c>
      <c r="AA7" s="20">
        <v>694216</v>
      </c>
      <c r="AB7" s="20">
        <v>720400</v>
      </c>
      <c r="AC7" s="20">
        <v>725264</v>
      </c>
      <c r="AD7" s="20">
        <v>725111</v>
      </c>
      <c r="AE7" s="20">
        <v>745909</v>
      </c>
      <c r="AF7" s="20">
        <v>747190</v>
      </c>
      <c r="AG7" s="20">
        <v>768513</v>
      </c>
      <c r="AH7" s="20">
        <v>784770</v>
      </c>
      <c r="AI7" s="20">
        <v>771964</v>
      </c>
      <c r="AJ7" s="20">
        <v>764738</v>
      </c>
      <c r="AK7" s="20">
        <v>773176</v>
      </c>
      <c r="AL7" s="20">
        <v>753953</v>
      </c>
      <c r="AM7" s="20">
        <v>760821</v>
      </c>
      <c r="AN7" s="20">
        <v>758955</v>
      </c>
      <c r="AO7" s="20">
        <v>741034</v>
      </c>
      <c r="AP7" s="20">
        <v>745909</v>
      </c>
      <c r="AQ7" s="20">
        <v>743814</v>
      </c>
      <c r="AR7" s="20">
        <v>748497</v>
      </c>
      <c r="AS7" s="20">
        <v>749883</v>
      </c>
      <c r="AT7" s="20">
        <v>720148</v>
      </c>
      <c r="AU7" s="20">
        <v>672256</v>
      </c>
      <c r="AV7" s="20">
        <v>661208</v>
      </c>
      <c r="AW7" s="20">
        <v>672808</v>
      </c>
      <c r="AX7" s="20">
        <v>685301</v>
      </c>
      <c r="AY7" s="20">
        <v>696231</v>
      </c>
      <c r="AZ7" s="20">
        <v>724675</v>
      </c>
      <c r="BA7" s="20">
        <v>754435</v>
      </c>
      <c r="BB7" s="20">
        <v>777997</v>
      </c>
      <c r="BC7" s="20">
        <v>758905</v>
      </c>
      <c r="BD7" s="20">
        <v>775715</v>
      </c>
      <c r="BE7" s="20">
        <v>774083</v>
      </c>
      <c r="BF7" s="20">
        <v>784116</v>
      </c>
      <c r="BG7" s="20">
        <v>782532</v>
      </c>
      <c r="BH7" s="20">
        <v>784299</v>
      </c>
      <c r="BI7" s="20">
        <v>775320</v>
      </c>
      <c r="BJ7" s="20">
        <v>756023</v>
      </c>
      <c r="BK7" s="20">
        <v>736939</v>
      </c>
      <c r="BL7" s="20">
        <v>709201</v>
      </c>
      <c r="BM7" s="20">
        <v>677962</v>
      </c>
      <c r="BN7" s="20">
        <v>660419</v>
      </c>
      <c r="BO7" s="20">
        <v>644896</v>
      </c>
      <c r="BP7" s="20">
        <v>618893</v>
      </c>
      <c r="BQ7" s="20">
        <v>594643</v>
      </c>
      <c r="BR7" s="20">
        <v>571143</v>
      </c>
      <c r="BS7" s="20">
        <v>569908</v>
      </c>
      <c r="BT7" s="20">
        <v>559844</v>
      </c>
      <c r="BU7" s="20">
        <v>541297</v>
      </c>
      <c r="BV7" s="20">
        <v>542108</v>
      </c>
      <c r="BW7" s="20">
        <v>550059</v>
      </c>
      <c r="BX7" s="20">
        <v>560762</v>
      </c>
      <c r="BY7" s="20">
        <v>587908</v>
      </c>
      <c r="BZ7" s="20">
        <v>632852</v>
      </c>
      <c r="CA7" s="20">
        <v>482547</v>
      </c>
      <c r="CB7" s="20">
        <v>461855</v>
      </c>
      <c r="CC7" s="20">
        <v>453442</v>
      </c>
      <c r="CD7" s="20">
        <v>413706</v>
      </c>
      <c r="CE7" s="20">
        <v>362412</v>
      </c>
      <c r="CF7" s="20">
        <v>318577</v>
      </c>
      <c r="CG7" s="20">
        <v>323778</v>
      </c>
      <c r="CH7" s="20">
        <v>313081</v>
      </c>
      <c r="CI7" s="20">
        <v>294838</v>
      </c>
      <c r="CJ7" s="20">
        <v>271063</v>
      </c>
      <c r="CK7" s="20">
        <v>246429</v>
      </c>
      <c r="CL7" s="20">
        <v>223058</v>
      </c>
      <c r="CM7" s="20">
        <v>195010</v>
      </c>
      <c r="CN7" s="20">
        <v>173861</v>
      </c>
      <c r="CO7" s="20">
        <v>156497</v>
      </c>
      <c r="CP7" s="20">
        <v>136917</v>
      </c>
      <c r="CQ7" s="20">
        <v>521067</v>
      </c>
      <c r="CR7" s="20"/>
      <c r="CS7" s="160" t="s">
        <v>39</v>
      </c>
      <c r="CT7" s="161" t="s">
        <v>38</v>
      </c>
      <c r="CU7" s="161" t="s">
        <v>37</v>
      </c>
      <c r="CV7" s="77">
        <f>Lancs_All[[#This Row],[All ages]]</f>
        <v>56550138</v>
      </c>
      <c r="CW7" s="19">
        <f>SUM(Lancs_All[[#This Row],[0]:[4]])</f>
        <v>3239447</v>
      </c>
      <c r="CX7" s="19">
        <f>SUM(Lancs_All[[#This Row],[5]:[9]])</f>
        <v>3539458</v>
      </c>
      <c r="CY7" s="19">
        <f>SUM(Lancs_All[[#This Row],[10]:[14]])</f>
        <v>3435579</v>
      </c>
      <c r="CZ7" s="19">
        <f>SUM(Lancs_All[[#This Row],[15]:[19]])</f>
        <v>3115871</v>
      </c>
      <c r="DA7" s="19">
        <f>SUM(Lancs_All[[#This Row],[20]:[24]])</f>
        <v>3472522</v>
      </c>
      <c r="DB7" s="19">
        <f>SUM(Lancs_All[[#This Row],[25]:[29]])</f>
        <v>3771493</v>
      </c>
      <c r="DC7" s="19">
        <f>SUM(Lancs_All[[#This Row],[30]:[34]])</f>
        <v>3824652</v>
      </c>
      <c r="DD7" s="19">
        <f>SUM(Lancs_All[[#This Row],[35]:[39]])</f>
        <v>3738209</v>
      </c>
      <c r="DE7" s="19">
        <f>SUM(Lancs_All[[#This Row],[40]:[44]])</f>
        <v>3476303</v>
      </c>
      <c r="DF7" s="19">
        <f>SUM(Lancs_All[[#This Row],[45]:[49]])</f>
        <v>3638639</v>
      </c>
      <c r="DG7" s="19">
        <f>SUM(Lancs_All[[#This Row],[50]:[54]])</f>
        <v>3875351</v>
      </c>
      <c r="DH7" s="19">
        <f>SUM(Lancs_All[[#This Row],[55]:[59]])</f>
        <v>3761782</v>
      </c>
      <c r="DI7" s="19">
        <f>SUM(Lancs_All[[#This Row],[60]:[64]])</f>
        <v>3196813</v>
      </c>
      <c r="DJ7" s="19">
        <f>SUM(Lancs_All[[#This Row],[65]:[69]])</f>
        <v>2784300</v>
      </c>
      <c r="DK7" s="19">
        <f>SUM(Lancs_All[[#This Row],[70]:[74]])</f>
        <v>2814128</v>
      </c>
      <c r="DL7" s="19">
        <f>SUM(Lancs_All[[#This Row],[75]:[79]])</f>
        <v>2009992</v>
      </c>
      <c r="DM7" s="19">
        <f>SUM(Lancs_All[[#This Row],[80]:[90]])</f>
        <v>2855599</v>
      </c>
      <c r="DO7" s="16" t="s">
        <v>39</v>
      </c>
      <c r="DP7" s="16" t="s">
        <v>38</v>
      </c>
      <c r="DQ7" s="16" t="s">
        <v>37</v>
      </c>
      <c r="DR7" s="19">
        <f>SUM(Lancs_All[[#This Row],[0]:[4]])</f>
        <v>3239447</v>
      </c>
      <c r="DS7" s="19">
        <f>SUM(Lancs_All[[#This Row],[0]:[7]])</f>
        <v>5333311</v>
      </c>
      <c r="DT7" s="19">
        <f>SUM(Lancs_All[[#This Row],[0]:[17]])</f>
        <v>12093288</v>
      </c>
      <c r="DU7" s="19">
        <f>SUM(Lancs_All[[#This Row],[18]:[64]])</f>
        <v>33992831</v>
      </c>
      <c r="DV7" s="19">
        <f>SUM(Lancs_All[[#This Row],[65]:[90]])</f>
        <v>10464019</v>
      </c>
      <c r="DW7" s="19">
        <f>SUM(Lancs_All[[#This Row],[75]:[90]])</f>
        <v>4865591</v>
      </c>
      <c r="DX7" s="19">
        <f>SUM(Lancs_All[[#This Row],[85]:[90]])</f>
        <v>1406410</v>
      </c>
      <c r="DY7" s="19">
        <f>SUM(Lancs_All[[#This Row],[18]:[90]])</f>
        <v>44456850</v>
      </c>
      <c r="DZ7" s="19">
        <f>SUM(Lancs_All[[#This Row],[0]:[19]])</f>
        <v>13330355</v>
      </c>
      <c r="EA7" s="164">
        <f>SUM(Lancs_All[[#This Row],[10]:[17]])</f>
        <v>5314383</v>
      </c>
      <c r="EB7" s="19">
        <f>SUM(Lancs_All[[#This Row],[20]:[64]])</f>
        <v>32755764</v>
      </c>
      <c r="EC7" s="164"/>
    </row>
    <row r="8" spans="1:144" s="16" customFormat="1" ht="12.75" customHeight="1" x14ac:dyDescent="0.2">
      <c r="A8" s="16" t="s">
        <v>36</v>
      </c>
      <c r="B8" s="16" t="s">
        <v>35</v>
      </c>
      <c r="C8" s="16" t="s">
        <v>34</v>
      </c>
      <c r="D8" s="20">
        <v>7367456</v>
      </c>
      <c r="E8" s="20">
        <v>78513</v>
      </c>
      <c r="F8" s="20">
        <v>82043</v>
      </c>
      <c r="G8" s="20">
        <v>84077</v>
      </c>
      <c r="H8" s="20">
        <v>87364</v>
      </c>
      <c r="I8" s="20">
        <v>89807</v>
      </c>
      <c r="J8" s="20">
        <v>89619</v>
      </c>
      <c r="K8" s="20">
        <v>90532</v>
      </c>
      <c r="L8" s="20">
        <v>91422</v>
      </c>
      <c r="M8" s="20">
        <v>94123</v>
      </c>
      <c r="N8" s="20">
        <v>92572</v>
      </c>
      <c r="O8" s="20">
        <v>90601</v>
      </c>
      <c r="P8" s="20">
        <v>89737</v>
      </c>
      <c r="Q8" s="20">
        <v>90742</v>
      </c>
      <c r="R8" s="20">
        <v>88109</v>
      </c>
      <c r="S8" s="20">
        <v>87056</v>
      </c>
      <c r="T8" s="20">
        <v>83873</v>
      </c>
      <c r="U8" s="20">
        <v>81788</v>
      </c>
      <c r="V8" s="20">
        <v>79603</v>
      </c>
      <c r="W8" s="20">
        <v>79779</v>
      </c>
      <c r="X8" s="20">
        <v>84030</v>
      </c>
      <c r="Y8" s="20">
        <v>87983</v>
      </c>
      <c r="Z8" s="20">
        <v>92353</v>
      </c>
      <c r="AA8" s="20">
        <v>92352</v>
      </c>
      <c r="AB8" s="20">
        <v>95875</v>
      </c>
      <c r="AC8" s="20">
        <v>95488</v>
      </c>
      <c r="AD8" s="20">
        <v>94712</v>
      </c>
      <c r="AE8" s="20">
        <v>96773</v>
      </c>
      <c r="AF8" s="20">
        <v>98429</v>
      </c>
      <c r="AG8" s="20">
        <v>102627</v>
      </c>
      <c r="AH8" s="20">
        <v>104380</v>
      </c>
      <c r="AI8" s="20">
        <v>101024</v>
      </c>
      <c r="AJ8" s="20">
        <v>98784</v>
      </c>
      <c r="AK8" s="20">
        <v>98796</v>
      </c>
      <c r="AL8" s="20">
        <v>94940</v>
      </c>
      <c r="AM8" s="20">
        <v>96272</v>
      </c>
      <c r="AN8" s="20">
        <v>96356</v>
      </c>
      <c r="AO8" s="20">
        <v>93245</v>
      </c>
      <c r="AP8" s="20">
        <v>93610</v>
      </c>
      <c r="AQ8" s="20">
        <v>92593</v>
      </c>
      <c r="AR8" s="20">
        <v>91723</v>
      </c>
      <c r="AS8" s="20">
        <v>92217</v>
      </c>
      <c r="AT8" s="20">
        <v>87817</v>
      </c>
      <c r="AU8" s="20">
        <v>81509</v>
      </c>
      <c r="AV8" s="20">
        <v>79590</v>
      </c>
      <c r="AW8" s="20">
        <v>82725</v>
      </c>
      <c r="AX8" s="20">
        <v>84663</v>
      </c>
      <c r="AY8" s="20">
        <v>86766</v>
      </c>
      <c r="AZ8" s="20">
        <v>91387</v>
      </c>
      <c r="BA8" s="20">
        <v>97497</v>
      </c>
      <c r="BB8" s="20">
        <v>101540</v>
      </c>
      <c r="BC8" s="20">
        <v>99197</v>
      </c>
      <c r="BD8" s="20">
        <v>102613</v>
      </c>
      <c r="BE8" s="20">
        <v>101556</v>
      </c>
      <c r="BF8" s="20">
        <v>102922</v>
      </c>
      <c r="BG8" s="20">
        <v>102188</v>
      </c>
      <c r="BH8" s="20">
        <v>104047</v>
      </c>
      <c r="BI8" s="20">
        <v>103123</v>
      </c>
      <c r="BJ8" s="20">
        <v>100892</v>
      </c>
      <c r="BK8" s="20">
        <v>100112</v>
      </c>
      <c r="BL8" s="20">
        <v>95685</v>
      </c>
      <c r="BM8" s="20">
        <v>91361</v>
      </c>
      <c r="BN8" s="20">
        <v>88944</v>
      </c>
      <c r="BO8" s="20">
        <v>87031</v>
      </c>
      <c r="BP8" s="20">
        <v>84015</v>
      </c>
      <c r="BQ8" s="20">
        <v>79958</v>
      </c>
      <c r="BR8" s="20">
        <v>76407</v>
      </c>
      <c r="BS8" s="20">
        <v>76196</v>
      </c>
      <c r="BT8" s="20">
        <v>75518</v>
      </c>
      <c r="BU8" s="20">
        <v>72600</v>
      </c>
      <c r="BV8" s="20">
        <v>73550</v>
      </c>
      <c r="BW8" s="20">
        <v>74408</v>
      </c>
      <c r="BX8" s="20">
        <v>75600</v>
      </c>
      <c r="BY8" s="20">
        <v>79749</v>
      </c>
      <c r="BZ8" s="20">
        <v>85644</v>
      </c>
      <c r="CA8" s="20">
        <v>62977</v>
      </c>
      <c r="CB8" s="20">
        <v>59784</v>
      </c>
      <c r="CC8" s="20">
        <v>59510</v>
      </c>
      <c r="CD8" s="20">
        <v>54499</v>
      </c>
      <c r="CE8" s="20">
        <v>48589</v>
      </c>
      <c r="CF8" s="20">
        <v>43784</v>
      </c>
      <c r="CG8" s="20">
        <v>43347</v>
      </c>
      <c r="CH8" s="20">
        <v>41425</v>
      </c>
      <c r="CI8" s="20">
        <v>39184</v>
      </c>
      <c r="CJ8" s="20">
        <v>35307</v>
      </c>
      <c r="CK8" s="20">
        <v>32111</v>
      </c>
      <c r="CL8" s="20">
        <v>28595</v>
      </c>
      <c r="CM8" s="20">
        <v>24653</v>
      </c>
      <c r="CN8" s="20">
        <v>21660</v>
      </c>
      <c r="CO8" s="20">
        <v>19529</v>
      </c>
      <c r="CP8" s="20">
        <v>16974</v>
      </c>
      <c r="CQ8" s="20">
        <v>62796</v>
      </c>
      <c r="CR8" s="20"/>
      <c r="CS8" s="160" t="s">
        <v>36</v>
      </c>
      <c r="CT8" s="161" t="s">
        <v>35</v>
      </c>
      <c r="CU8" s="161" t="s">
        <v>34</v>
      </c>
      <c r="CV8" s="77">
        <f>Lancs_All[[#This Row],[All ages]]</f>
        <v>7367456</v>
      </c>
      <c r="CW8" s="19">
        <f>SUM(Lancs_All[[#This Row],[0]:[4]])</f>
        <v>421804</v>
      </c>
      <c r="CX8" s="19">
        <f>SUM(Lancs_All[[#This Row],[5]:[9]])</f>
        <v>458268</v>
      </c>
      <c r="CY8" s="19">
        <f>SUM(Lancs_All[[#This Row],[10]:[14]])</f>
        <v>446245</v>
      </c>
      <c r="CZ8" s="19">
        <f>SUM(Lancs_All[[#This Row],[15]:[19]])</f>
        <v>409073</v>
      </c>
      <c r="DA8" s="19">
        <f>SUM(Lancs_All[[#This Row],[20]:[24]])</f>
        <v>464051</v>
      </c>
      <c r="DB8" s="19">
        <f>SUM(Lancs_All[[#This Row],[25]:[29]])</f>
        <v>496921</v>
      </c>
      <c r="DC8" s="19">
        <f>SUM(Lancs_All[[#This Row],[30]:[34]])</f>
        <v>489816</v>
      </c>
      <c r="DD8" s="19">
        <f>SUM(Lancs_All[[#This Row],[35]:[39]])</f>
        <v>467527</v>
      </c>
      <c r="DE8" s="19">
        <f>SUM(Lancs_All[[#This Row],[40]:[44]])</f>
        <v>423858</v>
      </c>
      <c r="DF8" s="19">
        <f>SUM(Lancs_All[[#This Row],[45]:[49]])</f>
        <v>461853</v>
      </c>
      <c r="DG8" s="19">
        <f>SUM(Lancs_All[[#This Row],[50]:[54]])</f>
        <v>508476</v>
      </c>
      <c r="DH8" s="19">
        <f>SUM(Lancs_All[[#This Row],[55]:[59]])</f>
        <v>503859</v>
      </c>
      <c r="DI8" s="19">
        <f>SUM(Lancs_All[[#This Row],[60]:[64]])</f>
        <v>431309</v>
      </c>
      <c r="DJ8" s="19">
        <f>SUM(Lancs_All[[#This Row],[65]:[69]])</f>
        <v>374271</v>
      </c>
      <c r="DK8" s="19">
        <f>SUM(Lancs_All[[#This Row],[70]:[74]])</f>
        <v>378378</v>
      </c>
      <c r="DL8" s="19">
        <f>SUM(Lancs_All[[#This Row],[75]:[79]])</f>
        <v>266166</v>
      </c>
      <c r="DM8" s="19">
        <f>SUM(Lancs_All[[#This Row],[80]:[90]])</f>
        <v>365581</v>
      </c>
      <c r="DO8" s="16" t="s">
        <v>36</v>
      </c>
      <c r="DP8" s="16" t="s">
        <v>35</v>
      </c>
      <c r="DQ8" s="16" t="s">
        <v>34</v>
      </c>
      <c r="DR8" s="19">
        <f>SUM(Lancs_All[[#This Row],[0]:[4]])</f>
        <v>421804</v>
      </c>
      <c r="DS8" s="19">
        <f>SUM(Lancs_All[[#This Row],[0]:[7]])</f>
        <v>693377</v>
      </c>
      <c r="DT8" s="19">
        <f>SUM(Lancs_All[[#This Row],[0]:[17]])</f>
        <v>1571581</v>
      </c>
      <c r="DU8" s="19">
        <f>SUM(Lancs_All[[#This Row],[18]:[64]])</f>
        <v>4411479</v>
      </c>
      <c r="DV8" s="19">
        <f>SUM(Lancs_All[[#This Row],[65]:[90]])</f>
        <v>1384396</v>
      </c>
      <c r="DW8" s="19">
        <f>SUM(Lancs_All[[#This Row],[75]:[90]])</f>
        <v>631747</v>
      </c>
      <c r="DX8" s="19">
        <f>SUM(Lancs_All[[#This Row],[85]:[90]])</f>
        <v>174207</v>
      </c>
      <c r="DY8" s="19">
        <f>SUM(Lancs_All[[#This Row],[18]:[90]])</f>
        <v>5795875</v>
      </c>
      <c r="DZ8" s="19">
        <f>SUM(Lancs_All[[#This Row],[0]:[19]])</f>
        <v>1735390</v>
      </c>
      <c r="EA8" s="164">
        <f>SUM(Lancs_All[[#This Row],[10]:[17]])</f>
        <v>691509</v>
      </c>
      <c r="EB8" s="19">
        <f>SUM(Lancs_All[[#This Row],[20]:[64]])</f>
        <v>4247670</v>
      </c>
      <c r="EC8" s="164"/>
    </row>
    <row r="9" spans="1:144" s="16" customFormat="1" ht="12.75" customHeight="1" x14ac:dyDescent="0.2">
      <c r="B9" s="16" t="s">
        <v>33</v>
      </c>
      <c r="D9" s="20">
        <v>1515487</v>
      </c>
      <c r="E9" s="20">
        <v>15477</v>
      </c>
      <c r="F9" s="20">
        <v>16308</v>
      </c>
      <c r="G9" s="20">
        <v>16426</v>
      </c>
      <c r="H9" s="20">
        <v>17319</v>
      </c>
      <c r="I9" s="20">
        <v>17945</v>
      </c>
      <c r="J9" s="20">
        <v>18152</v>
      </c>
      <c r="K9" s="20">
        <v>18183</v>
      </c>
      <c r="L9" s="20">
        <v>18697</v>
      </c>
      <c r="M9" s="20">
        <v>18924</v>
      </c>
      <c r="N9" s="20">
        <v>18997</v>
      </c>
      <c r="O9" s="20">
        <v>18791</v>
      </c>
      <c r="P9" s="20">
        <v>18737</v>
      </c>
      <c r="Q9" s="20">
        <v>18897</v>
      </c>
      <c r="R9" s="20">
        <v>18333</v>
      </c>
      <c r="S9" s="20">
        <v>18040</v>
      </c>
      <c r="T9" s="20">
        <v>17697</v>
      </c>
      <c r="U9" s="20">
        <v>17147</v>
      </c>
      <c r="V9" s="20">
        <v>16677</v>
      </c>
      <c r="W9" s="20">
        <v>16691</v>
      </c>
      <c r="X9" s="20">
        <v>18035</v>
      </c>
      <c r="Y9" s="20">
        <v>18186</v>
      </c>
      <c r="Z9" s="20">
        <v>18707</v>
      </c>
      <c r="AA9" s="20">
        <v>18514</v>
      </c>
      <c r="AB9" s="20">
        <v>19085</v>
      </c>
      <c r="AC9" s="20">
        <v>18418</v>
      </c>
      <c r="AD9" s="20">
        <v>17877</v>
      </c>
      <c r="AE9" s="20">
        <v>18452</v>
      </c>
      <c r="AF9" s="20">
        <v>18432</v>
      </c>
      <c r="AG9" s="20">
        <v>19821</v>
      </c>
      <c r="AH9" s="20">
        <v>19402</v>
      </c>
      <c r="AI9" s="20">
        <v>18638</v>
      </c>
      <c r="AJ9" s="20">
        <v>18385</v>
      </c>
      <c r="AK9" s="20">
        <v>18646</v>
      </c>
      <c r="AL9" s="20">
        <v>17878</v>
      </c>
      <c r="AM9" s="20">
        <v>18289</v>
      </c>
      <c r="AN9" s="20">
        <v>18173</v>
      </c>
      <c r="AO9" s="20">
        <v>17791</v>
      </c>
      <c r="AP9" s="20">
        <v>18046</v>
      </c>
      <c r="AQ9" s="20">
        <v>17675</v>
      </c>
      <c r="AR9" s="20">
        <v>17583</v>
      </c>
      <c r="AS9" s="20">
        <v>18116</v>
      </c>
      <c r="AT9" s="20">
        <v>17165</v>
      </c>
      <c r="AU9" s="20">
        <v>15994</v>
      </c>
      <c r="AV9" s="20">
        <v>15839</v>
      </c>
      <c r="AW9" s="20">
        <v>16928</v>
      </c>
      <c r="AX9" s="20">
        <v>17082</v>
      </c>
      <c r="AY9" s="20">
        <v>18045</v>
      </c>
      <c r="AZ9" s="20">
        <v>19003</v>
      </c>
      <c r="BA9" s="20">
        <v>20188</v>
      </c>
      <c r="BB9" s="20">
        <v>21122</v>
      </c>
      <c r="BC9" s="20">
        <v>20796</v>
      </c>
      <c r="BD9" s="20">
        <v>21654</v>
      </c>
      <c r="BE9" s="20">
        <v>21725</v>
      </c>
      <c r="BF9" s="20">
        <v>21502</v>
      </c>
      <c r="BG9" s="20">
        <v>21452</v>
      </c>
      <c r="BH9" s="20">
        <v>21895</v>
      </c>
      <c r="BI9" s="20">
        <v>21678</v>
      </c>
      <c r="BJ9" s="20">
        <v>21457</v>
      </c>
      <c r="BK9" s="20">
        <v>21371</v>
      </c>
      <c r="BL9" s="20">
        <v>20347</v>
      </c>
      <c r="BM9" s="20">
        <v>19632</v>
      </c>
      <c r="BN9" s="20">
        <v>18824</v>
      </c>
      <c r="BO9" s="20">
        <v>18567</v>
      </c>
      <c r="BP9" s="20">
        <v>18211</v>
      </c>
      <c r="BQ9" s="20">
        <v>17367</v>
      </c>
      <c r="BR9" s="20">
        <v>16720</v>
      </c>
      <c r="BS9" s="20">
        <v>16429</v>
      </c>
      <c r="BT9" s="20">
        <v>16505</v>
      </c>
      <c r="BU9" s="20">
        <v>15833</v>
      </c>
      <c r="BV9" s="20">
        <v>16029</v>
      </c>
      <c r="BW9" s="20">
        <v>16400</v>
      </c>
      <c r="BX9" s="20">
        <v>17113</v>
      </c>
      <c r="BY9" s="20">
        <v>17899</v>
      </c>
      <c r="BZ9" s="20">
        <v>19271</v>
      </c>
      <c r="CA9" s="20">
        <v>14332</v>
      </c>
      <c r="CB9" s="20">
        <v>13613</v>
      </c>
      <c r="CC9" s="20">
        <v>13256</v>
      </c>
      <c r="CD9" s="20">
        <v>12159</v>
      </c>
      <c r="CE9" s="20">
        <v>10863</v>
      </c>
      <c r="CF9" s="20">
        <v>9726</v>
      </c>
      <c r="CG9" s="20">
        <v>9517</v>
      </c>
      <c r="CH9" s="20">
        <v>9109</v>
      </c>
      <c r="CI9" s="20">
        <v>8437</v>
      </c>
      <c r="CJ9" s="20">
        <v>7817</v>
      </c>
      <c r="CK9" s="20">
        <v>7083</v>
      </c>
      <c r="CL9" s="20">
        <v>6192</v>
      </c>
      <c r="CM9" s="20">
        <v>5504</v>
      </c>
      <c r="CN9" s="20">
        <v>4674</v>
      </c>
      <c r="CO9" s="20">
        <v>4229</v>
      </c>
      <c r="CP9" s="20">
        <v>3719</v>
      </c>
      <c r="CQ9" s="20">
        <v>13627</v>
      </c>
      <c r="CR9" s="20"/>
      <c r="CS9" s="160"/>
      <c r="CT9" s="161" t="s">
        <v>33</v>
      </c>
      <c r="CU9" s="161"/>
      <c r="CV9" s="77">
        <f>Lancs_All[[#This Row],[All ages]]</f>
        <v>1515487</v>
      </c>
      <c r="CW9" s="19">
        <f>SUM(Lancs_All[[#This Row],[0]:[4]])</f>
        <v>83475</v>
      </c>
      <c r="CX9" s="19">
        <f>SUM(Lancs_All[[#This Row],[5]:[9]])</f>
        <v>92953</v>
      </c>
      <c r="CY9" s="19">
        <f>SUM(Lancs_All[[#This Row],[10]:[14]])</f>
        <v>92798</v>
      </c>
      <c r="CZ9" s="19">
        <f>SUM(Lancs_All[[#This Row],[15]:[19]])</f>
        <v>86247</v>
      </c>
      <c r="DA9" s="19">
        <f>SUM(Lancs_All[[#This Row],[20]:[24]])</f>
        <v>92910</v>
      </c>
      <c r="DB9" s="19">
        <f>SUM(Lancs_All[[#This Row],[25]:[29]])</f>
        <v>93984</v>
      </c>
      <c r="DC9" s="19">
        <f>SUM(Lancs_All[[#This Row],[30]:[34]])</f>
        <v>91836</v>
      </c>
      <c r="DD9" s="19">
        <f>SUM(Lancs_All[[#This Row],[35]:[39]])</f>
        <v>89268</v>
      </c>
      <c r="DE9" s="19">
        <f>SUM(Lancs_All[[#This Row],[40]:[44]])</f>
        <v>84042</v>
      </c>
      <c r="DF9" s="19">
        <f>SUM(Lancs_All[[#This Row],[45]:[49]])</f>
        <v>95440</v>
      </c>
      <c r="DG9" s="19">
        <f>SUM(Lancs_All[[#This Row],[50]:[54]])</f>
        <v>107129</v>
      </c>
      <c r="DH9" s="19">
        <f>SUM(Lancs_All[[#This Row],[55]:[59]])</f>
        <v>106748</v>
      </c>
      <c r="DI9" s="19">
        <f>SUM(Lancs_All[[#This Row],[60]:[64]])</f>
        <v>92601</v>
      </c>
      <c r="DJ9" s="19">
        <f>SUM(Lancs_All[[#This Row],[65]:[69]])</f>
        <v>81516</v>
      </c>
      <c r="DK9" s="19">
        <f>SUM(Lancs_All[[#This Row],[70]:[74]])</f>
        <v>85015</v>
      </c>
      <c r="DL9" s="19">
        <f>SUM(Lancs_All[[#This Row],[75]:[79]])</f>
        <v>59617</v>
      </c>
      <c r="DM9" s="19">
        <f>SUM(Lancs_All[[#This Row],[80]:[90]])</f>
        <v>79908</v>
      </c>
      <c r="DP9" s="16" t="s">
        <v>33</v>
      </c>
      <c r="DR9" s="19">
        <f>SUM(Lancs_All[[#This Row],[0]:[4]])</f>
        <v>83475</v>
      </c>
      <c r="DS9" s="19">
        <f>SUM(Lancs_All[[#This Row],[0]:[7]])</f>
        <v>138507</v>
      </c>
      <c r="DT9" s="19">
        <f>SUM(Lancs_All[[#This Row],[0]:[17]])</f>
        <v>320747</v>
      </c>
      <c r="DU9" s="19">
        <f>SUM(Lancs_All[[#This Row],[18]:[64]])</f>
        <v>888684</v>
      </c>
      <c r="DV9" s="19">
        <f>SUM(Lancs_All[[#This Row],[65]:[90]])</f>
        <v>306056</v>
      </c>
      <c r="DW9" s="19">
        <f>SUM(Lancs_All[[#This Row],[75]:[90]])</f>
        <v>139525</v>
      </c>
      <c r="DX9" s="19">
        <f>SUM(Lancs_All[[#This Row],[85]:[90]])</f>
        <v>37945</v>
      </c>
      <c r="DY9" s="19">
        <f>SUM(Lancs_All[[#This Row],[18]:[90]])</f>
        <v>1194740</v>
      </c>
      <c r="DZ9" s="19">
        <f>SUM(Lancs_All[[#This Row],[0]:[19]])</f>
        <v>355473</v>
      </c>
      <c r="EA9" s="164">
        <f>SUM(Lancs_All[[#This Row],[10]:[17]])</f>
        <v>144319</v>
      </c>
      <c r="EB9" s="19">
        <f>SUM(Lancs_All[[#This Row],[20]:[64]])</f>
        <v>853958</v>
      </c>
      <c r="EC9" s="164"/>
    </row>
    <row r="10" spans="1:144" s="16" customFormat="1" ht="12.75" customHeight="1" x14ac:dyDescent="0.2">
      <c r="A10" s="16" t="s">
        <v>32</v>
      </c>
      <c r="B10" s="16" t="s">
        <v>31</v>
      </c>
      <c r="C10" s="16" t="s">
        <v>28</v>
      </c>
      <c r="D10" s="20">
        <v>150030</v>
      </c>
      <c r="E10" s="20">
        <v>1905</v>
      </c>
      <c r="F10" s="20">
        <v>2042</v>
      </c>
      <c r="G10" s="20">
        <v>2030</v>
      </c>
      <c r="H10" s="20">
        <v>2129</v>
      </c>
      <c r="I10" s="20">
        <v>2201</v>
      </c>
      <c r="J10" s="20">
        <v>2192</v>
      </c>
      <c r="K10" s="20">
        <v>2170</v>
      </c>
      <c r="L10" s="20">
        <v>2198</v>
      </c>
      <c r="M10" s="20">
        <v>2325</v>
      </c>
      <c r="N10" s="20">
        <v>2157</v>
      </c>
      <c r="O10" s="20">
        <v>2211</v>
      </c>
      <c r="P10" s="20">
        <v>2260</v>
      </c>
      <c r="Q10" s="20">
        <v>2271</v>
      </c>
      <c r="R10" s="20">
        <v>2192</v>
      </c>
      <c r="S10" s="20">
        <v>2121</v>
      </c>
      <c r="T10" s="20">
        <v>2114</v>
      </c>
      <c r="U10" s="20">
        <v>2017</v>
      </c>
      <c r="V10" s="20">
        <v>2118</v>
      </c>
      <c r="W10" s="20">
        <v>2023</v>
      </c>
      <c r="X10" s="20">
        <v>1669</v>
      </c>
      <c r="Y10" s="20">
        <v>1656</v>
      </c>
      <c r="Z10" s="20">
        <v>1734</v>
      </c>
      <c r="AA10" s="20">
        <v>1837</v>
      </c>
      <c r="AB10" s="20">
        <v>2009</v>
      </c>
      <c r="AC10" s="20">
        <v>2031</v>
      </c>
      <c r="AD10" s="20">
        <v>2038</v>
      </c>
      <c r="AE10" s="20">
        <v>1980</v>
      </c>
      <c r="AF10" s="20">
        <v>1855</v>
      </c>
      <c r="AG10" s="20">
        <v>2060</v>
      </c>
      <c r="AH10" s="20">
        <v>1963</v>
      </c>
      <c r="AI10" s="20">
        <v>1984</v>
      </c>
      <c r="AJ10" s="20">
        <v>1933</v>
      </c>
      <c r="AK10" s="20">
        <v>2064</v>
      </c>
      <c r="AL10" s="20">
        <v>1998</v>
      </c>
      <c r="AM10" s="20">
        <v>2153</v>
      </c>
      <c r="AN10" s="20">
        <v>2082</v>
      </c>
      <c r="AO10" s="20">
        <v>2068</v>
      </c>
      <c r="AP10" s="20">
        <v>2154</v>
      </c>
      <c r="AQ10" s="20">
        <v>2271</v>
      </c>
      <c r="AR10" s="20">
        <v>2071</v>
      </c>
      <c r="AS10" s="20">
        <v>2011</v>
      </c>
      <c r="AT10" s="20">
        <v>1919</v>
      </c>
      <c r="AU10" s="20">
        <v>1782</v>
      </c>
      <c r="AV10" s="20">
        <v>1778</v>
      </c>
      <c r="AW10" s="20">
        <v>1709</v>
      </c>
      <c r="AX10" s="20">
        <v>1822</v>
      </c>
      <c r="AY10" s="20">
        <v>1954</v>
      </c>
      <c r="AZ10" s="20">
        <v>1914</v>
      </c>
      <c r="BA10" s="20">
        <v>1991</v>
      </c>
      <c r="BB10" s="20">
        <v>1979</v>
      </c>
      <c r="BC10" s="20">
        <v>2010</v>
      </c>
      <c r="BD10" s="20">
        <v>2050</v>
      </c>
      <c r="BE10" s="20">
        <v>2097</v>
      </c>
      <c r="BF10" s="20">
        <v>1937</v>
      </c>
      <c r="BG10" s="20">
        <v>1910</v>
      </c>
      <c r="BH10" s="20">
        <v>1881</v>
      </c>
      <c r="BI10" s="20">
        <v>1842</v>
      </c>
      <c r="BJ10" s="20">
        <v>1853</v>
      </c>
      <c r="BK10" s="20">
        <v>1796</v>
      </c>
      <c r="BL10" s="20">
        <v>1759</v>
      </c>
      <c r="BM10" s="20">
        <v>1716</v>
      </c>
      <c r="BN10" s="20">
        <v>1588</v>
      </c>
      <c r="BO10" s="20">
        <v>1481</v>
      </c>
      <c r="BP10" s="20">
        <v>1526</v>
      </c>
      <c r="BQ10" s="20">
        <v>1453</v>
      </c>
      <c r="BR10" s="20">
        <v>1457</v>
      </c>
      <c r="BS10" s="20">
        <v>1292</v>
      </c>
      <c r="BT10" s="20">
        <v>1378</v>
      </c>
      <c r="BU10" s="20">
        <v>1258</v>
      </c>
      <c r="BV10" s="20">
        <v>1194</v>
      </c>
      <c r="BW10" s="20">
        <v>1288</v>
      </c>
      <c r="BX10" s="20">
        <v>1252</v>
      </c>
      <c r="BY10" s="20">
        <v>1291</v>
      </c>
      <c r="BZ10" s="20">
        <v>1405</v>
      </c>
      <c r="CA10" s="20">
        <v>998</v>
      </c>
      <c r="CB10" s="20">
        <v>878</v>
      </c>
      <c r="CC10" s="20">
        <v>874</v>
      </c>
      <c r="CD10" s="20">
        <v>824</v>
      </c>
      <c r="CE10" s="20">
        <v>733</v>
      </c>
      <c r="CF10" s="20">
        <v>614</v>
      </c>
      <c r="CG10" s="20">
        <v>656</v>
      </c>
      <c r="CH10" s="20">
        <v>671</v>
      </c>
      <c r="CI10" s="20">
        <v>615</v>
      </c>
      <c r="CJ10" s="20">
        <v>519</v>
      </c>
      <c r="CK10" s="20">
        <v>483</v>
      </c>
      <c r="CL10" s="20">
        <v>388</v>
      </c>
      <c r="CM10" s="20">
        <v>358</v>
      </c>
      <c r="CN10" s="20">
        <v>338</v>
      </c>
      <c r="CO10" s="20">
        <v>268</v>
      </c>
      <c r="CP10" s="20">
        <v>227</v>
      </c>
      <c r="CQ10" s="20">
        <v>727</v>
      </c>
      <c r="CR10" s="20"/>
      <c r="CS10" s="160" t="s">
        <v>32</v>
      </c>
      <c r="CT10" s="161" t="s">
        <v>31</v>
      </c>
      <c r="CU10" s="161" t="s">
        <v>28</v>
      </c>
      <c r="CV10" s="77">
        <f>Lancs_All[[#This Row],[All ages]]</f>
        <v>150030</v>
      </c>
      <c r="CW10" s="19">
        <f>SUM(Lancs_All[[#This Row],[0]:[4]])</f>
        <v>10307</v>
      </c>
      <c r="CX10" s="19">
        <f>SUM(Lancs_All[[#This Row],[5]:[9]])</f>
        <v>11042</v>
      </c>
      <c r="CY10" s="19">
        <f>SUM(Lancs_All[[#This Row],[10]:[14]])</f>
        <v>11055</v>
      </c>
      <c r="CZ10" s="19">
        <f>SUM(Lancs_All[[#This Row],[15]:[19]])</f>
        <v>9941</v>
      </c>
      <c r="DA10" s="19">
        <f>SUM(Lancs_All[[#This Row],[20]:[24]])</f>
        <v>9267</v>
      </c>
      <c r="DB10" s="19">
        <f>SUM(Lancs_All[[#This Row],[25]:[29]])</f>
        <v>9896</v>
      </c>
      <c r="DC10" s="19">
        <f>SUM(Lancs_All[[#This Row],[30]:[34]])</f>
        <v>10132</v>
      </c>
      <c r="DD10" s="19">
        <f>SUM(Lancs_All[[#This Row],[35]:[39]])</f>
        <v>10646</v>
      </c>
      <c r="DE10" s="19">
        <f>SUM(Lancs_All[[#This Row],[40]:[44]])</f>
        <v>9199</v>
      </c>
      <c r="DF10" s="19">
        <f>SUM(Lancs_All[[#This Row],[45]:[49]])</f>
        <v>9660</v>
      </c>
      <c r="DG10" s="19">
        <f>SUM(Lancs_All[[#This Row],[50]:[54]])</f>
        <v>10004</v>
      </c>
      <c r="DH10" s="19">
        <f>SUM(Lancs_All[[#This Row],[55]:[59]])</f>
        <v>9131</v>
      </c>
      <c r="DI10" s="19">
        <f>SUM(Lancs_All[[#This Row],[60]:[64]])</f>
        <v>7764</v>
      </c>
      <c r="DJ10" s="19">
        <f>SUM(Lancs_All[[#This Row],[65]:[69]])</f>
        <v>6579</v>
      </c>
      <c r="DK10" s="19">
        <f>SUM(Lancs_All[[#This Row],[70]:[74]])</f>
        <v>6234</v>
      </c>
      <c r="DL10" s="19">
        <f>SUM(Lancs_All[[#This Row],[75]:[79]])</f>
        <v>3923</v>
      </c>
      <c r="DM10" s="19">
        <f>SUM(Lancs_All[[#This Row],[80]:[90]])</f>
        <v>5250</v>
      </c>
      <c r="DO10" s="16" t="s">
        <v>32</v>
      </c>
      <c r="DP10" s="16" t="s">
        <v>31</v>
      </c>
      <c r="DQ10" s="16" t="s">
        <v>28</v>
      </c>
      <c r="DR10" s="19">
        <f>SUM(Lancs_All[[#This Row],[0]:[4]])</f>
        <v>10307</v>
      </c>
      <c r="DS10" s="19">
        <f>SUM(Lancs_All[[#This Row],[0]:[7]])</f>
        <v>16867</v>
      </c>
      <c r="DT10" s="19">
        <f>SUM(Lancs_All[[#This Row],[0]:[17]])</f>
        <v>38653</v>
      </c>
      <c r="DU10" s="19">
        <f>SUM(Lancs_All[[#This Row],[18]:[64]])</f>
        <v>89391</v>
      </c>
      <c r="DV10" s="19">
        <f>SUM(Lancs_All[[#This Row],[65]:[90]])</f>
        <v>21986</v>
      </c>
      <c r="DW10" s="19">
        <f>SUM(Lancs_All[[#This Row],[75]:[90]])</f>
        <v>9173</v>
      </c>
      <c r="DX10" s="19">
        <f>SUM(Lancs_All[[#This Row],[85]:[90]])</f>
        <v>2306</v>
      </c>
      <c r="DY10" s="19">
        <f>SUM(Lancs_All[[#This Row],[18]:[90]])</f>
        <v>111377</v>
      </c>
      <c r="DZ10" s="19">
        <f>SUM(Lancs_All[[#This Row],[0]:[19]])</f>
        <v>42345</v>
      </c>
      <c r="EA10" s="164">
        <f>SUM(Lancs_All[[#This Row],[10]:[17]])</f>
        <v>17304</v>
      </c>
      <c r="EB10" s="19">
        <f>SUM(Lancs_All[[#This Row],[20]:[64]])</f>
        <v>85699</v>
      </c>
      <c r="EC10" s="164"/>
    </row>
    <row r="11" spans="1:144" s="16" customFormat="1" ht="12.75" customHeight="1" x14ac:dyDescent="0.2">
      <c r="A11" s="16" t="s">
        <v>30</v>
      </c>
      <c r="B11" s="16" t="s">
        <v>29</v>
      </c>
      <c r="C11" s="16" t="s">
        <v>28</v>
      </c>
      <c r="D11" s="20">
        <v>138381</v>
      </c>
      <c r="E11" s="20">
        <v>1524</v>
      </c>
      <c r="F11" s="20">
        <v>1559</v>
      </c>
      <c r="G11" s="20">
        <v>1602</v>
      </c>
      <c r="H11" s="20">
        <v>1674</v>
      </c>
      <c r="I11" s="20">
        <v>1636</v>
      </c>
      <c r="J11" s="20">
        <v>1698</v>
      </c>
      <c r="K11" s="20">
        <v>1682</v>
      </c>
      <c r="L11" s="20">
        <v>1752</v>
      </c>
      <c r="M11" s="20">
        <v>1790</v>
      </c>
      <c r="N11" s="20">
        <v>1588</v>
      </c>
      <c r="O11" s="20">
        <v>1603</v>
      </c>
      <c r="P11" s="20">
        <v>1652</v>
      </c>
      <c r="Q11" s="20">
        <v>1625</v>
      </c>
      <c r="R11" s="20">
        <v>1550</v>
      </c>
      <c r="S11" s="20">
        <v>1514</v>
      </c>
      <c r="T11" s="20">
        <v>1634</v>
      </c>
      <c r="U11" s="20">
        <v>1532</v>
      </c>
      <c r="V11" s="20">
        <v>1495</v>
      </c>
      <c r="W11" s="20">
        <v>1489</v>
      </c>
      <c r="X11" s="20">
        <v>1239</v>
      </c>
      <c r="Y11" s="20">
        <v>1296</v>
      </c>
      <c r="Z11" s="20">
        <v>1313</v>
      </c>
      <c r="AA11" s="20">
        <v>1579</v>
      </c>
      <c r="AB11" s="20">
        <v>1700</v>
      </c>
      <c r="AC11" s="20">
        <v>1755</v>
      </c>
      <c r="AD11" s="20">
        <v>1542</v>
      </c>
      <c r="AE11" s="20">
        <v>1733</v>
      </c>
      <c r="AF11" s="20">
        <v>1632</v>
      </c>
      <c r="AG11" s="20">
        <v>1821</v>
      </c>
      <c r="AH11" s="20">
        <v>1749</v>
      </c>
      <c r="AI11" s="20">
        <v>1687</v>
      </c>
      <c r="AJ11" s="20">
        <v>1734</v>
      </c>
      <c r="AK11" s="20">
        <v>1674</v>
      </c>
      <c r="AL11" s="20">
        <v>1692</v>
      </c>
      <c r="AM11" s="20">
        <v>1689</v>
      </c>
      <c r="AN11" s="20">
        <v>1593</v>
      </c>
      <c r="AO11" s="20">
        <v>1571</v>
      </c>
      <c r="AP11" s="20">
        <v>1555</v>
      </c>
      <c r="AQ11" s="20">
        <v>1417</v>
      </c>
      <c r="AR11" s="20">
        <v>1486</v>
      </c>
      <c r="AS11" s="20">
        <v>1580</v>
      </c>
      <c r="AT11" s="20">
        <v>1515</v>
      </c>
      <c r="AU11" s="20">
        <v>1384</v>
      </c>
      <c r="AV11" s="20">
        <v>1371</v>
      </c>
      <c r="AW11" s="20">
        <v>1458</v>
      </c>
      <c r="AX11" s="20">
        <v>1453</v>
      </c>
      <c r="AY11" s="20">
        <v>1573</v>
      </c>
      <c r="AZ11" s="20">
        <v>1814</v>
      </c>
      <c r="BA11" s="20">
        <v>1871</v>
      </c>
      <c r="BB11" s="20">
        <v>1995</v>
      </c>
      <c r="BC11" s="20">
        <v>1948</v>
      </c>
      <c r="BD11" s="20">
        <v>2126</v>
      </c>
      <c r="BE11" s="20">
        <v>2103</v>
      </c>
      <c r="BF11" s="20">
        <v>2048</v>
      </c>
      <c r="BG11" s="20">
        <v>2215</v>
      </c>
      <c r="BH11" s="20">
        <v>2162</v>
      </c>
      <c r="BI11" s="20">
        <v>2220</v>
      </c>
      <c r="BJ11" s="20">
        <v>2094</v>
      </c>
      <c r="BK11" s="20">
        <v>2106</v>
      </c>
      <c r="BL11" s="20">
        <v>1917</v>
      </c>
      <c r="BM11" s="20">
        <v>1849</v>
      </c>
      <c r="BN11" s="20">
        <v>1869</v>
      </c>
      <c r="BO11" s="20">
        <v>1812</v>
      </c>
      <c r="BP11" s="20">
        <v>1696</v>
      </c>
      <c r="BQ11" s="20">
        <v>1713</v>
      </c>
      <c r="BR11" s="20">
        <v>1565</v>
      </c>
      <c r="BS11" s="20">
        <v>1457</v>
      </c>
      <c r="BT11" s="20">
        <v>1443</v>
      </c>
      <c r="BU11" s="20">
        <v>1433</v>
      </c>
      <c r="BV11" s="20">
        <v>1507</v>
      </c>
      <c r="BW11" s="20">
        <v>1434</v>
      </c>
      <c r="BX11" s="20">
        <v>1585</v>
      </c>
      <c r="BY11" s="20">
        <v>1603</v>
      </c>
      <c r="BZ11" s="20">
        <v>1754</v>
      </c>
      <c r="CA11" s="20">
        <v>1393</v>
      </c>
      <c r="CB11" s="20">
        <v>1271</v>
      </c>
      <c r="CC11" s="20">
        <v>1194</v>
      </c>
      <c r="CD11" s="20">
        <v>1171</v>
      </c>
      <c r="CE11" s="20">
        <v>977</v>
      </c>
      <c r="CF11" s="20">
        <v>971</v>
      </c>
      <c r="CG11" s="20">
        <v>912</v>
      </c>
      <c r="CH11" s="20">
        <v>872</v>
      </c>
      <c r="CI11" s="20">
        <v>810</v>
      </c>
      <c r="CJ11" s="20">
        <v>772</v>
      </c>
      <c r="CK11" s="20">
        <v>702</v>
      </c>
      <c r="CL11" s="20">
        <v>588</v>
      </c>
      <c r="CM11" s="20">
        <v>501</v>
      </c>
      <c r="CN11" s="20">
        <v>460</v>
      </c>
      <c r="CO11" s="20">
        <v>438</v>
      </c>
      <c r="CP11" s="20">
        <v>327</v>
      </c>
      <c r="CQ11" s="20">
        <v>1293</v>
      </c>
      <c r="CR11" s="20"/>
      <c r="CS11" s="160" t="s">
        <v>30</v>
      </c>
      <c r="CT11" s="161" t="s">
        <v>29</v>
      </c>
      <c r="CU11" s="161" t="s">
        <v>28</v>
      </c>
      <c r="CV11" s="77">
        <f>Lancs_All[[#This Row],[All ages]]</f>
        <v>138381</v>
      </c>
      <c r="CW11" s="19">
        <f>SUM(Lancs_All[[#This Row],[0]:[4]])</f>
        <v>7995</v>
      </c>
      <c r="CX11" s="19">
        <f>SUM(Lancs_All[[#This Row],[5]:[9]])</f>
        <v>8510</v>
      </c>
      <c r="CY11" s="19">
        <f>SUM(Lancs_All[[#This Row],[10]:[14]])</f>
        <v>7944</v>
      </c>
      <c r="CZ11" s="19">
        <f>SUM(Lancs_All[[#This Row],[15]:[19]])</f>
        <v>7389</v>
      </c>
      <c r="DA11" s="19">
        <f>SUM(Lancs_All[[#This Row],[20]:[24]])</f>
        <v>7643</v>
      </c>
      <c r="DB11" s="19">
        <f>SUM(Lancs_All[[#This Row],[25]:[29]])</f>
        <v>8477</v>
      </c>
      <c r="DC11" s="19">
        <f>SUM(Lancs_All[[#This Row],[30]:[34]])</f>
        <v>8476</v>
      </c>
      <c r="DD11" s="19">
        <f>SUM(Lancs_All[[#This Row],[35]:[39]])</f>
        <v>7622</v>
      </c>
      <c r="DE11" s="19">
        <f>SUM(Lancs_All[[#This Row],[40]:[44]])</f>
        <v>7308</v>
      </c>
      <c r="DF11" s="19">
        <f>SUM(Lancs_All[[#This Row],[45]:[49]])</f>
        <v>8706</v>
      </c>
      <c r="DG11" s="19">
        <f>SUM(Lancs_All[[#This Row],[50]:[54]])</f>
        <v>10440</v>
      </c>
      <c r="DH11" s="19">
        <f>SUM(Lancs_All[[#This Row],[55]:[59]])</f>
        <v>10499</v>
      </c>
      <c r="DI11" s="19">
        <f>SUM(Lancs_All[[#This Row],[60]:[64]])</f>
        <v>8939</v>
      </c>
      <c r="DJ11" s="19">
        <f>SUM(Lancs_All[[#This Row],[65]:[69]])</f>
        <v>7405</v>
      </c>
      <c r="DK11" s="19">
        <f>SUM(Lancs_All[[#This Row],[70]:[74]])</f>
        <v>7769</v>
      </c>
      <c r="DL11" s="19">
        <f>SUM(Lancs_All[[#This Row],[75]:[79]])</f>
        <v>5584</v>
      </c>
      <c r="DM11" s="19">
        <f>SUM(Lancs_All[[#This Row],[80]:[90]])</f>
        <v>7675</v>
      </c>
      <c r="DO11" s="16" t="s">
        <v>30</v>
      </c>
      <c r="DP11" s="16" t="s">
        <v>29</v>
      </c>
      <c r="DQ11" s="16" t="s">
        <v>28</v>
      </c>
      <c r="DR11" s="19">
        <f>SUM(Lancs_All[[#This Row],[0]:[4]])</f>
        <v>7995</v>
      </c>
      <c r="DS11" s="19">
        <f>SUM(Lancs_All[[#This Row],[0]:[7]])</f>
        <v>13127</v>
      </c>
      <c r="DT11" s="19">
        <f>SUM(Lancs_All[[#This Row],[0]:[17]])</f>
        <v>29110</v>
      </c>
      <c r="DU11" s="19">
        <f>SUM(Lancs_All[[#This Row],[18]:[64]])</f>
        <v>80838</v>
      </c>
      <c r="DV11" s="19">
        <f>SUM(Lancs_All[[#This Row],[65]:[90]])</f>
        <v>28433</v>
      </c>
      <c r="DW11" s="19">
        <f>SUM(Lancs_All[[#This Row],[75]:[90]])</f>
        <v>13259</v>
      </c>
      <c r="DX11" s="19">
        <f>SUM(Lancs_All[[#This Row],[85]:[90]])</f>
        <v>3607</v>
      </c>
      <c r="DY11" s="19">
        <f>SUM(Lancs_All[[#This Row],[18]:[90]])</f>
        <v>109271</v>
      </c>
      <c r="DZ11" s="19">
        <f>SUM(Lancs_All[[#This Row],[0]:[19]])</f>
        <v>31838</v>
      </c>
      <c r="EA11" s="164">
        <f>SUM(Lancs_All[[#This Row],[10]:[17]])</f>
        <v>12605</v>
      </c>
      <c r="EB11" s="19">
        <f>SUM(Lancs_All[[#This Row],[20]:[64]])</f>
        <v>78110</v>
      </c>
      <c r="EC11" s="164"/>
    </row>
    <row r="12" spans="1:144" s="16" customFormat="1" ht="12.75" customHeight="1" x14ac:dyDescent="0.2">
      <c r="A12" s="16" t="s">
        <v>27</v>
      </c>
      <c r="B12" s="16" t="s">
        <v>26</v>
      </c>
      <c r="C12" s="16" t="s">
        <v>25</v>
      </c>
      <c r="D12" s="20">
        <v>1227076</v>
      </c>
      <c r="E12" s="20">
        <v>12048</v>
      </c>
      <c r="F12" s="20">
        <v>12707</v>
      </c>
      <c r="G12" s="20">
        <v>12794</v>
      </c>
      <c r="H12" s="20">
        <v>13516</v>
      </c>
      <c r="I12" s="20">
        <v>14108</v>
      </c>
      <c r="J12" s="20">
        <v>14262</v>
      </c>
      <c r="K12" s="20">
        <v>14331</v>
      </c>
      <c r="L12" s="20">
        <v>14747</v>
      </c>
      <c r="M12" s="20">
        <v>14809</v>
      </c>
      <c r="N12" s="20">
        <v>15252</v>
      </c>
      <c r="O12" s="20">
        <v>14977</v>
      </c>
      <c r="P12" s="20">
        <v>14825</v>
      </c>
      <c r="Q12" s="20">
        <v>15001</v>
      </c>
      <c r="R12" s="20">
        <v>14591</v>
      </c>
      <c r="S12" s="20">
        <v>14405</v>
      </c>
      <c r="T12" s="20">
        <v>13949</v>
      </c>
      <c r="U12" s="20">
        <v>13598</v>
      </c>
      <c r="V12" s="20">
        <v>13064</v>
      </c>
      <c r="W12" s="20">
        <v>13179</v>
      </c>
      <c r="X12" s="20">
        <v>15127</v>
      </c>
      <c r="Y12" s="20">
        <v>15234</v>
      </c>
      <c r="Z12" s="20">
        <v>15660</v>
      </c>
      <c r="AA12" s="20">
        <v>15098</v>
      </c>
      <c r="AB12" s="20">
        <v>15376</v>
      </c>
      <c r="AC12" s="20">
        <v>14632</v>
      </c>
      <c r="AD12" s="20">
        <v>14297</v>
      </c>
      <c r="AE12" s="20">
        <v>14739</v>
      </c>
      <c r="AF12" s="20">
        <v>14945</v>
      </c>
      <c r="AG12" s="20">
        <v>15940</v>
      </c>
      <c r="AH12" s="20">
        <v>15690</v>
      </c>
      <c r="AI12" s="20">
        <v>14967</v>
      </c>
      <c r="AJ12" s="20">
        <v>14718</v>
      </c>
      <c r="AK12" s="20">
        <v>14908</v>
      </c>
      <c r="AL12" s="20">
        <v>14188</v>
      </c>
      <c r="AM12" s="20">
        <v>14447</v>
      </c>
      <c r="AN12" s="20">
        <v>14498</v>
      </c>
      <c r="AO12" s="20">
        <v>14152</v>
      </c>
      <c r="AP12" s="20">
        <v>14337</v>
      </c>
      <c r="AQ12" s="20">
        <v>13987</v>
      </c>
      <c r="AR12" s="20">
        <v>14026</v>
      </c>
      <c r="AS12" s="20">
        <v>14525</v>
      </c>
      <c r="AT12" s="20">
        <v>13731</v>
      </c>
      <c r="AU12" s="20">
        <v>12828</v>
      </c>
      <c r="AV12" s="20">
        <v>12690</v>
      </c>
      <c r="AW12" s="20">
        <v>13761</v>
      </c>
      <c r="AX12" s="20">
        <v>13807</v>
      </c>
      <c r="AY12" s="20">
        <v>14518</v>
      </c>
      <c r="AZ12" s="20">
        <v>15275</v>
      </c>
      <c r="BA12" s="20">
        <v>16326</v>
      </c>
      <c r="BB12" s="20">
        <v>17148</v>
      </c>
      <c r="BC12" s="20">
        <v>16838</v>
      </c>
      <c r="BD12" s="20">
        <v>17478</v>
      </c>
      <c r="BE12" s="20">
        <v>17525</v>
      </c>
      <c r="BF12" s="20">
        <v>17517</v>
      </c>
      <c r="BG12" s="20">
        <v>17327</v>
      </c>
      <c r="BH12" s="20">
        <v>17852</v>
      </c>
      <c r="BI12" s="20">
        <v>17616</v>
      </c>
      <c r="BJ12" s="20">
        <v>17510</v>
      </c>
      <c r="BK12" s="20">
        <v>17469</v>
      </c>
      <c r="BL12" s="20">
        <v>16671</v>
      </c>
      <c r="BM12" s="20">
        <v>16067</v>
      </c>
      <c r="BN12" s="20">
        <v>15367</v>
      </c>
      <c r="BO12" s="20">
        <v>15274</v>
      </c>
      <c r="BP12" s="20">
        <v>14989</v>
      </c>
      <c r="BQ12" s="20">
        <v>14201</v>
      </c>
      <c r="BR12" s="20">
        <v>13698</v>
      </c>
      <c r="BS12" s="20">
        <v>13680</v>
      </c>
      <c r="BT12" s="20">
        <v>13684</v>
      </c>
      <c r="BU12" s="20">
        <v>13142</v>
      </c>
      <c r="BV12" s="20">
        <v>13328</v>
      </c>
      <c r="BW12" s="20">
        <v>13678</v>
      </c>
      <c r="BX12" s="20">
        <v>14276</v>
      </c>
      <c r="BY12" s="20">
        <v>15005</v>
      </c>
      <c r="BZ12" s="20">
        <v>16112</v>
      </c>
      <c r="CA12" s="20">
        <v>11941</v>
      </c>
      <c r="CB12" s="20">
        <v>11464</v>
      </c>
      <c r="CC12" s="20">
        <v>11188</v>
      </c>
      <c r="CD12" s="20">
        <v>10164</v>
      </c>
      <c r="CE12" s="20">
        <v>9153</v>
      </c>
      <c r="CF12" s="20">
        <v>8141</v>
      </c>
      <c r="CG12" s="20">
        <v>7949</v>
      </c>
      <c r="CH12" s="20">
        <v>7566</v>
      </c>
      <c r="CI12" s="20">
        <v>7012</v>
      </c>
      <c r="CJ12" s="20">
        <v>6526</v>
      </c>
      <c r="CK12" s="20">
        <v>5898</v>
      </c>
      <c r="CL12" s="20">
        <v>5216</v>
      </c>
      <c r="CM12" s="20">
        <v>4645</v>
      </c>
      <c r="CN12" s="20">
        <v>3876</v>
      </c>
      <c r="CO12" s="20">
        <v>3523</v>
      </c>
      <c r="CP12" s="20">
        <v>3165</v>
      </c>
      <c r="CQ12" s="20">
        <v>11607</v>
      </c>
      <c r="CR12" s="20"/>
      <c r="CS12" s="160" t="s">
        <v>27</v>
      </c>
      <c r="CT12" s="161" t="s">
        <v>26</v>
      </c>
      <c r="CU12" s="161" t="s">
        <v>25</v>
      </c>
      <c r="CV12" s="77">
        <f>Lancs_All[[#This Row],[All ages]]</f>
        <v>1227076</v>
      </c>
      <c r="CW12" s="19">
        <f>SUM(Lancs_All[[#This Row],[0]:[4]])</f>
        <v>65173</v>
      </c>
      <c r="CX12" s="19">
        <f>SUM(Lancs_All[[#This Row],[5]:[9]])</f>
        <v>73401</v>
      </c>
      <c r="CY12" s="19">
        <f>SUM(Lancs_All[[#This Row],[10]:[14]])</f>
        <v>73799</v>
      </c>
      <c r="CZ12" s="19">
        <f>SUM(Lancs_All[[#This Row],[15]:[19]])</f>
        <v>68917</v>
      </c>
      <c r="DA12" s="19">
        <f>SUM(Lancs_All[[#This Row],[20]:[24]])</f>
        <v>76000</v>
      </c>
      <c r="DB12" s="19">
        <f>SUM(Lancs_All[[#This Row],[25]:[29]])</f>
        <v>75611</v>
      </c>
      <c r="DC12" s="19">
        <f>SUM(Lancs_All[[#This Row],[30]:[34]])</f>
        <v>73228</v>
      </c>
      <c r="DD12" s="19">
        <f>SUM(Lancs_All[[#This Row],[35]:[39]])</f>
        <v>71000</v>
      </c>
      <c r="DE12" s="19">
        <f>SUM(Lancs_All[[#This Row],[40]:[44]])</f>
        <v>67535</v>
      </c>
      <c r="DF12" s="19">
        <f>SUM(Lancs_All[[#This Row],[45]:[49]])</f>
        <v>77074</v>
      </c>
      <c r="DG12" s="19">
        <f>SUM(Lancs_All[[#This Row],[50]:[54]])</f>
        <v>86685</v>
      </c>
      <c r="DH12" s="19">
        <f>SUM(Lancs_All[[#This Row],[55]:[59]])</f>
        <v>87118</v>
      </c>
      <c r="DI12" s="19">
        <f>SUM(Lancs_All[[#This Row],[60]:[64]])</f>
        <v>75898</v>
      </c>
      <c r="DJ12" s="19">
        <f>SUM(Lancs_All[[#This Row],[65]:[69]])</f>
        <v>67532</v>
      </c>
      <c r="DK12" s="19">
        <f>SUM(Lancs_All[[#This Row],[70]:[74]])</f>
        <v>71012</v>
      </c>
      <c r="DL12" s="19">
        <f>SUM(Lancs_All[[#This Row],[75]:[79]])</f>
        <v>50110</v>
      </c>
      <c r="DM12" s="19">
        <f>SUM(Lancs_All[[#This Row],[80]:[90]])</f>
        <v>66983</v>
      </c>
      <c r="DO12" s="16" t="s">
        <v>27</v>
      </c>
      <c r="DP12" s="16" t="s">
        <v>26</v>
      </c>
      <c r="DQ12" s="16" t="s">
        <v>25</v>
      </c>
      <c r="DR12" s="19">
        <f>SUM(Lancs_All[[#This Row],[0]:[4]])</f>
        <v>65173</v>
      </c>
      <c r="DS12" s="19">
        <f>SUM(Lancs_All[[#This Row],[0]:[7]])</f>
        <v>108513</v>
      </c>
      <c r="DT12" s="19">
        <f>SUM(Lancs_All[[#This Row],[0]:[17]])</f>
        <v>252984</v>
      </c>
      <c r="DU12" s="19">
        <f>SUM(Lancs_All[[#This Row],[18]:[64]])</f>
        <v>718455</v>
      </c>
      <c r="DV12" s="19">
        <f>SUM(Lancs_All[[#This Row],[65]:[90]])</f>
        <v>255637</v>
      </c>
      <c r="DW12" s="19">
        <f>SUM(Lancs_All[[#This Row],[75]:[90]])</f>
        <v>117093</v>
      </c>
      <c r="DX12" s="19">
        <f>SUM(Lancs_All[[#This Row],[85]:[90]])</f>
        <v>32032</v>
      </c>
      <c r="DY12" s="19">
        <f>SUM(Lancs_All[[#This Row],[18]:[90]])</f>
        <v>974092</v>
      </c>
      <c r="DZ12" s="19">
        <f>SUM(Lancs_All[[#This Row],[0]:[19]])</f>
        <v>281290</v>
      </c>
      <c r="EA12" s="164">
        <f>SUM(Lancs_All[[#This Row],[10]:[17]])</f>
        <v>114410</v>
      </c>
      <c r="EB12" s="19">
        <f>SUM(Lancs_All[[#This Row],[20]:[64]])</f>
        <v>690149</v>
      </c>
      <c r="EC12" s="164"/>
    </row>
    <row r="13" spans="1:144" s="16" customFormat="1" ht="12.75" customHeight="1" x14ac:dyDescent="0.2">
      <c r="A13" s="16" t="s">
        <v>24</v>
      </c>
      <c r="B13" s="16" t="s">
        <v>23</v>
      </c>
      <c r="C13" s="16" t="s">
        <v>0</v>
      </c>
      <c r="D13" s="20">
        <v>89344</v>
      </c>
      <c r="E13" s="20">
        <v>1113</v>
      </c>
      <c r="F13" s="20">
        <v>1109</v>
      </c>
      <c r="G13" s="20">
        <v>1133</v>
      </c>
      <c r="H13" s="20">
        <v>1230</v>
      </c>
      <c r="I13" s="20">
        <v>1265</v>
      </c>
      <c r="J13" s="20">
        <v>1139</v>
      </c>
      <c r="K13" s="20">
        <v>1224</v>
      </c>
      <c r="L13" s="20">
        <v>1241</v>
      </c>
      <c r="M13" s="20">
        <v>1182</v>
      </c>
      <c r="N13" s="20">
        <v>1206</v>
      </c>
      <c r="O13" s="20">
        <v>1260</v>
      </c>
      <c r="P13" s="20">
        <v>1177</v>
      </c>
      <c r="Q13" s="20">
        <v>1207</v>
      </c>
      <c r="R13" s="20">
        <v>1164</v>
      </c>
      <c r="S13" s="20">
        <v>1087</v>
      </c>
      <c r="T13" s="20">
        <v>1108</v>
      </c>
      <c r="U13" s="20">
        <v>1032</v>
      </c>
      <c r="V13" s="20">
        <v>1002</v>
      </c>
      <c r="W13" s="20">
        <v>918</v>
      </c>
      <c r="X13" s="20">
        <v>858</v>
      </c>
      <c r="Y13" s="20">
        <v>818</v>
      </c>
      <c r="Z13" s="20">
        <v>851</v>
      </c>
      <c r="AA13" s="20">
        <v>1062</v>
      </c>
      <c r="AB13" s="20">
        <v>946</v>
      </c>
      <c r="AC13" s="20">
        <v>1054</v>
      </c>
      <c r="AD13" s="20">
        <v>1089</v>
      </c>
      <c r="AE13" s="20">
        <v>1113</v>
      </c>
      <c r="AF13" s="20">
        <v>1177</v>
      </c>
      <c r="AG13" s="20">
        <v>1178</v>
      </c>
      <c r="AH13" s="20">
        <v>1260</v>
      </c>
      <c r="AI13" s="20">
        <v>1149</v>
      </c>
      <c r="AJ13" s="20">
        <v>1064</v>
      </c>
      <c r="AK13" s="20">
        <v>1260</v>
      </c>
      <c r="AL13" s="20">
        <v>1223</v>
      </c>
      <c r="AM13" s="20">
        <v>1261</v>
      </c>
      <c r="AN13" s="20">
        <v>1162</v>
      </c>
      <c r="AO13" s="20">
        <v>1173</v>
      </c>
      <c r="AP13" s="20">
        <v>1093</v>
      </c>
      <c r="AQ13" s="20">
        <v>1122</v>
      </c>
      <c r="AR13" s="20">
        <v>1032</v>
      </c>
      <c r="AS13" s="20">
        <v>1081</v>
      </c>
      <c r="AT13" s="20">
        <v>1031</v>
      </c>
      <c r="AU13" s="20">
        <v>1041</v>
      </c>
      <c r="AV13" s="20">
        <v>1014</v>
      </c>
      <c r="AW13" s="20">
        <v>1051</v>
      </c>
      <c r="AX13" s="20">
        <v>1007</v>
      </c>
      <c r="AY13" s="20">
        <v>1035</v>
      </c>
      <c r="AZ13" s="20">
        <v>1051</v>
      </c>
      <c r="BA13" s="20">
        <v>1067</v>
      </c>
      <c r="BB13" s="20">
        <v>1147</v>
      </c>
      <c r="BC13" s="20">
        <v>1151</v>
      </c>
      <c r="BD13" s="20">
        <v>1282</v>
      </c>
      <c r="BE13" s="20">
        <v>1219</v>
      </c>
      <c r="BF13" s="20">
        <v>1200</v>
      </c>
      <c r="BG13" s="20">
        <v>1198</v>
      </c>
      <c r="BH13" s="20">
        <v>1162</v>
      </c>
      <c r="BI13" s="20">
        <v>1206</v>
      </c>
      <c r="BJ13" s="20">
        <v>1230</v>
      </c>
      <c r="BK13" s="20">
        <v>1166</v>
      </c>
      <c r="BL13" s="20">
        <v>1176</v>
      </c>
      <c r="BM13" s="20">
        <v>1095</v>
      </c>
      <c r="BN13" s="20">
        <v>1046</v>
      </c>
      <c r="BO13" s="20">
        <v>1111</v>
      </c>
      <c r="BP13" s="20">
        <v>1035</v>
      </c>
      <c r="BQ13" s="20">
        <v>1002</v>
      </c>
      <c r="BR13" s="20">
        <v>953</v>
      </c>
      <c r="BS13" s="20">
        <v>921</v>
      </c>
      <c r="BT13" s="20">
        <v>952</v>
      </c>
      <c r="BU13" s="20">
        <v>860</v>
      </c>
      <c r="BV13" s="20">
        <v>882</v>
      </c>
      <c r="BW13" s="20">
        <v>921</v>
      </c>
      <c r="BX13" s="20">
        <v>1005</v>
      </c>
      <c r="BY13" s="20">
        <v>1039</v>
      </c>
      <c r="BZ13" s="20">
        <v>1108</v>
      </c>
      <c r="CA13" s="20">
        <v>777</v>
      </c>
      <c r="CB13" s="20">
        <v>740</v>
      </c>
      <c r="CC13" s="20">
        <v>727</v>
      </c>
      <c r="CD13" s="20">
        <v>620</v>
      </c>
      <c r="CE13" s="20">
        <v>600</v>
      </c>
      <c r="CF13" s="20">
        <v>537</v>
      </c>
      <c r="CG13" s="20">
        <v>478</v>
      </c>
      <c r="CH13" s="20">
        <v>440</v>
      </c>
      <c r="CI13" s="20">
        <v>451</v>
      </c>
      <c r="CJ13" s="20">
        <v>399</v>
      </c>
      <c r="CK13" s="20">
        <v>344</v>
      </c>
      <c r="CL13" s="20">
        <v>300</v>
      </c>
      <c r="CM13" s="20">
        <v>258</v>
      </c>
      <c r="CN13" s="20">
        <v>254</v>
      </c>
      <c r="CO13" s="20">
        <v>191</v>
      </c>
      <c r="CP13" s="20">
        <v>204</v>
      </c>
      <c r="CQ13" s="20">
        <v>837</v>
      </c>
      <c r="CR13" s="20"/>
      <c r="CS13" s="160" t="s">
        <v>24</v>
      </c>
      <c r="CT13" s="161" t="s">
        <v>23</v>
      </c>
      <c r="CU13" s="161" t="s">
        <v>0</v>
      </c>
      <c r="CV13" s="77">
        <f>Lancs_All[[#This Row],[All ages]]</f>
        <v>89344</v>
      </c>
      <c r="CW13" s="19">
        <f>SUM(Lancs_All[[#This Row],[0]:[4]])</f>
        <v>5850</v>
      </c>
      <c r="CX13" s="19">
        <f>SUM(Lancs_All[[#This Row],[5]:[9]])</f>
        <v>5992</v>
      </c>
      <c r="CY13" s="19">
        <f>SUM(Lancs_All[[#This Row],[10]:[14]])</f>
        <v>5895</v>
      </c>
      <c r="CZ13" s="19">
        <f>SUM(Lancs_All[[#This Row],[15]:[19]])</f>
        <v>4918</v>
      </c>
      <c r="DA13" s="19">
        <f>SUM(Lancs_All[[#This Row],[20]:[24]])</f>
        <v>4731</v>
      </c>
      <c r="DB13" s="19">
        <f>SUM(Lancs_All[[#This Row],[25]:[29]])</f>
        <v>5817</v>
      </c>
      <c r="DC13" s="19">
        <f>SUM(Lancs_All[[#This Row],[30]:[34]])</f>
        <v>5957</v>
      </c>
      <c r="DD13" s="19">
        <f>SUM(Lancs_All[[#This Row],[35]:[39]])</f>
        <v>5582</v>
      </c>
      <c r="DE13" s="19">
        <f>SUM(Lancs_All[[#This Row],[40]:[44]])</f>
        <v>5218</v>
      </c>
      <c r="DF13" s="19">
        <f>SUM(Lancs_All[[#This Row],[45]:[49]])</f>
        <v>5307</v>
      </c>
      <c r="DG13" s="19">
        <f>SUM(Lancs_All[[#This Row],[50]:[54]])</f>
        <v>6050</v>
      </c>
      <c r="DH13" s="19">
        <f>SUM(Lancs_All[[#This Row],[55]:[59]])</f>
        <v>5940</v>
      </c>
      <c r="DI13" s="19">
        <f>SUM(Lancs_All[[#This Row],[60]:[64]])</f>
        <v>5289</v>
      </c>
      <c r="DJ13" s="19">
        <f>SUM(Lancs_All[[#This Row],[65]:[69]])</f>
        <v>4568</v>
      </c>
      <c r="DK13" s="19">
        <f>SUM(Lancs_All[[#This Row],[70]:[74]])</f>
        <v>4850</v>
      </c>
      <c r="DL13" s="19">
        <f>SUM(Lancs_All[[#This Row],[75]:[79]])</f>
        <v>3224</v>
      </c>
      <c r="DM13" s="19">
        <f>SUM(Lancs_All[[#This Row],[80]:[90]])</f>
        <v>4156</v>
      </c>
      <c r="DO13" s="16" t="s">
        <v>24</v>
      </c>
      <c r="DP13" s="16" t="s">
        <v>23</v>
      </c>
      <c r="DQ13" s="16" t="s">
        <v>0</v>
      </c>
      <c r="DR13" s="19">
        <f>SUM(Lancs_All[[#This Row],[0]:[4]])</f>
        <v>5850</v>
      </c>
      <c r="DS13" s="19">
        <f>SUM(Lancs_All[[#This Row],[0]:[7]])</f>
        <v>9454</v>
      </c>
      <c r="DT13" s="19">
        <f>SUM(Lancs_All[[#This Row],[0]:[17]])</f>
        <v>20879</v>
      </c>
      <c r="DU13" s="19">
        <f>SUM(Lancs_All[[#This Row],[18]:[64]])</f>
        <v>51667</v>
      </c>
      <c r="DV13" s="19">
        <f>SUM(Lancs_All[[#This Row],[65]:[90]])</f>
        <v>16798</v>
      </c>
      <c r="DW13" s="19">
        <f>SUM(Lancs_All[[#This Row],[75]:[90]])</f>
        <v>7380</v>
      </c>
      <c r="DX13" s="19">
        <f>SUM(Lancs_All[[#This Row],[85]:[90]])</f>
        <v>2044</v>
      </c>
      <c r="DY13" s="19">
        <f>SUM(Lancs_All[[#This Row],[18]:[90]])</f>
        <v>68465</v>
      </c>
      <c r="DZ13" s="19">
        <f>SUM(Lancs_All[[#This Row],[0]:[19]])</f>
        <v>22655</v>
      </c>
      <c r="EA13" s="164">
        <f>SUM(Lancs_All[[#This Row],[10]:[17]])</f>
        <v>9037</v>
      </c>
      <c r="EB13" s="19">
        <f>SUM(Lancs_All[[#This Row],[20]:[64]])</f>
        <v>49891</v>
      </c>
      <c r="EC13" s="19" t="s">
        <v>291</v>
      </c>
    </row>
    <row r="14" spans="1:144" s="16" customFormat="1" ht="12.75" customHeight="1" x14ac:dyDescent="0.2">
      <c r="A14" s="16" t="s">
        <v>22</v>
      </c>
      <c r="B14" s="16" t="s">
        <v>21</v>
      </c>
      <c r="C14" s="16" t="s">
        <v>0</v>
      </c>
      <c r="D14" s="20">
        <v>118870</v>
      </c>
      <c r="E14" s="20">
        <v>1091</v>
      </c>
      <c r="F14" s="20">
        <v>1184</v>
      </c>
      <c r="G14" s="20">
        <v>1174</v>
      </c>
      <c r="H14" s="20">
        <v>1350</v>
      </c>
      <c r="I14" s="20">
        <v>1362</v>
      </c>
      <c r="J14" s="20">
        <v>1376</v>
      </c>
      <c r="K14" s="20">
        <v>1430</v>
      </c>
      <c r="L14" s="20">
        <v>1427</v>
      </c>
      <c r="M14" s="20">
        <v>1493</v>
      </c>
      <c r="N14" s="20">
        <v>1492</v>
      </c>
      <c r="O14" s="20">
        <v>1452</v>
      </c>
      <c r="P14" s="20">
        <v>1423</v>
      </c>
      <c r="Q14" s="20">
        <v>1421</v>
      </c>
      <c r="R14" s="20">
        <v>1402</v>
      </c>
      <c r="S14" s="20">
        <v>1430</v>
      </c>
      <c r="T14" s="20">
        <v>1346</v>
      </c>
      <c r="U14" s="20">
        <v>1347</v>
      </c>
      <c r="V14" s="20">
        <v>1233</v>
      </c>
      <c r="W14" s="20">
        <v>1110</v>
      </c>
      <c r="X14" s="20">
        <v>987</v>
      </c>
      <c r="Y14" s="20">
        <v>874</v>
      </c>
      <c r="Z14" s="20">
        <v>999</v>
      </c>
      <c r="AA14" s="20">
        <v>1109</v>
      </c>
      <c r="AB14" s="20">
        <v>1275</v>
      </c>
      <c r="AC14" s="20">
        <v>1261</v>
      </c>
      <c r="AD14" s="20">
        <v>1378</v>
      </c>
      <c r="AE14" s="20">
        <v>1233</v>
      </c>
      <c r="AF14" s="20">
        <v>1265</v>
      </c>
      <c r="AG14" s="20">
        <v>1483</v>
      </c>
      <c r="AH14" s="20">
        <v>1392</v>
      </c>
      <c r="AI14" s="20">
        <v>1440</v>
      </c>
      <c r="AJ14" s="20">
        <v>1506</v>
      </c>
      <c r="AK14" s="20">
        <v>1652</v>
      </c>
      <c r="AL14" s="20">
        <v>1576</v>
      </c>
      <c r="AM14" s="20">
        <v>1588</v>
      </c>
      <c r="AN14" s="20">
        <v>1604</v>
      </c>
      <c r="AO14" s="20">
        <v>1550</v>
      </c>
      <c r="AP14" s="20">
        <v>1495</v>
      </c>
      <c r="AQ14" s="20">
        <v>1560</v>
      </c>
      <c r="AR14" s="20">
        <v>1529</v>
      </c>
      <c r="AS14" s="20">
        <v>1532</v>
      </c>
      <c r="AT14" s="20">
        <v>1497</v>
      </c>
      <c r="AU14" s="20">
        <v>1396</v>
      </c>
      <c r="AV14" s="20">
        <v>1432</v>
      </c>
      <c r="AW14" s="20">
        <v>1533</v>
      </c>
      <c r="AX14" s="20">
        <v>1591</v>
      </c>
      <c r="AY14" s="20">
        <v>1570</v>
      </c>
      <c r="AZ14" s="20">
        <v>1697</v>
      </c>
      <c r="BA14" s="20">
        <v>1817</v>
      </c>
      <c r="BB14" s="20">
        <v>1937</v>
      </c>
      <c r="BC14" s="20">
        <v>1758</v>
      </c>
      <c r="BD14" s="20">
        <v>1806</v>
      </c>
      <c r="BE14" s="20">
        <v>1853</v>
      </c>
      <c r="BF14" s="20">
        <v>1765</v>
      </c>
      <c r="BG14" s="20">
        <v>1696</v>
      </c>
      <c r="BH14" s="20">
        <v>1855</v>
      </c>
      <c r="BI14" s="20">
        <v>1798</v>
      </c>
      <c r="BJ14" s="20">
        <v>1760</v>
      </c>
      <c r="BK14" s="20">
        <v>1672</v>
      </c>
      <c r="BL14" s="20">
        <v>1613</v>
      </c>
      <c r="BM14" s="20">
        <v>1508</v>
      </c>
      <c r="BN14" s="20">
        <v>1449</v>
      </c>
      <c r="BO14" s="20">
        <v>1439</v>
      </c>
      <c r="BP14" s="20">
        <v>1441</v>
      </c>
      <c r="BQ14" s="20">
        <v>1293</v>
      </c>
      <c r="BR14" s="20">
        <v>1299</v>
      </c>
      <c r="BS14" s="20">
        <v>1385</v>
      </c>
      <c r="BT14" s="20">
        <v>1279</v>
      </c>
      <c r="BU14" s="20">
        <v>1263</v>
      </c>
      <c r="BV14" s="20">
        <v>1301</v>
      </c>
      <c r="BW14" s="20">
        <v>1344</v>
      </c>
      <c r="BX14" s="20">
        <v>1347</v>
      </c>
      <c r="BY14" s="20">
        <v>1532</v>
      </c>
      <c r="BZ14" s="20">
        <v>1612</v>
      </c>
      <c r="CA14" s="20">
        <v>1131</v>
      </c>
      <c r="CB14" s="20">
        <v>1128</v>
      </c>
      <c r="CC14" s="20">
        <v>1060</v>
      </c>
      <c r="CD14" s="20">
        <v>1006</v>
      </c>
      <c r="CE14" s="20">
        <v>827</v>
      </c>
      <c r="CF14" s="20">
        <v>774</v>
      </c>
      <c r="CG14" s="20">
        <v>746</v>
      </c>
      <c r="CH14" s="20">
        <v>667</v>
      </c>
      <c r="CI14" s="20">
        <v>647</v>
      </c>
      <c r="CJ14" s="20">
        <v>559</v>
      </c>
      <c r="CK14" s="20">
        <v>456</v>
      </c>
      <c r="CL14" s="20">
        <v>433</v>
      </c>
      <c r="CM14" s="20">
        <v>383</v>
      </c>
      <c r="CN14" s="20">
        <v>326</v>
      </c>
      <c r="CO14" s="20">
        <v>304</v>
      </c>
      <c r="CP14" s="20">
        <v>222</v>
      </c>
      <c r="CQ14" s="20">
        <v>832</v>
      </c>
      <c r="CR14" s="20"/>
      <c r="CS14" s="160" t="s">
        <v>22</v>
      </c>
      <c r="CT14" s="161" t="s">
        <v>21</v>
      </c>
      <c r="CU14" s="161" t="s">
        <v>0</v>
      </c>
      <c r="CV14" s="77">
        <f>Lancs_All[[#This Row],[All ages]]</f>
        <v>118870</v>
      </c>
      <c r="CW14" s="19">
        <f>SUM(Lancs_All[[#This Row],[0]:[4]])</f>
        <v>6161</v>
      </c>
      <c r="CX14" s="19">
        <f>SUM(Lancs_All[[#This Row],[5]:[9]])</f>
        <v>7218</v>
      </c>
      <c r="CY14" s="19">
        <f>SUM(Lancs_All[[#This Row],[10]:[14]])</f>
        <v>7128</v>
      </c>
      <c r="CZ14" s="19">
        <f>SUM(Lancs_All[[#This Row],[15]:[19]])</f>
        <v>6023</v>
      </c>
      <c r="DA14" s="19">
        <f>SUM(Lancs_All[[#This Row],[20]:[24]])</f>
        <v>5518</v>
      </c>
      <c r="DB14" s="19">
        <f>SUM(Lancs_All[[#This Row],[25]:[29]])</f>
        <v>6751</v>
      </c>
      <c r="DC14" s="19">
        <f>SUM(Lancs_All[[#This Row],[30]:[34]])</f>
        <v>7762</v>
      </c>
      <c r="DD14" s="19">
        <f>SUM(Lancs_All[[#This Row],[35]:[39]])</f>
        <v>7738</v>
      </c>
      <c r="DE14" s="19">
        <f>SUM(Lancs_All[[#This Row],[40]:[44]])</f>
        <v>7390</v>
      </c>
      <c r="DF14" s="19">
        <f>SUM(Lancs_All[[#This Row],[45]:[49]])</f>
        <v>8612</v>
      </c>
      <c r="DG14" s="19">
        <f>SUM(Lancs_All[[#This Row],[50]:[54]])</f>
        <v>8878</v>
      </c>
      <c r="DH14" s="19">
        <f>SUM(Lancs_All[[#This Row],[55]:[59]])</f>
        <v>8698</v>
      </c>
      <c r="DI14" s="19">
        <f>SUM(Lancs_All[[#This Row],[60]:[64]])</f>
        <v>7130</v>
      </c>
      <c r="DJ14" s="19">
        <f>SUM(Lancs_All[[#This Row],[65]:[69]])</f>
        <v>6527</v>
      </c>
      <c r="DK14" s="19">
        <f>SUM(Lancs_All[[#This Row],[70]:[74]])</f>
        <v>6966</v>
      </c>
      <c r="DL14" s="19">
        <f>SUM(Lancs_All[[#This Row],[75]:[79]])</f>
        <v>4795</v>
      </c>
      <c r="DM14" s="19">
        <f>SUM(Lancs_All[[#This Row],[80]:[90]])</f>
        <v>5575</v>
      </c>
      <c r="DO14" s="16" t="s">
        <v>22</v>
      </c>
      <c r="DP14" s="16" t="s">
        <v>21</v>
      </c>
      <c r="DQ14" s="16" t="s">
        <v>0</v>
      </c>
      <c r="DR14" s="19">
        <f>SUM(Lancs_All[[#This Row],[0]:[4]])</f>
        <v>6161</v>
      </c>
      <c r="DS14" s="19">
        <f>SUM(Lancs_All[[#This Row],[0]:[7]])</f>
        <v>10394</v>
      </c>
      <c r="DT14" s="19">
        <f>SUM(Lancs_All[[#This Row],[0]:[17]])</f>
        <v>24433</v>
      </c>
      <c r="DU14" s="19">
        <f>SUM(Lancs_All[[#This Row],[18]:[64]])</f>
        <v>70574</v>
      </c>
      <c r="DV14" s="19">
        <f>SUM(Lancs_All[[#This Row],[65]:[90]])</f>
        <v>23863</v>
      </c>
      <c r="DW14" s="19">
        <f>SUM(Lancs_All[[#This Row],[75]:[90]])</f>
        <v>10370</v>
      </c>
      <c r="DX14" s="19">
        <f>SUM(Lancs_All[[#This Row],[85]:[90]])</f>
        <v>2500</v>
      </c>
      <c r="DY14" s="19">
        <f>SUM(Lancs_All[[#This Row],[18]:[90]])</f>
        <v>94437</v>
      </c>
      <c r="DZ14" s="19">
        <f>SUM(Lancs_All[[#This Row],[0]:[19]])</f>
        <v>26530</v>
      </c>
      <c r="EA14" s="164">
        <f>SUM(Lancs_All[[#This Row],[10]:[17]])</f>
        <v>11054</v>
      </c>
      <c r="EB14" s="19">
        <f>SUM(Lancs_All[[#This Row],[20]:[64]])</f>
        <v>68477</v>
      </c>
      <c r="EC14" s="19" t="s">
        <v>292</v>
      </c>
    </row>
    <row r="15" spans="1:144" s="16" customFormat="1" ht="12.75" customHeight="1" x14ac:dyDescent="0.2">
      <c r="A15" s="16" t="s">
        <v>20</v>
      </c>
      <c r="B15" s="16" t="s">
        <v>19</v>
      </c>
      <c r="C15" s="16" t="s">
        <v>0</v>
      </c>
      <c r="D15" s="20">
        <v>81211</v>
      </c>
      <c r="E15" s="20">
        <v>577</v>
      </c>
      <c r="F15" s="20">
        <v>659</v>
      </c>
      <c r="G15" s="20">
        <v>631</v>
      </c>
      <c r="H15" s="20">
        <v>691</v>
      </c>
      <c r="I15" s="20">
        <v>728</v>
      </c>
      <c r="J15" s="20">
        <v>703</v>
      </c>
      <c r="K15" s="20">
        <v>784</v>
      </c>
      <c r="L15" s="20">
        <v>808</v>
      </c>
      <c r="M15" s="20">
        <v>816</v>
      </c>
      <c r="N15" s="20">
        <v>935</v>
      </c>
      <c r="O15" s="20">
        <v>871</v>
      </c>
      <c r="P15" s="20">
        <v>875</v>
      </c>
      <c r="Q15" s="20">
        <v>906</v>
      </c>
      <c r="R15" s="20">
        <v>881</v>
      </c>
      <c r="S15" s="20">
        <v>871</v>
      </c>
      <c r="T15" s="20">
        <v>911</v>
      </c>
      <c r="U15" s="20">
        <v>791</v>
      </c>
      <c r="V15" s="20">
        <v>775</v>
      </c>
      <c r="W15" s="20">
        <v>748</v>
      </c>
      <c r="X15" s="20">
        <v>575</v>
      </c>
      <c r="Y15" s="20">
        <v>554</v>
      </c>
      <c r="Z15" s="20">
        <v>583</v>
      </c>
      <c r="AA15" s="20">
        <v>608</v>
      </c>
      <c r="AB15" s="20">
        <v>722</v>
      </c>
      <c r="AC15" s="20">
        <v>695</v>
      </c>
      <c r="AD15" s="20">
        <v>668</v>
      </c>
      <c r="AE15" s="20">
        <v>774</v>
      </c>
      <c r="AF15" s="20">
        <v>661</v>
      </c>
      <c r="AG15" s="20">
        <v>800</v>
      </c>
      <c r="AH15" s="20">
        <v>768</v>
      </c>
      <c r="AI15" s="20">
        <v>653</v>
      </c>
      <c r="AJ15" s="20">
        <v>790</v>
      </c>
      <c r="AK15" s="20">
        <v>807</v>
      </c>
      <c r="AL15" s="20">
        <v>772</v>
      </c>
      <c r="AM15" s="20">
        <v>839</v>
      </c>
      <c r="AN15" s="20">
        <v>828</v>
      </c>
      <c r="AO15" s="20">
        <v>812</v>
      </c>
      <c r="AP15" s="20">
        <v>898</v>
      </c>
      <c r="AQ15" s="20">
        <v>823</v>
      </c>
      <c r="AR15" s="20">
        <v>853</v>
      </c>
      <c r="AS15" s="20">
        <v>910</v>
      </c>
      <c r="AT15" s="20">
        <v>832</v>
      </c>
      <c r="AU15" s="20">
        <v>796</v>
      </c>
      <c r="AV15" s="20">
        <v>739</v>
      </c>
      <c r="AW15" s="20">
        <v>868</v>
      </c>
      <c r="AX15" s="20">
        <v>840</v>
      </c>
      <c r="AY15" s="20">
        <v>964</v>
      </c>
      <c r="AZ15" s="20">
        <v>948</v>
      </c>
      <c r="BA15" s="20">
        <v>1126</v>
      </c>
      <c r="BB15" s="20">
        <v>1147</v>
      </c>
      <c r="BC15" s="20">
        <v>1115</v>
      </c>
      <c r="BD15" s="20">
        <v>1198</v>
      </c>
      <c r="BE15" s="20">
        <v>1252</v>
      </c>
      <c r="BF15" s="20">
        <v>1323</v>
      </c>
      <c r="BG15" s="20">
        <v>1299</v>
      </c>
      <c r="BH15" s="20">
        <v>1298</v>
      </c>
      <c r="BI15" s="20">
        <v>1297</v>
      </c>
      <c r="BJ15" s="20">
        <v>1374</v>
      </c>
      <c r="BK15" s="20">
        <v>1378</v>
      </c>
      <c r="BL15" s="20">
        <v>1347</v>
      </c>
      <c r="BM15" s="20">
        <v>1325</v>
      </c>
      <c r="BN15" s="20">
        <v>1200</v>
      </c>
      <c r="BO15" s="20">
        <v>1155</v>
      </c>
      <c r="BP15" s="20">
        <v>1256</v>
      </c>
      <c r="BQ15" s="20">
        <v>1158</v>
      </c>
      <c r="BR15" s="20">
        <v>1080</v>
      </c>
      <c r="BS15" s="20">
        <v>1127</v>
      </c>
      <c r="BT15" s="20">
        <v>1138</v>
      </c>
      <c r="BU15" s="20">
        <v>1043</v>
      </c>
      <c r="BV15" s="20">
        <v>1090</v>
      </c>
      <c r="BW15" s="20">
        <v>1172</v>
      </c>
      <c r="BX15" s="20">
        <v>1176</v>
      </c>
      <c r="BY15" s="20">
        <v>1314</v>
      </c>
      <c r="BZ15" s="20">
        <v>1416</v>
      </c>
      <c r="CA15" s="20">
        <v>1082</v>
      </c>
      <c r="CB15" s="20">
        <v>1098</v>
      </c>
      <c r="CC15" s="20">
        <v>973</v>
      </c>
      <c r="CD15" s="20">
        <v>925</v>
      </c>
      <c r="CE15" s="20">
        <v>855</v>
      </c>
      <c r="CF15" s="20">
        <v>691</v>
      </c>
      <c r="CG15" s="20">
        <v>735</v>
      </c>
      <c r="CH15" s="20">
        <v>715</v>
      </c>
      <c r="CI15" s="20">
        <v>607</v>
      </c>
      <c r="CJ15" s="20">
        <v>616</v>
      </c>
      <c r="CK15" s="20">
        <v>562</v>
      </c>
      <c r="CL15" s="20">
        <v>523</v>
      </c>
      <c r="CM15" s="20">
        <v>474</v>
      </c>
      <c r="CN15" s="20">
        <v>390</v>
      </c>
      <c r="CO15" s="20">
        <v>341</v>
      </c>
      <c r="CP15" s="20">
        <v>316</v>
      </c>
      <c r="CQ15" s="20">
        <v>1163</v>
      </c>
      <c r="CR15" s="20"/>
      <c r="CS15" s="160" t="s">
        <v>20</v>
      </c>
      <c r="CT15" s="161" t="s">
        <v>19</v>
      </c>
      <c r="CU15" s="161" t="s">
        <v>0</v>
      </c>
      <c r="CV15" s="77">
        <f>Lancs_All[[#This Row],[All ages]]</f>
        <v>81211</v>
      </c>
      <c r="CW15" s="19">
        <f>SUM(Lancs_All[[#This Row],[0]:[4]])</f>
        <v>3286</v>
      </c>
      <c r="CX15" s="19">
        <f>SUM(Lancs_All[[#This Row],[5]:[9]])</f>
        <v>4046</v>
      </c>
      <c r="CY15" s="19">
        <f>SUM(Lancs_All[[#This Row],[10]:[14]])</f>
        <v>4404</v>
      </c>
      <c r="CZ15" s="19">
        <f>SUM(Lancs_All[[#This Row],[15]:[19]])</f>
        <v>3800</v>
      </c>
      <c r="DA15" s="19">
        <f>SUM(Lancs_All[[#This Row],[20]:[24]])</f>
        <v>3162</v>
      </c>
      <c r="DB15" s="19">
        <f>SUM(Lancs_All[[#This Row],[25]:[29]])</f>
        <v>3671</v>
      </c>
      <c r="DC15" s="19">
        <f>SUM(Lancs_All[[#This Row],[30]:[34]])</f>
        <v>3861</v>
      </c>
      <c r="DD15" s="19">
        <f>SUM(Lancs_All[[#This Row],[35]:[39]])</f>
        <v>4214</v>
      </c>
      <c r="DE15" s="19">
        <f>SUM(Lancs_All[[#This Row],[40]:[44]])</f>
        <v>4145</v>
      </c>
      <c r="DF15" s="19">
        <f>SUM(Lancs_All[[#This Row],[45]:[49]])</f>
        <v>5025</v>
      </c>
      <c r="DG15" s="19">
        <f>SUM(Lancs_All[[#This Row],[50]:[54]])</f>
        <v>6187</v>
      </c>
      <c r="DH15" s="19">
        <f>SUM(Lancs_All[[#This Row],[55]:[59]])</f>
        <v>6694</v>
      </c>
      <c r="DI15" s="19">
        <f>SUM(Lancs_All[[#This Row],[60]:[64]])</f>
        <v>6094</v>
      </c>
      <c r="DJ15" s="19">
        <f>SUM(Lancs_All[[#This Row],[65]:[69]])</f>
        <v>5478</v>
      </c>
      <c r="DK15" s="19">
        <f>SUM(Lancs_All[[#This Row],[70]:[74]])</f>
        <v>6160</v>
      </c>
      <c r="DL15" s="19">
        <f>SUM(Lancs_All[[#This Row],[75]:[79]])</f>
        <v>4542</v>
      </c>
      <c r="DM15" s="19">
        <f>SUM(Lancs_All[[#This Row],[80]:[90]])</f>
        <v>6442</v>
      </c>
      <c r="DO15" s="16" t="s">
        <v>20</v>
      </c>
      <c r="DP15" s="16" t="s">
        <v>19</v>
      </c>
      <c r="DQ15" s="16" t="s">
        <v>0</v>
      </c>
      <c r="DR15" s="19">
        <f>SUM(Lancs_All[[#This Row],[0]:[4]])</f>
        <v>3286</v>
      </c>
      <c r="DS15" s="19">
        <f>SUM(Lancs_All[[#This Row],[0]:[7]])</f>
        <v>5581</v>
      </c>
      <c r="DT15" s="19">
        <f>SUM(Lancs_All[[#This Row],[0]:[17]])</f>
        <v>14213</v>
      </c>
      <c r="DU15" s="19">
        <f>SUM(Lancs_All[[#This Row],[18]:[64]])</f>
        <v>44376</v>
      </c>
      <c r="DV15" s="19">
        <f>SUM(Lancs_All[[#This Row],[65]:[90]])</f>
        <v>22622</v>
      </c>
      <c r="DW15" s="19">
        <f>SUM(Lancs_All[[#This Row],[75]:[90]])</f>
        <v>10984</v>
      </c>
      <c r="DX15" s="19">
        <f>SUM(Lancs_All[[#This Row],[85]:[90]])</f>
        <v>3207</v>
      </c>
      <c r="DY15" s="19">
        <f>SUM(Lancs_All[[#This Row],[18]:[90]])</f>
        <v>66998</v>
      </c>
      <c r="DZ15" s="19">
        <f>SUM(Lancs_All[[#This Row],[0]:[19]])</f>
        <v>15536</v>
      </c>
      <c r="EA15" s="164">
        <f>SUM(Lancs_All[[#This Row],[10]:[17]])</f>
        <v>6881</v>
      </c>
      <c r="EB15" s="19">
        <f>SUM(Lancs_All[[#This Row],[20]:[64]])</f>
        <v>43053</v>
      </c>
      <c r="EC15" s="19" t="s">
        <v>293</v>
      </c>
      <c r="EE15" s="18"/>
      <c r="EF15" s="80"/>
      <c r="EG15" s="18"/>
    </row>
    <row r="16" spans="1:144" s="16" customFormat="1" ht="12.75" customHeight="1" x14ac:dyDescent="0.2">
      <c r="A16" s="16" t="s">
        <v>18</v>
      </c>
      <c r="B16" s="16" t="s">
        <v>17</v>
      </c>
      <c r="C16" s="16" t="s">
        <v>0</v>
      </c>
      <c r="D16" s="20">
        <v>81133</v>
      </c>
      <c r="E16" s="20">
        <v>972</v>
      </c>
      <c r="F16" s="20">
        <v>1035</v>
      </c>
      <c r="G16" s="20">
        <v>1024</v>
      </c>
      <c r="H16" s="20">
        <v>1065</v>
      </c>
      <c r="I16" s="20">
        <v>1023</v>
      </c>
      <c r="J16" s="20">
        <v>1097</v>
      </c>
      <c r="K16" s="20">
        <v>1060</v>
      </c>
      <c r="L16" s="20">
        <v>1161</v>
      </c>
      <c r="M16" s="20">
        <v>1098</v>
      </c>
      <c r="N16" s="20">
        <v>1061</v>
      </c>
      <c r="O16" s="20">
        <v>1065</v>
      </c>
      <c r="P16" s="20">
        <v>1091</v>
      </c>
      <c r="Q16" s="20">
        <v>1022</v>
      </c>
      <c r="R16" s="20">
        <v>1046</v>
      </c>
      <c r="S16" s="20">
        <v>1029</v>
      </c>
      <c r="T16" s="20">
        <v>1003</v>
      </c>
      <c r="U16" s="20">
        <v>952</v>
      </c>
      <c r="V16" s="20">
        <v>969</v>
      </c>
      <c r="W16" s="20">
        <v>900</v>
      </c>
      <c r="X16" s="20">
        <v>792</v>
      </c>
      <c r="Y16" s="20">
        <v>803</v>
      </c>
      <c r="Z16" s="20">
        <v>832</v>
      </c>
      <c r="AA16" s="20">
        <v>922</v>
      </c>
      <c r="AB16" s="20">
        <v>1019</v>
      </c>
      <c r="AC16" s="20">
        <v>1045</v>
      </c>
      <c r="AD16" s="20">
        <v>992</v>
      </c>
      <c r="AE16" s="20">
        <v>981</v>
      </c>
      <c r="AF16" s="20">
        <v>1006</v>
      </c>
      <c r="AG16" s="20">
        <v>1041</v>
      </c>
      <c r="AH16" s="20">
        <v>1123</v>
      </c>
      <c r="AI16" s="20">
        <v>1007</v>
      </c>
      <c r="AJ16" s="20">
        <v>1132</v>
      </c>
      <c r="AK16" s="20">
        <v>1055</v>
      </c>
      <c r="AL16" s="20">
        <v>1042</v>
      </c>
      <c r="AM16" s="20">
        <v>1049</v>
      </c>
      <c r="AN16" s="20">
        <v>1049</v>
      </c>
      <c r="AO16" s="20">
        <v>1024</v>
      </c>
      <c r="AP16" s="20">
        <v>981</v>
      </c>
      <c r="AQ16" s="20">
        <v>1025</v>
      </c>
      <c r="AR16" s="20">
        <v>1042</v>
      </c>
      <c r="AS16" s="20">
        <v>981</v>
      </c>
      <c r="AT16" s="20">
        <v>978</v>
      </c>
      <c r="AU16" s="20">
        <v>833</v>
      </c>
      <c r="AV16" s="20">
        <v>819</v>
      </c>
      <c r="AW16" s="20">
        <v>958</v>
      </c>
      <c r="AX16" s="20">
        <v>915</v>
      </c>
      <c r="AY16" s="20">
        <v>977</v>
      </c>
      <c r="AZ16" s="20">
        <v>994</v>
      </c>
      <c r="BA16" s="20">
        <v>1086</v>
      </c>
      <c r="BB16" s="20">
        <v>1176</v>
      </c>
      <c r="BC16" s="20">
        <v>1138</v>
      </c>
      <c r="BD16" s="20">
        <v>1193</v>
      </c>
      <c r="BE16" s="20">
        <v>1166</v>
      </c>
      <c r="BF16" s="20">
        <v>1175</v>
      </c>
      <c r="BG16" s="20">
        <v>1108</v>
      </c>
      <c r="BH16" s="20">
        <v>1089</v>
      </c>
      <c r="BI16" s="20">
        <v>1121</v>
      </c>
      <c r="BJ16" s="20">
        <v>1072</v>
      </c>
      <c r="BK16" s="20">
        <v>1094</v>
      </c>
      <c r="BL16" s="20">
        <v>990</v>
      </c>
      <c r="BM16" s="20">
        <v>996</v>
      </c>
      <c r="BN16" s="20">
        <v>890</v>
      </c>
      <c r="BO16" s="20">
        <v>899</v>
      </c>
      <c r="BP16" s="20">
        <v>921</v>
      </c>
      <c r="BQ16" s="20">
        <v>925</v>
      </c>
      <c r="BR16" s="20">
        <v>783</v>
      </c>
      <c r="BS16" s="20">
        <v>796</v>
      </c>
      <c r="BT16" s="20">
        <v>769</v>
      </c>
      <c r="BU16" s="20">
        <v>771</v>
      </c>
      <c r="BV16" s="20">
        <v>827</v>
      </c>
      <c r="BW16" s="20">
        <v>761</v>
      </c>
      <c r="BX16" s="20">
        <v>933</v>
      </c>
      <c r="BY16" s="20">
        <v>926</v>
      </c>
      <c r="BZ16" s="20">
        <v>928</v>
      </c>
      <c r="CA16" s="20">
        <v>726</v>
      </c>
      <c r="CB16" s="20">
        <v>737</v>
      </c>
      <c r="CC16" s="20">
        <v>680</v>
      </c>
      <c r="CD16" s="20">
        <v>603</v>
      </c>
      <c r="CE16" s="20">
        <v>549</v>
      </c>
      <c r="CF16" s="20">
        <v>479</v>
      </c>
      <c r="CG16" s="20">
        <v>478</v>
      </c>
      <c r="CH16" s="20">
        <v>409</v>
      </c>
      <c r="CI16" s="20">
        <v>421</v>
      </c>
      <c r="CJ16" s="20">
        <v>369</v>
      </c>
      <c r="CK16" s="20">
        <v>349</v>
      </c>
      <c r="CL16" s="20">
        <v>279</v>
      </c>
      <c r="CM16" s="20">
        <v>275</v>
      </c>
      <c r="CN16" s="20">
        <v>201</v>
      </c>
      <c r="CO16" s="20">
        <v>213</v>
      </c>
      <c r="CP16" s="20">
        <v>176</v>
      </c>
      <c r="CQ16" s="20">
        <v>566</v>
      </c>
      <c r="CR16" s="20"/>
      <c r="CS16" s="160" t="s">
        <v>18</v>
      </c>
      <c r="CT16" s="161" t="s">
        <v>17</v>
      </c>
      <c r="CU16" s="161" t="s">
        <v>0</v>
      </c>
      <c r="CV16" s="77">
        <f>Lancs_All[[#This Row],[All ages]]</f>
        <v>81133</v>
      </c>
      <c r="CW16" s="19">
        <f>SUM(Lancs_All[[#This Row],[0]:[4]])</f>
        <v>5119</v>
      </c>
      <c r="CX16" s="19">
        <f>SUM(Lancs_All[[#This Row],[5]:[9]])</f>
        <v>5477</v>
      </c>
      <c r="CY16" s="19">
        <f>SUM(Lancs_All[[#This Row],[10]:[14]])</f>
        <v>5253</v>
      </c>
      <c r="CZ16" s="19">
        <f>SUM(Lancs_All[[#This Row],[15]:[19]])</f>
        <v>4616</v>
      </c>
      <c r="DA16" s="19">
        <f>SUM(Lancs_All[[#This Row],[20]:[24]])</f>
        <v>4621</v>
      </c>
      <c r="DB16" s="19">
        <f>SUM(Lancs_All[[#This Row],[25]:[29]])</f>
        <v>5143</v>
      </c>
      <c r="DC16" s="19">
        <f>SUM(Lancs_All[[#This Row],[30]:[34]])</f>
        <v>5285</v>
      </c>
      <c r="DD16" s="19">
        <f>SUM(Lancs_All[[#This Row],[35]:[39]])</f>
        <v>5121</v>
      </c>
      <c r="DE16" s="19">
        <f>SUM(Lancs_All[[#This Row],[40]:[44]])</f>
        <v>4569</v>
      </c>
      <c r="DF16" s="19">
        <f>SUM(Lancs_All[[#This Row],[45]:[49]])</f>
        <v>5148</v>
      </c>
      <c r="DG16" s="19">
        <f>SUM(Lancs_All[[#This Row],[50]:[54]])</f>
        <v>5780</v>
      </c>
      <c r="DH16" s="19">
        <f>SUM(Lancs_All[[#This Row],[55]:[59]])</f>
        <v>5366</v>
      </c>
      <c r="DI16" s="19">
        <f>SUM(Lancs_All[[#This Row],[60]:[64]])</f>
        <v>4631</v>
      </c>
      <c r="DJ16" s="19">
        <f>SUM(Lancs_All[[#This Row],[65]:[69]])</f>
        <v>3946</v>
      </c>
      <c r="DK16" s="19">
        <f>SUM(Lancs_All[[#This Row],[70]:[74]])</f>
        <v>4274</v>
      </c>
      <c r="DL16" s="19">
        <f>SUM(Lancs_All[[#This Row],[75]:[79]])</f>
        <v>3048</v>
      </c>
      <c r="DM16" s="19">
        <f>SUM(Lancs_All[[#This Row],[80]:[90]])</f>
        <v>3736</v>
      </c>
      <c r="DO16" s="16" t="s">
        <v>18</v>
      </c>
      <c r="DP16" s="16" t="s">
        <v>17</v>
      </c>
      <c r="DQ16" s="16" t="s">
        <v>0</v>
      </c>
      <c r="DR16" s="19">
        <f>SUM(Lancs_All[[#This Row],[0]:[4]])</f>
        <v>5119</v>
      </c>
      <c r="DS16" s="19">
        <f>SUM(Lancs_All[[#This Row],[0]:[7]])</f>
        <v>8437</v>
      </c>
      <c r="DT16" s="19">
        <f>SUM(Lancs_All[[#This Row],[0]:[17]])</f>
        <v>18773</v>
      </c>
      <c r="DU16" s="19">
        <f>SUM(Lancs_All[[#This Row],[18]:[64]])</f>
        <v>47356</v>
      </c>
      <c r="DV16" s="19">
        <f>SUM(Lancs_All[[#This Row],[65]:[90]])</f>
        <v>15004</v>
      </c>
      <c r="DW16" s="19">
        <f>SUM(Lancs_All[[#This Row],[75]:[90]])</f>
        <v>6784</v>
      </c>
      <c r="DX16" s="19">
        <f>SUM(Lancs_All[[#This Row],[85]:[90]])</f>
        <v>1710</v>
      </c>
      <c r="DY16" s="19">
        <f>SUM(Lancs_All[[#This Row],[18]:[90]])</f>
        <v>62360</v>
      </c>
      <c r="DZ16" s="19">
        <f>SUM(Lancs_All[[#This Row],[0]:[19]])</f>
        <v>20465</v>
      </c>
      <c r="EA16" s="164">
        <f>SUM(Lancs_All[[#This Row],[10]:[17]])</f>
        <v>8177</v>
      </c>
      <c r="EB16" s="19">
        <f>SUM(Lancs_All[[#This Row],[20]:[64]])</f>
        <v>45664</v>
      </c>
      <c r="EC16" s="19" t="s">
        <v>291</v>
      </c>
      <c r="EE16" s="18"/>
      <c r="EF16" s="77"/>
      <c r="EG16" s="18"/>
    </row>
    <row r="17" spans="1:144" s="16" customFormat="1" ht="12.75" customHeight="1" x14ac:dyDescent="0.2">
      <c r="A17" s="16" t="s">
        <v>16</v>
      </c>
      <c r="B17" s="16" t="s">
        <v>15</v>
      </c>
      <c r="C17" s="16" t="s">
        <v>0</v>
      </c>
      <c r="D17" s="20">
        <v>148119</v>
      </c>
      <c r="E17" s="20">
        <v>1317</v>
      </c>
      <c r="F17" s="20">
        <v>1453</v>
      </c>
      <c r="G17" s="20">
        <v>1420</v>
      </c>
      <c r="H17" s="20">
        <v>1431</v>
      </c>
      <c r="I17" s="20">
        <v>1591</v>
      </c>
      <c r="J17" s="20">
        <v>1586</v>
      </c>
      <c r="K17" s="20">
        <v>1623</v>
      </c>
      <c r="L17" s="20">
        <v>1640</v>
      </c>
      <c r="M17" s="20">
        <v>1725</v>
      </c>
      <c r="N17" s="20">
        <v>1765</v>
      </c>
      <c r="O17" s="20">
        <v>1541</v>
      </c>
      <c r="P17" s="20">
        <v>1536</v>
      </c>
      <c r="Q17" s="20">
        <v>1677</v>
      </c>
      <c r="R17" s="20">
        <v>1597</v>
      </c>
      <c r="S17" s="20">
        <v>1510</v>
      </c>
      <c r="T17" s="20">
        <v>1493</v>
      </c>
      <c r="U17" s="20">
        <v>1427</v>
      </c>
      <c r="V17" s="20">
        <v>1466</v>
      </c>
      <c r="W17" s="20">
        <v>1749</v>
      </c>
      <c r="X17" s="20">
        <v>3611</v>
      </c>
      <c r="Y17" s="20">
        <v>3813</v>
      </c>
      <c r="Z17" s="20">
        <v>3761</v>
      </c>
      <c r="AA17" s="20">
        <v>3055</v>
      </c>
      <c r="AB17" s="20">
        <v>2584</v>
      </c>
      <c r="AC17" s="20">
        <v>2133</v>
      </c>
      <c r="AD17" s="20">
        <v>2197</v>
      </c>
      <c r="AE17" s="20">
        <v>2252</v>
      </c>
      <c r="AF17" s="20">
        <v>2277</v>
      </c>
      <c r="AG17" s="20">
        <v>2408</v>
      </c>
      <c r="AH17" s="20">
        <v>2083</v>
      </c>
      <c r="AI17" s="20">
        <v>1915</v>
      </c>
      <c r="AJ17" s="20">
        <v>1692</v>
      </c>
      <c r="AK17" s="20">
        <v>1398</v>
      </c>
      <c r="AL17" s="20">
        <v>1501</v>
      </c>
      <c r="AM17" s="20">
        <v>1583</v>
      </c>
      <c r="AN17" s="20">
        <v>1516</v>
      </c>
      <c r="AO17" s="20">
        <v>1606</v>
      </c>
      <c r="AP17" s="20">
        <v>1556</v>
      </c>
      <c r="AQ17" s="20">
        <v>1494</v>
      </c>
      <c r="AR17" s="20">
        <v>1471</v>
      </c>
      <c r="AS17" s="20">
        <v>1563</v>
      </c>
      <c r="AT17" s="20">
        <v>1498</v>
      </c>
      <c r="AU17" s="20">
        <v>1435</v>
      </c>
      <c r="AV17" s="20">
        <v>1370</v>
      </c>
      <c r="AW17" s="20">
        <v>1468</v>
      </c>
      <c r="AX17" s="20">
        <v>1471</v>
      </c>
      <c r="AY17" s="20">
        <v>1507</v>
      </c>
      <c r="AZ17" s="20">
        <v>1563</v>
      </c>
      <c r="BA17" s="20">
        <v>1706</v>
      </c>
      <c r="BB17" s="20">
        <v>1756</v>
      </c>
      <c r="BC17" s="20">
        <v>1834</v>
      </c>
      <c r="BD17" s="20">
        <v>1932</v>
      </c>
      <c r="BE17" s="20">
        <v>1855</v>
      </c>
      <c r="BF17" s="20">
        <v>1952</v>
      </c>
      <c r="BG17" s="20">
        <v>1906</v>
      </c>
      <c r="BH17" s="20">
        <v>2067</v>
      </c>
      <c r="BI17" s="20">
        <v>1942</v>
      </c>
      <c r="BJ17" s="20">
        <v>1880</v>
      </c>
      <c r="BK17" s="20">
        <v>1979</v>
      </c>
      <c r="BL17" s="20">
        <v>1845</v>
      </c>
      <c r="BM17" s="20">
        <v>1859</v>
      </c>
      <c r="BN17" s="20">
        <v>1849</v>
      </c>
      <c r="BO17" s="20">
        <v>1758</v>
      </c>
      <c r="BP17" s="20">
        <v>1657</v>
      </c>
      <c r="BQ17" s="20">
        <v>1579</v>
      </c>
      <c r="BR17" s="20">
        <v>1598</v>
      </c>
      <c r="BS17" s="20">
        <v>1524</v>
      </c>
      <c r="BT17" s="20">
        <v>1530</v>
      </c>
      <c r="BU17" s="20">
        <v>1513</v>
      </c>
      <c r="BV17" s="20">
        <v>1531</v>
      </c>
      <c r="BW17" s="20">
        <v>1540</v>
      </c>
      <c r="BX17" s="20">
        <v>1627</v>
      </c>
      <c r="BY17" s="20">
        <v>1598</v>
      </c>
      <c r="BZ17" s="20">
        <v>1816</v>
      </c>
      <c r="CA17" s="20">
        <v>1401</v>
      </c>
      <c r="CB17" s="20">
        <v>1304</v>
      </c>
      <c r="CC17" s="20">
        <v>1256</v>
      </c>
      <c r="CD17" s="20">
        <v>1146</v>
      </c>
      <c r="CE17" s="20">
        <v>1109</v>
      </c>
      <c r="CF17" s="20">
        <v>888</v>
      </c>
      <c r="CG17" s="20">
        <v>908</v>
      </c>
      <c r="CH17" s="20">
        <v>881</v>
      </c>
      <c r="CI17" s="20">
        <v>848</v>
      </c>
      <c r="CJ17" s="20">
        <v>802</v>
      </c>
      <c r="CK17" s="20">
        <v>713</v>
      </c>
      <c r="CL17" s="20">
        <v>599</v>
      </c>
      <c r="CM17" s="20">
        <v>536</v>
      </c>
      <c r="CN17" s="20">
        <v>503</v>
      </c>
      <c r="CO17" s="20">
        <v>417</v>
      </c>
      <c r="CP17" s="20">
        <v>381</v>
      </c>
      <c r="CQ17" s="20">
        <v>1466</v>
      </c>
      <c r="CR17" s="20"/>
      <c r="CS17" s="160" t="s">
        <v>16</v>
      </c>
      <c r="CT17" s="161" t="s">
        <v>15</v>
      </c>
      <c r="CU17" s="161" t="s">
        <v>0</v>
      </c>
      <c r="CV17" s="77">
        <f>Lancs_All[[#This Row],[All ages]]</f>
        <v>148119</v>
      </c>
      <c r="CW17" s="19">
        <f>SUM(Lancs_All[[#This Row],[0]:[4]])</f>
        <v>7212</v>
      </c>
      <c r="CX17" s="19">
        <f>SUM(Lancs_All[[#This Row],[5]:[9]])</f>
        <v>8339</v>
      </c>
      <c r="CY17" s="19">
        <f>SUM(Lancs_All[[#This Row],[10]:[14]])</f>
        <v>7861</v>
      </c>
      <c r="CZ17" s="19">
        <f>SUM(Lancs_All[[#This Row],[15]:[19]])</f>
        <v>9746</v>
      </c>
      <c r="DA17" s="19">
        <f>SUM(Lancs_All[[#This Row],[20]:[24]])</f>
        <v>15346</v>
      </c>
      <c r="DB17" s="19">
        <f>SUM(Lancs_All[[#This Row],[25]:[29]])</f>
        <v>11217</v>
      </c>
      <c r="DC17" s="19">
        <f>SUM(Lancs_All[[#This Row],[30]:[34]])</f>
        <v>8089</v>
      </c>
      <c r="DD17" s="19">
        <f>SUM(Lancs_All[[#This Row],[35]:[39]])</f>
        <v>7643</v>
      </c>
      <c r="DE17" s="19">
        <f>SUM(Lancs_All[[#This Row],[40]:[44]])</f>
        <v>7334</v>
      </c>
      <c r="DF17" s="19">
        <f>SUM(Lancs_All[[#This Row],[45]:[49]])</f>
        <v>8003</v>
      </c>
      <c r="DG17" s="19">
        <f>SUM(Lancs_All[[#This Row],[50]:[54]])</f>
        <v>9479</v>
      </c>
      <c r="DH17" s="19">
        <f>SUM(Lancs_All[[#This Row],[55]:[59]])</f>
        <v>9713</v>
      </c>
      <c r="DI17" s="19">
        <f>SUM(Lancs_All[[#This Row],[60]:[64]])</f>
        <v>8702</v>
      </c>
      <c r="DJ17" s="19">
        <f>SUM(Lancs_All[[#This Row],[65]:[69]])</f>
        <v>7696</v>
      </c>
      <c r="DK17" s="19">
        <f>SUM(Lancs_All[[#This Row],[70]:[74]])</f>
        <v>7982</v>
      </c>
      <c r="DL17" s="19">
        <f>SUM(Lancs_All[[#This Row],[75]:[79]])</f>
        <v>5703</v>
      </c>
      <c r="DM17" s="19">
        <f>SUM(Lancs_All[[#This Row],[80]:[90]])</f>
        <v>8054</v>
      </c>
      <c r="DO17" s="16" t="s">
        <v>16</v>
      </c>
      <c r="DP17" s="16" t="s">
        <v>15</v>
      </c>
      <c r="DQ17" s="16" t="s">
        <v>0</v>
      </c>
      <c r="DR17" s="19">
        <f>SUM(Lancs_All[[#This Row],[0]:[4]])</f>
        <v>7212</v>
      </c>
      <c r="DS17" s="19">
        <f>SUM(Lancs_All[[#This Row],[0]:[7]])</f>
        <v>12061</v>
      </c>
      <c r="DT17" s="19">
        <f>SUM(Lancs_All[[#This Row],[0]:[17]])</f>
        <v>27798</v>
      </c>
      <c r="DU17" s="19">
        <f>SUM(Lancs_All[[#This Row],[18]:[64]])</f>
        <v>90886</v>
      </c>
      <c r="DV17" s="19">
        <f>SUM(Lancs_All[[#This Row],[65]:[90]])</f>
        <v>29435</v>
      </c>
      <c r="DW17" s="19">
        <f>SUM(Lancs_All[[#This Row],[75]:[90]])</f>
        <v>13757</v>
      </c>
      <c r="DX17" s="19">
        <f>SUM(Lancs_All[[#This Row],[85]:[90]])</f>
        <v>3902</v>
      </c>
      <c r="DY17" s="19">
        <f>SUM(Lancs_All[[#This Row],[18]:[90]])</f>
        <v>120321</v>
      </c>
      <c r="DZ17" s="19">
        <f>SUM(Lancs_All[[#This Row],[0]:[19]])</f>
        <v>33158</v>
      </c>
      <c r="EA17" s="164">
        <f>SUM(Lancs_All[[#This Row],[10]:[17]])</f>
        <v>12247</v>
      </c>
      <c r="EB17" s="19">
        <f>SUM(Lancs_All[[#This Row],[20]:[64]])</f>
        <v>85526</v>
      </c>
      <c r="EC17" s="19" t="s">
        <v>293</v>
      </c>
      <c r="EE17" s="18"/>
      <c r="EF17" s="77"/>
      <c r="EG17" s="18"/>
    </row>
    <row r="18" spans="1:144" s="16" customFormat="1" ht="12.75" customHeight="1" x14ac:dyDescent="0.2">
      <c r="A18" s="16" t="s">
        <v>14</v>
      </c>
      <c r="B18" s="16" t="s">
        <v>13</v>
      </c>
      <c r="C18" s="16" t="s">
        <v>0</v>
      </c>
      <c r="D18" s="20">
        <v>92145</v>
      </c>
      <c r="E18" s="20">
        <v>1189</v>
      </c>
      <c r="F18" s="20">
        <v>1177</v>
      </c>
      <c r="G18" s="20">
        <v>1150</v>
      </c>
      <c r="H18" s="20">
        <v>1233</v>
      </c>
      <c r="I18" s="20">
        <v>1282</v>
      </c>
      <c r="J18" s="20">
        <v>1280</v>
      </c>
      <c r="K18" s="20">
        <v>1260</v>
      </c>
      <c r="L18" s="20">
        <v>1260</v>
      </c>
      <c r="M18" s="20">
        <v>1254</v>
      </c>
      <c r="N18" s="20">
        <v>1287</v>
      </c>
      <c r="O18" s="20">
        <v>1273</v>
      </c>
      <c r="P18" s="20">
        <v>1280</v>
      </c>
      <c r="Q18" s="20">
        <v>1244</v>
      </c>
      <c r="R18" s="20">
        <v>1077</v>
      </c>
      <c r="S18" s="20">
        <v>1155</v>
      </c>
      <c r="T18" s="20">
        <v>1127</v>
      </c>
      <c r="U18" s="20">
        <v>1052</v>
      </c>
      <c r="V18" s="20">
        <v>942</v>
      </c>
      <c r="W18" s="20">
        <v>1055</v>
      </c>
      <c r="X18" s="20">
        <v>898</v>
      </c>
      <c r="Y18" s="20">
        <v>782</v>
      </c>
      <c r="Z18" s="20">
        <v>844</v>
      </c>
      <c r="AA18" s="20">
        <v>872</v>
      </c>
      <c r="AB18" s="20">
        <v>1039</v>
      </c>
      <c r="AC18" s="20">
        <v>1030</v>
      </c>
      <c r="AD18" s="20">
        <v>923</v>
      </c>
      <c r="AE18" s="20">
        <v>1100</v>
      </c>
      <c r="AF18" s="20">
        <v>1067</v>
      </c>
      <c r="AG18" s="20">
        <v>1217</v>
      </c>
      <c r="AH18" s="20">
        <v>1205</v>
      </c>
      <c r="AI18" s="20">
        <v>1257</v>
      </c>
      <c r="AJ18" s="20">
        <v>1206</v>
      </c>
      <c r="AK18" s="20">
        <v>1321</v>
      </c>
      <c r="AL18" s="20">
        <v>1276</v>
      </c>
      <c r="AM18" s="20">
        <v>1235</v>
      </c>
      <c r="AN18" s="20">
        <v>1273</v>
      </c>
      <c r="AO18" s="20">
        <v>1243</v>
      </c>
      <c r="AP18" s="20">
        <v>1311</v>
      </c>
      <c r="AQ18" s="20">
        <v>1327</v>
      </c>
      <c r="AR18" s="20">
        <v>1211</v>
      </c>
      <c r="AS18" s="20">
        <v>1156</v>
      </c>
      <c r="AT18" s="20">
        <v>1082</v>
      </c>
      <c r="AU18" s="20">
        <v>1089</v>
      </c>
      <c r="AV18" s="20">
        <v>1005</v>
      </c>
      <c r="AW18" s="20">
        <v>1108</v>
      </c>
      <c r="AX18" s="20">
        <v>1115</v>
      </c>
      <c r="AY18" s="20">
        <v>1088</v>
      </c>
      <c r="AZ18" s="20">
        <v>1096</v>
      </c>
      <c r="BA18" s="20">
        <v>1186</v>
      </c>
      <c r="BB18" s="20">
        <v>1212</v>
      </c>
      <c r="BC18" s="20">
        <v>1217</v>
      </c>
      <c r="BD18" s="20">
        <v>1225</v>
      </c>
      <c r="BE18" s="20">
        <v>1216</v>
      </c>
      <c r="BF18" s="20">
        <v>1234</v>
      </c>
      <c r="BG18" s="20">
        <v>1122</v>
      </c>
      <c r="BH18" s="20">
        <v>1178</v>
      </c>
      <c r="BI18" s="20">
        <v>1151</v>
      </c>
      <c r="BJ18" s="20">
        <v>1210</v>
      </c>
      <c r="BK18" s="20">
        <v>1202</v>
      </c>
      <c r="BL18" s="20">
        <v>1174</v>
      </c>
      <c r="BM18" s="20">
        <v>1107</v>
      </c>
      <c r="BN18" s="20">
        <v>1102</v>
      </c>
      <c r="BO18" s="20">
        <v>1128</v>
      </c>
      <c r="BP18" s="20">
        <v>1112</v>
      </c>
      <c r="BQ18" s="20">
        <v>1024</v>
      </c>
      <c r="BR18" s="20">
        <v>1012</v>
      </c>
      <c r="BS18" s="20">
        <v>940</v>
      </c>
      <c r="BT18" s="20">
        <v>967</v>
      </c>
      <c r="BU18" s="20">
        <v>965</v>
      </c>
      <c r="BV18" s="20">
        <v>1012</v>
      </c>
      <c r="BW18" s="20">
        <v>998</v>
      </c>
      <c r="BX18" s="20">
        <v>991</v>
      </c>
      <c r="BY18" s="20">
        <v>1016</v>
      </c>
      <c r="BZ18" s="20">
        <v>1130</v>
      </c>
      <c r="CA18" s="20">
        <v>775</v>
      </c>
      <c r="CB18" s="20">
        <v>771</v>
      </c>
      <c r="CC18" s="20">
        <v>768</v>
      </c>
      <c r="CD18" s="20">
        <v>665</v>
      </c>
      <c r="CE18" s="20">
        <v>550</v>
      </c>
      <c r="CF18" s="20">
        <v>562</v>
      </c>
      <c r="CG18" s="20">
        <v>480</v>
      </c>
      <c r="CH18" s="20">
        <v>478</v>
      </c>
      <c r="CI18" s="20">
        <v>401</v>
      </c>
      <c r="CJ18" s="20">
        <v>434</v>
      </c>
      <c r="CK18" s="20">
        <v>370</v>
      </c>
      <c r="CL18" s="20">
        <v>348</v>
      </c>
      <c r="CM18" s="20">
        <v>303</v>
      </c>
      <c r="CN18" s="20">
        <v>263</v>
      </c>
      <c r="CO18" s="20">
        <v>231</v>
      </c>
      <c r="CP18" s="20">
        <v>199</v>
      </c>
      <c r="CQ18" s="20">
        <v>763</v>
      </c>
      <c r="CR18" s="20"/>
      <c r="CS18" s="160" t="s">
        <v>14</v>
      </c>
      <c r="CT18" s="161" t="s">
        <v>13</v>
      </c>
      <c r="CU18" s="161" t="s">
        <v>0</v>
      </c>
      <c r="CV18" s="77">
        <f>Lancs_All[[#This Row],[All ages]]</f>
        <v>92145</v>
      </c>
      <c r="CW18" s="19">
        <f>SUM(Lancs_All[[#This Row],[0]:[4]])</f>
        <v>6031</v>
      </c>
      <c r="CX18" s="19">
        <f>SUM(Lancs_All[[#This Row],[5]:[9]])</f>
        <v>6341</v>
      </c>
      <c r="CY18" s="19">
        <f>SUM(Lancs_All[[#This Row],[10]:[14]])</f>
        <v>6029</v>
      </c>
      <c r="CZ18" s="19">
        <f>SUM(Lancs_All[[#This Row],[15]:[19]])</f>
        <v>5074</v>
      </c>
      <c r="DA18" s="19">
        <f>SUM(Lancs_All[[#This Row],[20]:[24]])</f>
        <v>4567</v>
      </c>
      <c r="DB18" s="19">
        <f>SUM(Lancs_All[[#This Row],[25]:[29]])</f>
        <v>5512</v>
      </c>
      <c r="DC18" s="19">
        <f>SUM(Lancs_All[[#This Row],[30]:[34]])</f>
        <v>6295</v>
      </c>
      <c r="DD18" s="19">
        <f>SUM(Lancs_All[[#This Row],[35]:[39]])</f>
        <v>6365</v>
      </c>
      <c r="DE18" s="19">
        <f>SUM(Lancs_All[[#This Row],[40]:[44]])</f>
        <v>5440</v>
      </c>
      <c r="DF18" s="19">
        <f>SUM(Lancs_All[[#This Row],[45]:[49]])</f>
        <v>5697</v>
      </c>
      <c r="DG18" s="19">
        <f>SUM(Lancs_All[[#This Row],[50]:[54]])</f>
        <v>6014</v>
      </c>
      <c r="DH18" s="19">
        <f>SUM(Lancs_All[[#This Row],[55]:[59]])</f>
        <v>5915</v>
      </c>
      <c r="DI18" s="19">
        <f>SUM(Lancs_All[[#This Row],[60]:[64]])</f>
        <v>5473</v>
      </c>
      <c r="DJ18" s="19">
        <f>SUM(Lancs_All[[#This Row],[65]:[69]])</f>
        <v>4896</v>
      </c>
      <c r="DK18" s="19">
        <f>SUM(Lancs_All[[#This Row],[70]:[74]])</f>
        <v>4910</v>
      </c>
      <c r="DL18" s="19">
        <f>SUM(Lancs_All[[#This Row],[75]:[79]])</f>
        <v>3316</v>
      </c>
      <c r="DM18" s="19">
        <f>SUM(Lancs_All[[#This Row],[80]:[90]])</f>
        <v>4270</v>
      </c>
      <c r="DO18" s="16" t="s">
        <v>14</v>
      </c>
      <c r="DP18" s="16" t="s">
        <v>13</v>
      </c>
      <c r="DQ18" s="16" t="s">
        <v>0</v>
      </c>
      <c r="DR18" s="19">
        <f>SUM(Lancs_All[[#This Row],[0]:[4]])</f>
        <v>6031</v>
      </c>
      <c r="DS18" s="19">
        <f>SUM(Lancs_All[[#This Row],[0]:[7]])</f>
        <v>9831</v>
      </c>
      <c r="DT18" s="19">
        <f>SUM(Lancs_All[[#This Row],[0]:[17]])</f>
        <v>21522</v>
      </c>
      <c r="DU18" s="19">
        <f>SUM(Lancs_All[[#This Row],[18]:[64]])</f>
        <v>53231</v>
      </c>
      <c r="DV18" s="19">
        <f>SUM(Lancs_All[[#This Row],[65]:[90]])</f>
        <v>17392</v>
      </c>
      <c r="DW18" s="19">
        <f>SUM(Lancs_All[[#This Row],[75]:[90]])</f>
        <v>7586</v>
      </c>
      <c r="DX18" s="19">
        <f>SUM(Lancs_All[[#This Row],[85]:[90]])</f>
        <v>2107</v>
      </c>
      <c r="DY18" s="19">
        <f>SUM(Lancs_All[[#This Row],[18]:[90]])</f>
        <v>70623</v>
      </c>
      <c r="DZ18" s="19">
        <f>SUM(Lancs_All[[#This Row],[0]:[19]])</f>
        <v>23475</v>
      </c>
      <c r="EA18" s="164">
        <f>SUM(Lancs_All[[#This Row],[10]:[17]])</f>
        <v>9150</v>
      </c>
      <c r="EB18" s="19">
        <f>SUM(Lancs_All[[#This Row],[20]:[64]])</f>
        <v>51278</v>
      </c>
      <c r="EC18" s="19" t="s">
        <v>291</v>
      </c>
      <c r="EE18" s="18"/>
      <c r="EF18" s="77"/>
      <c r="EG18" s="18"/>
    </row>
    <row r="19" spans="1:144" s="16" customFormat="1" ht="12.75" customHeight="1" x14ac:dyDescent="0.2">
      <c r="A19" s="16" t="s">
        <v>12</v>
      </c>
      <c r="B19" s="16" t="s">
        <v>11</v>
      </c>
      <c r="C19" s="16" t="s">
        <v>0</v>
      </c>
      <c r="D19" s="20">
        <v>144147</v>
      </c>
      <c r="E19" s="20">
        <v>1713</v>
      </c>
      <c r="F19" s="20">
        <v>1821</v>
      </c>
      <c r="G19" s="20">
        <v>1795</v>
      </c>
      <c r="H19" s="20">
        <v>1879</v>
      </c>
      <c r="I19" s="20">
        <v>1967</v>
      </c>
      <c r="J19" s="20">
        <v>1978</v>
      </c>
      <c r="K19" s="20">
        <v>1900</v>
      </c>
      <c r="L19" s="20">
        <v>1887</v>
      </c>
      <c r="M19" s="20">
        <v>1833</v>
      </c>
      <c r="N19" s="20">
        <v>1953</v>
      </c>
      <c r="O19" s="20">
        <v>1935</v>
      </c>
      <c r="P19" s="20">
        <v>1873</v>
      </c>
      <c r="Q19" s="20">
        <v>1836</v>
      </c>
      <c r="R19" s="20">
        <v>1839</v>
      </c>
      <c r="S19" s="20">
        <v>1763</v>
      </c>
      <c r="T19" s="20">
        <v>1639</v>
      </c>
      <c r="U19" s="20">
        <v>1709</v>
      </c>
      <c r="V19" s="20">
        <v>1552</v>
      </c>
      <c r="W19" s="20">
        <v>1708</v>
      </c>
      <c r="X19" s="20">
        <v>2185</v>
      </c>
      <c r="Y19" s="20">
        <v>2535</v>
      </c>
      <c r="Z19" s="20">
        <v>2789</v>
      </c>
      <c r="AA19" s="20">
        <v>2553</v>
      </c>
      <c r="AB19" s="20">
        <v>2720</v>
      </c>
      <c r="AC19" s="20">
        <v>2471</v>
      </c>
      <c r="AD19" s="20">
        <v>2230</v>
      </c>
      <c r="AE19" s="20">
        <v>2293</v>
      </c>
      <c r="AF19" s="20">
        <v>2436</v>
      </c>
      <c r="AG19" s="20">
        <v>2355</v>
      </c>
      <c r="AH19" s="20">
        <v>2297</v>
      </c>
      <c r="AI19" s="20">
        <v>2161</v>
      </c>
      <c r="AJ19" s="20">
        <v>2136</v>
      </c>
      <c r="AK19" s="20">
        <v>2052</v>
      </c>
      <c r="AL19" s="20">
        <v>1843</v>
      </c>
      <c r="AM19" s="20">
        <v>1818</v>
      </c>
      <c r="AN19" s="20">
        <v>1866</v>
      </c>
      <c r="AO19" s="20">
        <v>1897</v>
      </c>
      <c r="AP19" s="20">
        <v>1867</v>
      </c>
      <c r="AQ19" s="20">
        <v>1701</v>
      </c>
      <c r="AR19" s="20">
        <v>1760</v>
      </c>
      <c r="AS19" s="20">
        <v>1911</v>
      </c>
      <c r="AT19" s="20">
        <v>1802</v>
      </c>
      <c r="AU19" s="20">
        <v>1541</v>
      </c>
      <c r="AV19" s="20">
        <v>1525</v>
      </c>
      <c r="AW19" s="20">
        <v>1617</v>
      </c>
      <c r="AX19" s="20">
        <v>1533</v>
      </c>
      <c r="AY19" s="20">
        <v>1617</v>
      </c>
      <c r="AZ19" s="20">
        <v>1750</v>
      </c>
      <c r="BA19" s="20">
        <v>1815</v>
      </c>
      <c r="BB19" s="20">
        <v>1822</v>
      </c>
      <c r="BC19" s="20">
        <v>1887</v>
      </c>
      <c r="BD19" s="20">
        <v>1798</v>
      </c>
      <c r="BE19" s="20">
        <v>1847</v>
      </c>
      <c r="BF19" s="20">
        <v>1818</v>
      </c>
      <c r="BG19" s="20">
        <v>1753</v>
      </c>
      <c r="BH19" s="20">
        <v>1829</v>
      </c>
      <c r="BI19" s="20">
        <v>1802</v>
      </c>
      <c r="BJ19" s="20">
        <v>1780</v>
      </c>
      <c r="BK19" s="20">
        <v>1870</v>
      </c>
      <c r="BL19" s="20">
        <v>1692</v>
      </c>
      <c r="BM19" s="20">
        <v>1570</v>
      </c>
      <c r="BN19" s="20">
        <v>1506</v>
      </c>
      <c r="BO19" s="20">
        <v>1454</v>
      </c>
      <c r="BP19" s="20">
        <v>1428</v>
      </c>
      <c r="BQ19" s="20">
        <v>1365</v>
      </c>
      <c r="BR19" s="20">
        <v>1232</v>
      </c>
      <c r="BS19" s="20">
        <v>1213</v>
      </c>
      <c r="BT19" s="20">
        <v>1261</v>
      </c>
      <c r="BU19" s="20">
        <v>1144</v>
      </c>
      <c r="BV19" s="20">
        <v>1192</v>
      </c>
      <c r="BW19" s="20">
        <v>1134</v>
      </c>
      <c r="BX19" s="20">
        <v>1153</v>
      </c>
      <c r="BY19" s="20">
        <v>1151</v>
      </c>
      <c r="BZ19" s="20">
        <v>1206</v>
      </c>
      <c r="CA19" s="20">
        <v>889</v>
      </c>
      <c r="CB19" s="20">
        <v>847</v>
      </c>
      <c r="CC19" s="20">
        <v>879</v>
      </c>
      <c r="CD19" s="20">
        <v>800</v>
      </c>
      <c r="CE19" s="20">
        <v>716</v>
      </c>
      <c r="CF19" s="20">
        <v>678</v>
      </c>
      <c r="CG19" s="20">
        <v>674</v>
      </c>
      <c r="CH19" s="20">
        <v>645</v>
      </c>
      <c r="CI19" s="20">
        <v>646</v>
      </c>
      <c r="CJ19" s="20">
        <v>543</v>
      </c>
      <c r="CK19" s="20">
        <v>520</v>
      </c>
      <c r="CL19" s="20">
        <v>485</v>
      </c>
      <c r="CM19" s="20">
        <v>420</v>
      </c>
      <c r="CN19" s="20">
        <v>353</v>
      </c>
      <c r="CO19" s="20">
        <v>313</v>
      </c>
      <c r="CP19" s="20">
        <v>299</v>
      </c>
      <c r="CQ19" s="20">
        <v>877</v>
      </c>
      <c r="CR19" s="20"/>
      <c r="CS19" s="160" t="s">
        <v>12</v>
      </c>
      <c r="CT19" s="161" t="s">
        <v>11</v>
      </c>
      <c r="CU19" s="161" t="s">
        <v>0</v>
      </c>
      <c r="CV19" s="77">
        <f>Lancs_All[[#This Row],[All ages]]</f>
        <v>144147</v>
      </c>
      <c r="CW19" s="19">
        <f>SUM(Lancs_All[[#This Row],[0]:[4]])</f>
        <v>9175</v>
      </c>
      <c r="CX19" s="19">
        <f>SUM(Lancs_All[[#This Row],[5]:[9]])</f>
        <v>9551</v>
      </c>
      <c r="CY19" s="19">
        <f>SUM(Lancs_All[[#This Row],[10]:[14]])</f>
        <v>9246</v>
      </c>
      <c r="CZ19" s="19">
        <f>SUM(Lancs_All[[#This Row],[15]:[19]])</f>
        <v>8793</v>
      </c>
      <c r="DA19" s="19">
        <f>SUM(Lancs_All[[#This Row],[20]:[24]])</f>
        <v>13068</v>
      </c>
      <c r="DB19" s="19">
        <f>SUM(Lancs_All[[#This Row],[25]:[29]])</f>
        <v>11611</v>
      </c>
      <c r="DC19" s="19">
        <f>SUM(Lancs_All[[#This Row],[30]:[34]])</f>
        <v>10010</v>
      </c>
      <c r="DD19" s="19">
        <f>SUM(Lancs_All[[#This Row],[35]:[39]])</f>
        <v>9091</v>
      </c>
      <c r="DE19" s="19">
        <f>SUM(Lancs_All[[#This Row],[40]:[44]])</f>
        <v>8396</v>
      </c>
      <c r="DF19" s="19">
        <f>SUM(Lancs_All[[#This Row],[45]:[49]])</f>
        <v>8537</v>
      </c>
      <c r="DG19" s="19">
        <f>SUM(Lancs_All[[#This Row],[50]:[54]])</f>
        <v>9103</v>
      </c>
      <c r="DH19" s="19">
        <f>SUM(Lancs_All[[#This Row],[55]:[59]])</f>
        <v>8973</v>
      </c>
      <c r="DI19" s="19">
        <f>SUM(Lancs_All[[#This Row],[60]:[64]])</f>
        <v>7323</v>
      </c>
      <c r="DJ19" s="19">
        <f>SUM(Lancs_All[[#This Row],[65]:[69]])</f>
        <v>6042</v>
      </c>
      <c r="DK19" s="19">
        <f>SUM(Lancs_All[[#This Row],[70]:[74]])</f>
        <v>5533</v>
      </c>
      <c r="DL19" s="19">
        <f>SUM(Lancs_All[[#This Row],[75]:[79]])</f>
        <v>3920</v>
      </c>
      <c r="DM19" s="19">
        <f>SUM(Lancs_All[[#This Row],[80]:[90]])</f>
        <v>5775</v>
      </c>
      <c r="DO19" s="16" t="s">
        <v>12</v>
      </c>
      <c r="DP19" s="16" t="s">
        <v>11</v>
      </c>
      <c r="DQ19" s="16" t="s">
        <v>0</v>
      </c>
      <c r="DR19" s="19">
        <f>SUM(Lancs_All[[#This Row],[0]:[4]])</f>
        <v>9175</v>
      </c>
      <c r="DS19" s="19">
        <f>SUM(Lancs_All[[#This Row],[0]:[7]])</f>
        <v>14940</v>
      </c>
      <c r="DT19" s="19">
        <f>SUM(Lancs_All[[#This Row],[0]:[17]])</f>
        <v>32872</v>
      </c>
      <c r="DU19" s="19">
        <f>SUM(Lancs_All[[#This Row],[18]:[64]])</f>
        <v>90005</v>
      </c>
      <c r="DV19" s="19">
        <f>SUM(Lancs_All[[#This Row],[65]:[90]])</f>
        <v>21270</v>
      </c>
      <c r="DW19" s="19">
        <f>SUM(Lancs_All[[#This Row],[75]:[90]])</f>
        <v>9695</v>
      </c>
      <c r="DX19" s="19">
        <f>SUM(Lancs_All[[#This Row],[85]:[90]])</f>
        <v>2747</v>
      </c>
      <c r="DY19" s="19">
        <f>SUM(Lancs_All[[#This Row],[18]:[90]])</f>
        <v>111275</v>
      </c>
      <c r="DZ19" s="19">
        <f>SUM(Lancs_All[[#This Row],[0]:[19]])</f>
        <v>36765</v>
      </c>
      <c r="EA19" s="164">
        <f>SUM(Lancs_All[[#This Row],[10]:[17]])</f>
        <v>14146</v>
      </c>
      <c r="EB19" s="19">
        <f>SUM(Lancs_All[[#This Row],[20]:[64]])</f>
        <v>86112</v>
      </c>
      <c r="EC19" s="19" t="s">
        <v>292</v>
      </c>
      <c r="EE19" s="18"/>
      <c r="EF19" s="77"/>
      <c r="EG19" s="18"/>
    </row>
    <row r="20" spans="1:144" s="16" customFormat="1" ht="12.75" customHeight="1" x14ac:dyDescent="0.2">
      <c r="A20" s="16" t="s">
        <v>10</v>
      </c>
      <c r="B20" s="16" t="s">
        <v>9</v>
      </c>
      <c r="C20" s="16" t="s">
        <v>0</v>
      </c>
      <c r="D20" s="20">
        <v>62026</v>
      </c>
      <c r="E20" s="20">
        <v>512</v>
      </c>
      <c r="F20" s="20">
        <v>456</v>
      </c>
      <c r="G20" s="20">
        <v>539</v>
      </c>
      <c r="H20" s="20">
        <v>546</v>
      </c>
      <c r="I20" s="20">
        <v>548</v>
      </c>
      <c r="J20" s="20">
        <v>590</v>
      </c>
      <c r="K20" s="20">
        <v>597</v>
      </c>
      <c r="L20" s="20">
        <v>641</v>
      </c>
      <c r="M20" s="20">
        <v>695</v>
      </c>
      <c r="N20" s="20">
        <v>700</v>
      </c>
      <c r="O20" s="20">
        <v>728</v>
      </c>
      <c r="P20" s="20">
        <v>804</v>
      </c>
      <c r="Q20" s="20">
        <v>758</v>
      </c>
      <c r="R20" s="20">
        <v>783</v>
      </c>
      <c r="S20" s="20">
        <v>791</v>
      </c>
      <c r="T20" s="20">
        <v>731</v>
      </c>
      <c r="U20" s="20">
        <v>776</v>
      </c>
      <c r="V20" s="20">
        <v>774</v>
      </c>
      <c r="W20" s="20">
        <v>665</v>
      </c>
      <c r="X20" s="20">
        <v>533</v>
      </c>
      <c r="Y20" s="20">
        <v>515</v>
      </c>
      <c r="Z20" s="20">
        <v>508</v>
      </c>
      <c r="AA20" s="20">
        <v>588</v>
      </c>
      <c r="AB20" s="20">
        <v>674</v>
      </c>
      <c r="AC20" s="20">
        <v>621</v>
      </c>
      <c r="AD20" s="20">
        <v>592</v>
      </c>
      <c r="AE20" s="20">
        <v>567</v>
      </c>
      <c r="AF20" s="20">
        <v>545</v>
      </c>
      <c r="AG20" s="20">
        <v>591</v>
      </c>
      <c r="AH20" s="20">
        <v>643</v>
      </c>
      <c r="AI20" s="20">
        <v>650</v>
      </c>
      <c r="AJ20" s="20">
        <v>624</v>
      </c>
      <c r="AK20" s="20">
        <v>632</v>
      </c>
      <c r="AL20" s="20">
        <v>574</v>
      </c>
      <c r="AM20" s="20">
        <v>608</v>
      </c>
      <c r="AN20" s="20">
        <v>612</v>
      </c>
      <c r="AO20" s="20">
        <v>561</v>
      </c>
      <c r="AP20" s="20">
        <v>600</v>
      </c>
      <c r="AQ20" s="20">
        <v>645</v>
      </c>
      <c r="AR20" s="20">
        <v>605</v>
      </c>
      <c r="AS20" s="20">
        <v>699</v>
      </c>
      <c r="AT20" s="20">
        <v>667</v>
      </c>
      <c r="AU20" s="20">
        <v>604</v>
      </c>
      <c r="AV20" s="20">
        <v>678</v>
      </c>
      <c r="AW20" s="20">
        <v>676</v>
      </c>
      <c r="AX20" s="20">
        <v>703</v>
      </c>
      <c r="AY20" s="20">
        <v>770</v>
      </c>
      <c r="AZ20" s="20">
        <v>876</v>
      </c>
      <c r="BA20" s="20">
        <v>929</v>
      </c>
      <c r="BB20" s="20">
        <v>970</v>
      </c>
      <c r="BC20" s="20">
        <v>1003</v>
      </c>
      <c r="BD20" s="20">
        <v>982</v>
      </c>
      <c r="BE20" s="20">
        <v>1065</v>
      </c>
      <c r="BF20" s="20">
        <v>990</v>
      </c>
      <c r="BG20" s="20">
        <v>953</v>
      </c>
      <c r="BH20" s="20">
        <v>1105</v>
      </c>
      <c r="BI20" s="20">
        <v>1064</v>
      </c>
      <c r="BJ20" s="20">
        <v>1010</v>
      </c>
      <c r="BK20" s="20">
        <v>1046</v>
      </c>
      <c r="BL20" s="20">
        <v>972</v>
      </c>
      <c r="BM20" s="20">
        <v>907</v>
      </c>
      <c r="BN20" s="20">
        <v>906</v>
      </c>
      <c r="BO20" s="20">
        <v>906</v>
      </c>
      <c r="BP20" s="20">
        <v>903</v>
      </c>
      <c r="BQ20" s="20">
        <v>808</v>
      </c>
      <c r="BR20" s="20">
        <v>782</v>
      </c>
      <c r="BS20" s="20">
        <v>773</v>
      </c>
      <c r="BT20" s="20">
        <v>768</v>
      </c>
      <c r="BU20" s="20">
        <v>743</v>
      </c>
      <c r="BV20" s="20">
        <v>688</v>
      </c>
      <c r="BW20" s="20">
        <v>767</v>
      </c>
      <c r="BX20" s="20">
        <v>820</v>
      </c>
      <c r="BY20" s="20">
        <v>863</v>
      </c>
      <c r="BZ20" s="20">
        <v>893</v>
      </c>
      <c r="CA20" s="20">
        <v>758</v>
      </c>
      <c r="CB20" s="20">
        <v>698</v>
      </c>
      <c r="CC20" s="20">
        <v>621</v>
      </c>
      <c r="CD20" s="20">
        <v>567</v>
      </c>
      <c r="CE20" s="20">
        <v>496</v>
      </c>
      <c r="CF20" s="20">
        <v>499</v>
      </c>
      <c r="CG20" s="20">
        <v>448</v>
      </c>
      <c r="CH20" s="20">
        <v>422</v>
      </c>
      <c r="CI20" s="20">
        <v>382</v>
      </c>
      <c r="CJ20" s="20">
        <v>366</v>
      </c>
      <c r="CK20" s="20">
        <v>376</v>
      </c>
      <c r="CL20" s="20">
        <v>302</v>
      </c>
      <c r="CM20" s="20">
        <v>274</v>
      </c>
      <c r="CN20" s="20">
        <v>232</v>
      </c>
      <c r="CO20" s="20">
        <v>229</v>
      </c>
      <c r="CP20" s="20">
        <v>175</v>
      </c>
      <c r="CQ20" s="20">
        <v>770</v>
      </c>
      <c r="CR20" s="20"/>
      <c r="CS20" s="160" t="s">
        <v>10</v>
      </c>
      <c r="CT20" s="161" t="s">
        <v>9</v>
      </c>
      <c r="CU20" s="161" t="s">
        <v>0</v>
      </c>
      <c r="CV20" s="77">
        <f>Lancs_All[[#This Row],[All ages]]</f>
        <v>62026</v>
      </c>
      <c r="CW20" s="19">
        <f>SUM(Lancs_All[[#This Row],[0]:[4]])</f>
        <v>2601</v>
      </c>
      <c r="CX20" s="19">
        <f>SUM(Lancs_All[[#This Row],[5]:[9]])</f>
        <v>3223</v>
      </c>
      <c r="CY20" s="19">
        <f>SUM(Lancs_All[[#This Row],[10]:[14]])</f>
        <v>3864</v>
      </c>
      <c r="CZ20" s="19">
        <f>SUM(Lancs_All[[#This Row],[15]:[19]])</f>
        <v>3479</v>
      </c>
      <c r="DA20" s="19">
        <f>SUM(Lancs_All[[#This Row],[20]:[24]])</f>
        <v>2906</v>
      </c>
      <c r="DB20" s="19">
        <f>SUM(Lancs_All[[#This Row],[25]:[29]])</f>
        <v>2938</v>
      </c>
      <c r="DC20" s="19">
        <f>SUM(Lancs_All[[#This Row],[30]:[34]])</f>
        <v>3088</v>
      </c>
      <c r="DD20" s="19">
        <f>SUM(Lancs_All[[#This Row],[35]:[39]])</f>
        <v>3023</v>
      </c>
      <c r="DE20" s="19">
        <f>SUM(Lancs_All[[#This Row],[40]:[44]])</f>
        <v>3324</v>
      </c>
      <c r="DF20" s="19">
        <f>SUM(Lancs_All[[#This Row],[45]:[49]])</f>
        <v>4248</v>
      </c>
      <c r="DG20" s="19">
        <f>SUM(Lancs_All[[#This Row],[50]:[54]])</f>
        <v>4993</v>
      </c>
      <c r="DH20" s="19">
        <f>SUM(Lancs_All[[#This Row],[55]:[59]])</f>
        <v>5197</v>
      </c>
      <c r="DI20" s="19">
        <f>SUM(Lancs_All[[#This Row],[60]:[64]])</f>
        <v>4430</v>
      </c>
      <c r="DJ20" s="19">
        <f>SUM(Lancs_All[[#This Row],[65]:[69]])</f>
        <v>3754</v>
      </c>
      <c r="DK20" s="19">
        <f>SUM(Lancs_All[[#This Row],[70]:[74]])</f>
        <v>4101</v>
      </c>
      <c r="DL20" s="19">
        <f>SUM(Lancs_All[[#This Row],[75]:[79]])</f>
        <v>2881</v>
      </c>
      <c r="DM20" s="19">
        <f>SUM(Lancs_All[[#This Row],[80]:[90]])</f>
        <v>3976</v>
      </c>
      <c r="DO20" s="16" t="s">
        <v>10</v>
      </c>
      <c r="DP20" s="16" t="s">
        <v>9</v>
      </c>
      <c r="DQ20" s="16" t="s">
        <v>0</v>
      </c>
      <c r="DR20" s="19">
        <f>SUM(Lancs_All[[#This Row],[0]:[4]])</f>
        <v>2601</v>
      </c>
      <c r="DS20" s="19">
        <f>SUM(Lancs_All[[#This Row],[0]:[7]])</f>
        <v>4429</v>
      </c>
      <c r="DT20" s="19">
        <f>SUM(Lancs_All[[#This Row],[0]:[17]])</f>
        <v>11969</v>
      </c>
      <c r="DU20" s="19">
        <f>SUM(Lancs_All[[#This Row],[18]:[64]])</f>
        <v>35345</v>
      </c>
      <c r="DV20" s="19">
        <f>SUM(Lancs_All[[#This Row],[65]:[90]])</f>
        <v>14712</v>
      </c>
      <c r="DW20" s="19">
        <f>SUM(Lancs_All[[#This Row],[75]:[90]])</f>
        <v>6857</v>
      </c>
      <c r="DX20" s="19">
        <f>SUM(Lancs_All[[#This Row],[85]:[90]])</f>
        <v>1982</v>
      </c>
      <c r="DY20" s="19">
        <f>SUM(Lancs_All[[#This Row],[18]:[90]])</f>
        <v>50057</v>
      </c>
      <c r="DZ20" s="19">
        <f>SUM(Lancs_All[[#This Row],[0]:[19]])</f>
        <v>13167</v>
      </c>
      <c r="EA20" s="164">
        <f>SUM(Lancs_All[[#This Row],[10]:[17]])</f>
        <v>6145</v>
      </c>
      <c r="EB20" s="19">
        <f>SUM(Lancs_All[[#This Row],[20]:[64]])</f>
        <v>34147</v>
      </c>
      <c r="EC20" s="19" t="s">
        <v>291</v>
      </c>
      <c r="EE20" s="18"/>
      <c r="EF20" s="77"/>
      <c r="EG20" s="18"/>
    </row>
    <row r="21" spans="1:144" s="16" customFormat="1" ht="12.75" customHeight="1" x14ac:dyDescent="0.2">
      <c r="A21" s="16" t="s">
        <v>8</v>
      </c>
      <c r="B21" s="16" t="s">
        <v>7</v>
      </c>
      <c r="C21" s="16" t="s">
        <v>0</v>
      </c>
      <c r="D21" s="20">
        <v>71432</v>
      </c>
      <c r="E21" s="20">
        <v>712</v>
      </c>
      <c r="F21" s="20">
        <v>756</v>
      </c>
      <c r="G21" s="20">
        <v>795</v>
      </c>
      <c r="H21" s="20">
        <v>777</v>
      </c>
      <c r="I21" s="20">
        <v>834</v>
      </c>
      <c r="J21" s="20">
        <v>883</v>
      </c>
      <c r="K21" s="20">
        <v>877</v>
      </c>
      <c r="L21" s="20">
        <v>899</v>
      </c>
      <c r="M21" s="20">
        <v>964</v>
      </c>
      <c r="N21" s="20">
        <v>926</v>
      </c>
      <c r="O21" s="20">
        <v>995</v>
      </c>
      <c r="P21" s="20">
        <v>915</v>
      </c>
      <c r="Q21" s="20">
        <v>951</v>
      </c>
      <c r="R21" s="20">
        <v>933</v>
      </c>
      <c r="S21" s="20">
        <v>922</v>
      </c>
      <c r="T21" s="20">
        <v>861</v>
      </c>
      <c r="U21" s="20">
        <v>759</v>
      </c>
      <c r="V21" s="20">
        <v>830</v>
      </c>
      <c r="W21" s="20">
        <v>801</v>
      </c>
      <c r="X21" s="20">
        <v>574</v>
      </c>
      <c r="Y21" s="20">
        <v>593</v>
      </c>
      <c r="Z21" s="20">
        <v>624</v>
      </c>
      <c r="AA21" s="20">
        <v>663</v>
      </c>
      <c r="AB21" s="20">
        <v>730</v>
      </c>
      <c r="AC21" s="20">
        <v>774</v>
      </c>
      <c r="AD21" s="20">
        <v>826</v>
      </c>
      <c r="AE21" s="20">
        <v>793</v>
      </c>
      <c r="AF21" s="20">
        <v>785</v>
      </c>
      <c r="AG21" s="20">
        <v>794</v>
      </c>
      <c r="AH21" s="20">
        <v>918</v>
      </c>
      <c r="AI21" s="20">
        <v>888</v>
      </c>
      <c r="AJ21" s="20">
        <v>984</v>
      </c>
      <c r="AK21" s="20">
        <v>942</v>
      </c>
      <c r="AL21" s="20">
        <v>808</v>
      </c>
      <c r="AM21" s="20">
        <v>904</v>
      </c>
      <c r="AN21" s="20">
        <v>927</v>
      </c>
      <c r="AO21" s="20">
        <v>862</v>
      </c>
      <c r="AP21" s="20">
        <v>871</v>
      </c>
      <c r="AQ21" s="20">
        <v>857</v>
      </c>
      <c r="AR21" s="20">
        <v>934</v>
      </c>
      <c r="AS21" s="20">
        <v>967</v>
      </c>
      <c r="AT21" s="20">
        <v>871</v>
      </c>
      <c r="AU21" s="20">
        <v>822</v>
      </c>
      <c r="AV21" s="20">
        <v>830</v>
      </c>
      <c r="AW21" s="20">
        <v>945</v>
      </c>
      <c r="AX21" s="20">
        <v>916</v>
      </c>
      <c r="AY21" s="20">
        <v>926</v>
      </c>
      <c r="AZ21" s="20">
        <v>1067</v>
      </c>
      <c r="BA21" s="20">
        <v>972</v>
      </c>
      <c r="BB21" s="20">
        <v>1082</v>
      </c>
      <c r="BC21" s="20">
        <v>1074</v>
      </c>
      <c r="BD21" s="20">
        <v>1161</v>
      </c>
      <c r="BE21" s="20">
        <v>1202</v>
      </c>
      <c r="BF21" s="20">
        <v>1085</v>
      </c>
      <c r="BG21" s="20">
        <v>1070</v>
      </c>
      <c r="BH21" s="20">
        <v>1067</v>
      </c>
      <c r="BI21" s="20">
        <v>1035</v>
      </c>
      <c r="BJ21" s="20">
        <v>1077</v>
      </c>
      <c r="BK21" s="20">
        <v>986</v>
      </c>
      <c r="BL21" s="20">
        <v>971</v>
      </c>
      <c r="BM21" s="20">
        <v>911</v>
      </c>
      <c r="BN21" s="20">
        <v>936</v>
      </c>
      <c r="BO21" s="20">
        <v>845</v>
      </c>
      <c r="BP21" s="20">
        <v>838</v>
      </c>
      <c r="BQ21" s="20">
        <v>786</v>
      </c>
      <c r="BR21" s="20">
        <v>818</v>
      </c>
      <c r="BS21" s="20">
        <v>846</v>
      </c>
      <c r="BT21" s="20">
        <v>838</v>
      </c>
      <c r="BU21" s="20">
        <v>729</v>
      </c>
      <c r="BV21" s="20">
        <v>720</v>
      </c>
      <c r="BW21" s="20">
        <v>791</v>
      </c>
      <c r="BX21" s="20">
        <v>784</v>
      </c>
      <c r="BY21" s="20">
        <v>887</v>
      </c>
      <c r="BZ21" s="20">
        <v>895</v>
      </c>
      <c r="CA21" s="20">
        <v>610</v>
      </c>
      <c r="CB21" s="20">
        <v>574</v>
      </c>
      <c r="CC21" s="20">
        <v>566</v>
      </c>
      <c r="CD21" s="20">
        <v>511</v>
      </c>
      <c r="CE21" s="20">
        <v>436</v>
      </c>
      <c r="CF21" s="20">
        <v>384</v>
      </c>
      <c r="CG21" s="20">
        <v>346</v>
      </c>
      <c r="CH21" s="20">
        <v>345</v>
      </c>
      <c r="CI21" s="20">
        <v>338</v>
      </c>
      <c r="CJ21" s="20">
        <v>282</v>
      </c>
      <c r="CK21" s="20">
        <v>289</v>
      </c>
      <c r="CL21" s="20">
        <v>246</v>
      </c>
      <c r="CM21" s="20">
        <v>236</v>
      </c>
      <c r="CN21" s="20">
        <v>167</v>
      </c>
      <c r="CO21" s="20">
        <v>182</v>
      </c>
      <c r="CP21" s="20">
        <v>155</v>
      </c>
      <c r="CQ21" s="20">
        <v>574</v>
      </c>
      <c r="CR21" s="20"/>
      <c r="CS21" s="160" t="s">
        <v>8</v>
      </c>
      <c r="CT21" s="161" t="s">
        <v>7</v>
      </c>
      <c r="CU21" s="161" t="s">
        <v>0</v>
      </c>
      <c r="CV21" s="77">
        <f>Lancs_All[[#This Row],[All ages]]</f>
        <v>71432</v>
      </c>
      <c r="CW21" s="19">
        <f>SUM(Lancs_All[[#This Row],[0]:[4]])</f>
        <v>3874</v>
      </c>
      <c r="CX21" s="19">
        <f>SUM(Lancs_All[[#This Row],[5]:[9]])</f>
        <v>4549</v>
      </c>
      <c r="CY21" s="19">
        <f>SUM(Lancs_All[[#This Row],[10]:[14]])</f>
        <v>4716</v>
      </c>
      <c r="CZ21" s="19">
        <f>SUM(Lancs_All[[#This Row],[15]:[19]])</f>
        <v>3825</v>
      </c>
      <c r="DA21" s="19">
        <f>SUM(Lancs_All[[#This Row],[20]:[24]])</f>
        <v>3384</v>
      </c>
      <c r="DB21" s="19">
        <f>SUM(Lancs_All[[#This Row],[25]:[29]])</f>
        <v>4116</v>
      </c>
      <c r="DC21" s="19">
        <f>SUM(Lancs_All[[#This Row],[30]:[34]])</f>
        <v>4526</v>
      </c>
      <c r="DD21" s="19">
        <f>SUM(Lancs_All[[#This Row],[35]:[39]])</f>
        <v>4451</v>
      </c>
      <c r="DE21" s="19">
        <f>SUM(Lancs_All[[#This Row],[40]:[44]])</f>
        <v>4435</v>
      </c>
      <c r="DF21" s="19">
        <f>SUM(Lancs_All[[#This Row],[45]:[49]])</f>
        <v>4963</v>
      </c>
      <c r="DG21" s="19">
        <f>SUM(Lancs_All[[#This Row],[50]:[54]])</f>
        <v>5592</v>
      </c>
      <c r="DH21" s="19">
        <f>SUM(Lancs_All[[#This Row],[55]:[59]])</f>
        <v>5136</v>
      </c>
      <c r="DI21" s="19">
        <f>SUM(Lancs_All[[#This Row],[60]:[64]])</f>
        <v>4316</v>
      </c>
      <c r="DJ21" s="19">
        <f>SUM(Lancs_All[[#This Row],[65]:[69]])</f>
        <v>3951</v>
      </c>
      <c r="DK21" s="19">
        <f>SUM(Lancs_All[[#This Row],[70]:[74]])</f>
        <v>3967</v>
      </c>
      <c r="DL21" s="19">
        <f>SUM(Lancs_All[[#This Row],[75]:[79]])</f>
        <v>2471</v>
      </c>
      <c r="DM21" s="19">
        <f>SUM(Lancs_All[[#This Row],[80]:[90]])</f>
        <v>3160</v>
      </c>
      <c r="DO21" s="16" t="s">
        <v>8</v>
      </c>
      <c r="DP21" s="16" t="s">
        <v>7</v>
      </c>
      <c r="DQ21" s="16" t="s">
        <v>0</v>
      </c>
      <c r="DR21" s="19">
        <f>SUM(Lancs_All[[#This Row],[0]:[4]])</f>
        <v>3874</v>
      </c>
      <c r="DS21" s="19">
        <f>SUM(Lancs_All[[#This Row],[0]:[7]])</f>
        <v>6533</v>
      </c>
      <c r="DT21" s="19">
        <f>SUM(Lancs_All[[#This Row],[0]:[17]])</f>
        <v>15589</v>
      </c>
      <c r="DU21" s="19">
        <f>SUM(Lancs_All[[#This Row],[18]:[64]])</f>
        <v>42294</v>
      </c>
      <c r="DV21" s="19">
        <f>SUM(Lancs_All[[#This Row],[65]:[90]])</f>
        <v>13549</v>
      </c>
      <c r="DW21" s="19">
        <f>SUM(Lancs_All[[#This Row],[75]:[90]])</f>
        <v>5631</v>
      </c>
      <c r="DX21" s="19">
        <f>SUM(Lancs_All[[#This Row],[85]:[90]])</f>
        <v>1560</v>
      </c>
      <c r="DY21" s="19">
        <f>SUM(Lancs_All[[#This Row],[18]:[90]])</f>
        <v>55843</v>
      </c>
      <c r="DZ21" s="19">
        <f>SUM(Lancs_All[[#This Row],[0]:[19]])</f>
        <v>16964</v>
      </c>
      <c r="EA21" s="164">
        <f>SUM(Lancs_All[[#This Row],[10]:[17]])</f>
        <v>7166</v>
      </c>
      <c r="EB21" s="19">
        <f>SUM(Lancs_All[[#This Row],[20]:[64]])</f>
        <v>40919</v>
      </c>
      <c r="EC21" s="19" t="s">
        <v>291</v>
      </c>
      <c r="EE21" s="18"/>
      <c r="EF21" s="77"/>
      <c r="EG21" s="18"/>
    </row>
    <row r="22" spans="1:144" s="16" customFormat="1" ht="12.75" customHeight="1" x14ac:dyDescent="0.2">
      <c r="A22" s="16" t="s">
        <v>6</v>
      </c>
      <c r="B22" s="16" t="s">
        <v>5</v>
      </c>
      <c r="C22" s="16" t="s">
        <v>0</v>
      </c>
      <c r="D22" s="20">
        <v>111086</v>
      </c>
      <c r="E22" s="20">
        <v>978</v>
      </c>
      <c r="F22" s="20">
        <v>1060</v>
      </c>
      <c r="G22" s="20">
        <v>1099</v>
      </c>
      <c r="H22" s="20">
        <v>1167</v>
      </c>
      <c r="I22" s="20">
        <v>1298</v>
      </c>
      <c r="J22" s="20">
        <v>1261</v>
      </c>
      <c r="K22" s="20">
        <v>1298</v>
      </c>
      <c r="L22" s="20">
        <v>1296</v>
      </c>
      <c r="M22" s="20">
        <v>1316</v>
      </c>
      <c r="N22" s="20">
        <v>1367</v>
      </c>
      <c r="O22" s="20">
        <v>1317</v>
      </c>
      <c r="P22" s="20">
        <v>1411</v>
      </c>
      <c r="Q22" s="20">
        <v>1331</v>
      </c>
      <c r="R22" s="20">
        <v>1321</v>
      </c>
      <c r="S22" s="20">
        <v>1317</v>
      </c>
      <c r="T22" s="20">
        <v>1221</v>
      </c>
      <c r="U22" s="20">
        <v>1279</v>
      </c>
      <c r="V22" s="20">
        <v>1142</v>
      </c>
      <c r="W22" s="20">
        <v>1147</v>
      </c>
      <c r="X22" s="20">
        <v>968</v>
      </c>
      <c r="Y22" s="20">
        <v>958</v>
      </c>
      <c r="Z22" s="20">
        <v>919</v>
      </c>
      <c r="AA22" s="20">
        <v>1151</v>
      </c>
      <c r="AB22" s="20">
        <v>1184</v>
      </c>
      <c r="AC22" s="20">
        <v>1193</v>
      </c>
      <c r="AD22" s="20">
        <v>1149</v>
      </c>
      <c r="AE22" s="20">
        <v>1240</v>
      </c>
      <c r="AF22" s="20">
        <v>1268</v>
      </c>
      <c r="AG22" s="20">
        <v>1266</v>
      </c>
      <c r="AH22" s="20">
        <v>1410</v>
      </c>
      <c r="AI22" s="20">
        <v>1342</v>
      </c>
      <c r="AJ22" s="20">
        <v>1371</v>
      </c>
      <c r="AK22" s="20">
        <v>1435</v>
      </c>
      <c r="AL22" s="20">
        <v>1339</v>
      </c>
      <c r="AM22" s="20">
        <v>1315</v>
      </c>
      <c r="AN22" s="20">
        <v>1358</v>
      </c>
      <c r="AO22" s="20">
        <v>1283</v>
      </c>
      <c r="AP22" s="20">
        <v>1408</v>
      </c>
      <c r="AQ22" s="20">
        <v>1241</v>
      </c>
      <c r="AR22" s="20">
        <v>1312</v>
      </c>
      <c r="AS22" s="20">
        <v>1284</v>
      </c>
      <c r="AT22" s="20">
        <v>1287</v>
      </c>
      <c r="AU22" s="20">
        <v>1130</v>
      </c>
      <c r="AV22" s="20">
        <v>1241</v>
      </c>
      <c r="AW22" s="20">
        <v>1332</v>
      </c>
      <c r="AX22" s="20">
        <v>1361</v>
      </c>
      <c r="AY22" s="20">
        <v>1521</v>
      </c>
      <c r="AZ22" s="20">
        <v>1473</v>
      </c>
      <c r="BA22" s="20">
        <v>1615</v>
      </c>
      <c r="BB22" s="20">
        <v>1706</v>
      </c>
      <c r="BC22" s="20">
        <v>1527</v>
      </c>
      <c r="BD22" s="20">
        <v>1638</v>
      </c>
      <c r="BE22" s="20">
        <v>1675</v>
      </c>
      <c r="BF22" s="20">
        <v>1631</v>
      </c>
      <c r="BG22" s="20">
        <v>1709</v>
      </c>
      <c r="BH22" s="20">
        <v>1669</v>
      </c>
      <c r="BI22" s="20">
        <v>1760</v>
      </c>
      <c r="BJ22" s="20">
        <v>1660</v>
      </c>
      <c r="BK22" s="20">
        <v>1626</v>
      </c>
      <c r="BL22" s="20">
        <v>1557</v>
      </c>
      <c r="BM22" s="20">
        <v>1423</v>
      </c>
      <c r="BN22" s="20">
        <v>1433</v>
      </c>
      <c r="BO22" s="20">
        <v>1407</v>
      </c>
      <c r="BP22" s="20">
        <v>1351</v>
      </c>
      <c r="BQ22" s="20">
        <v>1369</v>
      </c>
      <c r="BR22" s="20">
        <v>1227</v>
      </c>
      <c r="BS22" s="20">
        <v>1289</v>
      </c>
      <c r="BT22" s="20">
        <v>1245</v>
      </c>
      <c r="BU22" s="20">
        <v>1283</v>
      </c>
      <c r="BV22" s="20">
        <v>1214</v>
      </c>
      <c r="BW22" s="20">
        <v>1367</v>
      </c>
      <c r="BX22" s="20">
        <v>1337</v>
      </c>
      <c r="BY22" s="20">
        <v>1391</v>
      </c>
      <c r="BZ22" s="20">
        <v>1565</v>
      </c>
      <c r="CA22" s="20">
        <v>1105</v>
      </c>
      <c r="CB22" s="20">
        <v>1079</v>
      </c>
      <c r="CC22" s="20">
        <v>1096</v>
      </c>
      <c r="CD22" s="20">
        <v>933</v>
      </c>
      <c r="CE22" s="20">
        <v>829</v>
      </c>
      <c r="CF22" s="20">
        <v>757</v>
      </c>
      <c r="CG22" s="20">
        <v>792</v>
      </c>
      <c r="CH22" s="20">
        <v>743</v>
      </c>
      <c r="CI22" s="20">
        <v>665</v>
      </c>
      <c r="CJ22" s="20">
        <v>607</v>
      </c>
      <c r="CK22" s="20">
        <v>530</v>
      </c>
      <c r="CL22" s="20">
        <v>524</v>
      </c>
      <c r="CM22" s="20">
        <v>385</v>
      </c>
      <c r="CN22" s="20">
        <v>341</v>
      </c>
      <c r="CO22" s="20">
        <v>300</v>
      </c>
      <c r="CP22" s="20">
        <v>296</v>
      </c>
      <c r="CQ22" s="20">
        <v>1065</v>
      </c>
      <c r="CR22" s="20"/>
      <c r="CS22" s="160" t="s">
        <v>6</v>
      </c>
      <c r="CT22" s="161" t="s">
        <v>5</v>
      </c>
      <c r="CU22" s="161" t="s">
        <v>0</v>
      </c>
      <c r="CV22" s="77">
        <f>Lancs_All[[#This Row],[All ages]]</f>
        <v>111086</v>
      </c>
      <c r="CW22" s="19">
        <f>SUM(Lancs_All[[#This Row],[0]:[4]])</f>
        <v>5602</v>
      </c>
      <c r="CX22" s="19">
        <f>SUM(Lancs_All[[#This Row],[5]:[9]])</f>
        <v>6538</v>
      </c>
      <c r="CY22" s="19">
        <f>SUM(Lancs_All[[#This Row],[10]:[14]])</f>
        <v>6697</v>
      </c>
      <c r="CZ22" s="19">
        <f>SUM(Lancs_All[[#This Row],[15]:[19]])</f>
        <v>5757</v>
      </c>
      <c r="DA22" s="19">
        <f>SUM(Lancs_All[[#This Row],[20]:[24]])</f>
        <v>5405</v>
      </c>
      <c r="DB22" s="19">
        <f>SUM(Lancs_All[[#This Row],[25]:[29]])</f>
        <v>6333</v>
      </c>
      <c r="DC22" s="19">
        <f>SUM(Lancs_All[[#This Row],[30]:[34]])</f>
        <v>6802</v>
      </c>
      <c r="DD22" s="19">
        <f>SUM(Lancs_All[[#This Row],[35]:[39]])</f>
        <v>6602</v>
      </c>
      <c r="DE22" s="19">
        <f>SUM(Lancs_All[[#This Row],[40]:[44]])</f>
        <v>6274</v>
      </c>
      <c r="DF22" s="19">
        <f>SUM(Lancs_All[[#This Row],[45]:[49]])</f>
        <v>7676</v>
      </c>
      <c r="DG22" s="19">
        <f>SUM(Lancs_All[[#This Row],[50]:[54]])</f>
        <v>8180</v>
      </c>
      <c r="DH22" s="19">
        <f>SUM(Lancs_All[[#This Row],[55]:[59]])</f>
        <v>8272</v>
      </c>
      <c r="DI22" s="19">
        <f>SUM(Lancs_All[[#This Row],[60]:[64]])</f>
        <v>6983</v>
      </c>
      <c r="DJ22" s="19">
        <f>SUM(Lancs_All[[#This Row],[65]:[69]])</f>
        <v>6258</v>
      </c>
      <c r="DK22" s="19">
        <f>SUM(Lancs_All[[#This Row],[70]:[74]])</f>
        <v>6765</v>
      </c>
      <c r="DL22" s="19">
        <f>SUM(Lancs_All[[#This Row],[75]:[79]])</f>
        <v>4694</v>
      </c>
      <c r="DM22" s="19">
        <f>SUM(Lancs_All[[#This Row],[80]:[90]])</f>
        <v>6248</v>
      </c>
      <c r="DO22" s="16" t="s">
        <v>6</v>
      </c>
      <c r="DP22" s="16" t="s">
        <v>5</v>
      </c>
      <c r="DQ22" s="16" t="s">
        <v>0</v>
      </c>
      <c r="DR22" s="19">
        <f>SUM(Lancs_All[[#This Row],[0]:[4]])</f>
        <v>5602</v>
      </c>
      <c r="DS22" s="19">
        <f>SUM(Lancs_All[[#This Row],[0]:[7]])</f>
        <v>9457</v>
      </c>
      <c r="DT22" s="19">
        <f>SUM(Lancs_All[[#This Row],[0]:[17]])</f>
        <v>22479</v>
      </c>
      <c r="DU22" s="19">
        <f>SUM(Lancs_All[[#This Row],[18]:[64]])</f>
        <v>64642</v>
      </c>
      <c r="DV22" s="19">
        <f>SUM(Lancs_All[[#This Row],[65]:[90]])</f>
        <v>23965</v>
      </c>
      <c r="DW22" s="19">
        <f>SUM(Lancs_All[[#This Row],[75]:[90]])</f>
        <v>10942</v>
      </c>
      <c r="DX22" s="19">
        <f>SUM(Lancs_All[[#This Row],[85]:[90]])</f>
        <v>2911</v>
      </c>
      <c r="DY22" s="19">
        <f>SUM(Lancs_All[[#This Row],[18]:[90]])</f>
        <v>88607</v>
      </c>
      <c r="DZ22" s="19">
        <f>SUM(Lancs_All[[#This Row],[0]:[19]])</f>
        <v>24594</v>
      </c>
      <c r="EA22" s="164">
        <f>SUM(Lancs_All[[#This Row],[10]:[17]])</f>
        <v>10339</v>
      </c>
      <c r="EB22" s="19">
        <f>SUM(Lancs_All[[#This Row],[20]:[64]])</f>
        <v>62527</v>
      </c>
      <c r="EC22" s="19" t="s">
        <v>292</v>
      </c>
      <c r="EE22" s="18"/>
      <c r="EF22" s="77"/>
      <c r="EG22" s="18"/>
    </row>
    <row r="23" spans="1:144" s="16" customFormat="1" ht="12.75" customHeight="1" x14ac:dyDescent="0.2">
      <c r="A23" s="16" t="s">
        <v>4</v>
      </c>
      <c r="B23" s="16" t="s">
        <v>3</v>
      </c>
      <c r="C23" s="16" t="s">
        <v>0</v>
      </c>
      <c r="D23" s="20">
        <v>114496</v>
      </c>
      <c r="E23" s="20">
        <v>1008</v>
      </c>
      <c r="F23" s="20">
        <v>1086</v>
      </c>
      <c r="G23" s="20">
        <v>1060</v>
      </c>
      <c r="H23" s="20">
        <v>1135</v>
      </c>
      <c r="I23" s="20">
        <v>1149</v>
      </c>
      <c r="J23" s="20">
        <v>1246</v>
      </c>
      <c r="K23" s="20">
        <v>1214</v>
      </c>
      <c r="L23" s="20">
        <v>1334</v>
      </c>
      <c r="M23" s="20">
        <v>1313</v>
      </c>
      <c r="N23" s="20">
        <v>1373</v>
      </c>
      <c r="O23" s="20">
        <v>1284</v>
      </c>
      <c r="P23" s="20">
        <v>1307</v>
      </c>
      <c r="Q23" s="20">
        <v>1390</v>
      </c>
      <c r="R23" s="20">
        <v>1288</v>
      </c>
      <c r="S23" s="20">
        <v>1314</v>
      </c>
      <c r="T23" s="20">
        <v>1265</v>
      </c>
      <c r="U23" s="20">
        <v>1284</v>
      </c>
      <c r="V23" s="20">
        <v>1204</v>
      </c>
      <c r="W23" s="20">
        <v>1348</v>
      </c>
      <c r="X23" s="20">
        <v>2236</v>
      </c>
      <c r="Y23" s="20">
        <v>2186</v>
      </c>
      <c r="Z23" s="20">
        <v>2059</v>
      </c>
      <c r="AA23" s="20">
        <v>1536</v>
      </c>
      <c r="AB23" s="20">
        <v>1405</v>
      </c>
      <c r="AC23" s="20">
        <v>1244</v>
      </c>
      <c r="AD23" s="20">
        <v>1144</v>
      </c>
      <c r="AE23" s="20">
        <v>1237</v>
      </c>
      <c r="AF23" s="20">
        <v>1270</v>
      </c>
      <c r="AG23" s="20">
        <v>1588</v>
      </c>
      <c r="AH23" s="20">
        <v>1397</v>
      </c>
      <c r="AI23" s="20">
        <v>1323</v>
      </c>
      <c r="AJ23" s="20">
        <v>1116</v>
      </c>
      <c r="AK23" s="20">
        <v>1205</v>
      </c>
      <c r="AL23" s="20">
        <v>1084</v>
      </c>
      <c r="AM23" s="20">
        <v>1164</v>
      </c>
      <c r="AN23" s="20">
        <v>1113</v>
      </c>
      <c r="AO23" s="20">
        <v>1066</v>
      </c>
      <c r="AP23" s="20">
        <v>1121</v>
      </c>
      <c r="AQ23" s="20">
        <v>1100</v>
      </c>
      <c r="AR23" s="20">
        <v>1042</v>
      </c>
      <c r="AS23" s="20">
        <v>1174</v>
      </c>
      <c r="AT23" s="20">
        <v>1058</v>
      </c>
      <c r="AU23" s="20">
        <v>1073</v>
      </c>
      <c r="AV23" s="20">
        <v>1058</v>
      </c>
      <c r="AW23" s="20">
        <v>1156</v>
      </c>
      <c r="AX23" s="20">
        <v>1224</v>
      </c>
      <c r="AY23" s="20">
        <v>1296</v>
      </c>
      <c r="AZ23" s="20">
        <v>1449</v>
      </c>
      <c r="BA23" s="20">
        <v>1552</v>
      </c>
      <c r="BB23" s="20">
        <v>1665</v>
      </c>
      <c r="BC23" s="20">
        <v>1582</v>
      </c>
      <c r="BD23" s="20">
        <v>1668</v>
      </c>
      <c r="BE23" s="20">
        <v>1579</v>
      </c>
      <c r="BF23" s="20">
        <v>1591</v>
      </c>
      <c r="BG23" s="20">
        <v>1786</v>
      </c>
      <c r="BH23" s="20">
        <v>1770</v>
      </c>
      <c r="BI23" s="20">
        <v>1691</v>
      </c>
      <c r="BJ23" s="20">
        <v>1712</v>
      </c>
      <c r="BK23" s="20">
        <v>1707</v>
      </c>
      <c r="BL23" s="20">
        <v>1573</v>
      </c>
      <c r="BM23" s="20">
        <v>1591</v>
      </c>
      <c r="BN23" s="20">
        <v>1464</v>
      </c>
      <c r="BO23" s="20">
        <v>1524</v>
      </c>
      <c r="BP23" s="20">
        <v>1451</v>
      </c>
      <c r="BQ23" s="20">
        <v>1368</v>
      </c>
      <c r="BR23" s="20">
        <v>1344</v>
      </c>
      <c r="BS23" s="20">
        <v>1270</v>
      </c>
      <c r="BT23" s="20">
        <v>1322</v>
      </c>
      <c r="BU23" s="20">
        <v>1293</v>
      </c>
      <c r="BV23" s="20">
        <v>1312</v>
      </c>
      <c r="BW23" s="20">
        <v>1295</v>
      </c>
      <c r="BX23" s="20">
        <v>1362</v>
      </c>
      <c r="BY23" s="20">
        <v>1510</v>
      </c>
      <c r="BZ23" s="20">
        <v>1562</v>
      </c>
      <c r="CA23" s="20">
        <v>1224</v>
      </c>
      <c r="CB23" s="20">
        <v>1135</v>
      </c>
      <c r="CC23" s="20">
        <v>1142</v>
      </c>
      <c r="CD23" s="20">
        <v>1093</v>
      </c>
      <c r="CE23" s="20">
        <v>984</v>
      </c>
      <c r="CF23" s="20">
        <v>821</v>
      </c>
      <c r="CG23" s="20">
        <v>776</v>
      </c>
      <c r="CH23" s="20">
        <v>828</v>
      </c>
      <c r="CI23" s="20">
        <v>712</v>
      </c>
      <c r="CJ23" s="20">
        <v>706</v>
      </c>
      <c r="CK23" s="20">
        <v>606</v>
      </c>
      <c r="CL23" s="20">
        <v>519</v>
      </c>
      <c r="CM23" s="20">
        <v>480</v>
      </c>
      <c r="CN23" s="20">
        <v>370</v>
      </c>
      <c r="CO23" s="20">
        <v>352</v>
      </c>
      <c r="CP23" s="20">
        <v>303</v>
      </c>
      <c r="CQ23" s="20">
        <v>1175</v>
      </c>
      <c r="CR23" s="20"/>
      <c r="CS23" s="160" t="s">
        <v>4</v>
      </c>
      <c r="CT23" s="161" t="s">
        <v>3</v>
      </c>
      <c r="CU23" s="161" t="s">
        <v>0</v>
      </c>
      <c r="CV23" s="77">
        <f>Lancs_All[[#This Row],[All ages]]</f>
        <v>114496</v>
      </c>
      <c r="CW23" s="19">
        <f>SUM(Lancs_All[[#This Row],[0]:[4]])</f>
        <v>5438</v>
      </c>
      <c r="CX23" s="19">
        <f>SUM(Lancs_All[[#This Row],[5]:[9]])</f>
        <v>6480</v>
      </c>
      <c r="CY23" s="19">
        <f>SUM(Lancs_All[[#This Row],[10]:[14]])</f>
        <v>6583</v>
      </c>
      <c r="CZ23" s="19">
        <f>SUM(Lancs_All[[#This Row],[15]:[19]])</f>
        <v>7337</v>
      </c>
      <c r="DA23" s="19">
        <f>SUM(Lancs_All[[#This Row],[20]:[24]])</f>
        <v>8430</v>
      </c>
      <c r="DB23" s="19">
        <f>SUM(Lancs_All[[#This Row],[25]:[29]])</f>
        <v>6636</v>
      </c>
      <c r="DC23" s="19">
        <f>SUM(Lancs_All[[#This Row],[30]:[34]])</f>
        <v>5892</v>
      </c>
      <c r="DD23" s="19">
        <f>SUM(Lancs_All[[#This Row],[35]:[39]])</f>
        <v>5442</v>
      </c>
      <c r="DE23" s="19">
        <f>SUM(Lancs_All[[#This Row],[40]:[44]])</f>
        <v>5519</v>
      </c>
      <c r="DF23" s="19">
        <f>SUM(Lancs_All[[#This Row],[45]:[49]])</f>
        <v>7186</v>
      </c>
      <c r="DG23" s="19">
        <f>SUM(Lancs_All[[#This Row],[50]:[54]])</f>
        <v>8206</v>
      </c>
      <c r="DH23" s="19">
        <f>SUM(Lancs_All[[#This Row],[55]:[59]])</f>
        <v>8453</v>
      </c>
      <c r="DI23" s="19">
        <f>SUM(Lancs_All[[#This Row],[60]:[64]])</f>
        <v>7398</v>
      </c>
      <c r="DJ23" s="19">
        <f>SUM(Lancs_All[[#This Row],[65]:[69]])</f>
        <v>6541</v>
      </c>
      <c r="DK23" s="19">
        <f>SUM(Lancs_All[[#This Row],[70]:[74]])</f>
        <v>6953</v>
      </c>
      <c r="DL23" s="19">
        <f>SUM(Lancs_All[[#This Row],[75]:[79]])</f>
        <v>5175</v>
      </c>
      <c r="DM23" s="19">
        <f>SUM(Lancs_All[[#This Row],[80]:[90]])</f>
        <v>6827</v>
      </c>
      <c r="DO23" s="16" t="s">
        <v>4</v>
      </c>
      <c r="DP23" s="16" t="s">
        <v>3</v>
      </c>
      <c r="DQ23" s="16" t="s">
        <v>0</v>
      </c>
      <c r="DR23" s="19">
        <f>SUM(Lancs_All[[#This Row],[0]:[4]])</f>
        <v>5438</v>
      </c>
      <c r="DS23" s="19">
        <f>SUM(Lancs_All[[#This Row],[0]:[7]])</f>
        <v>9232</v>
      </c>
      <c r="DT23" s="19">
        <f>SUM(Lancs_All[[#This Row],[0]:[17]])</f>
        <v>22254</v>
      </c>
      <c r="DU23" s="19">
        <f>SUM(Lancs_All[[#This Row],[18]:[64]])</f>
        <v>66746</v>
      </c>
      <c r="DV23" s="19">
        <f>SUM(Lancs_All[[#This Row],[65]:[90]])</f>
        <v>25496</v>
      </c>
      <c r="DW23" s="19">
        <f>SUM(Lancs_All[[#This Row],[75]:[90]])</f>
        <v>12002</v>
      </c>
      <c r="DX23" s="19">
        <f>SUM(Lancs_All[[#This Row],[85]:[90]])</f>
        <v>3199</v>
      </c>
      <c r="DY23" s="19">
        <f>SUM(Lancs_All[[#This Row],[18]:[90]])</f>
        <v>92242</v>
      </c>
      <c r="DZ23" s="19">
        <f>SUM(Lancs_All[[#This Row],[0]:[19]])</f>
        <v>25838</v>
      </c>
      <c r="EA23" s="164">
        <f>SUM(Lancs_All[[#This Row],[10]:[17]])</f>
        <v>10336</v>
      </c>
      <c r="EB23" s="19">
        <f>SUM(Lancs_All[[#This Row],[20]:[64]])</f>
        <v>63162</v>
      </c>
      <c r="EC23" s="19" t="s">
        <v>292</v>
      </c>
      <c r="EE23" s="18"/>
      <c r="EF23" s="77"/>
      <c r="EG23" s="18"/>
    </row>
    <row r="24" spans="1:144" s="16" customFormat="1" ht="12.75" customHeight="1" x14ac:dyDescent="0.2">
      <c r="A24" s="16" t="s">
        <v>2</v>
      </c>
      <c r="B24" s="16" t="s">
        <v>1</v>
      </c>
      <c r="C24" s="16" t="s">
        <v>0</v>
      </c>
      <c r="D24" s="20">
        <v>113067</v>
      </c>
      <c r="E24" s="20">
        <v>866</v>
      </c>
      <c r="F24" s="20">
        <v>911</v>
      </c>
      <c r="G24" s="20">
        <v>974</v>
      </c>
      <c r="H24" s="20">
        <v>1012</v>
      </c>
      <c r="I24" s="20">
        <v>1061</v>
      </c>
      <c r="J24" s="20">
        <v>1123</v>
      </c>
      <c r="K24" s="20">
        <v>1064</v>
      </c>
      <c r="L24" s="20">
        <v>1153</v>
      </c>
      <c r="M24" s="20">
        <v>1120</v>
      </c>
      <c r="N24" s="20">
        <v>1187</v>
      </c>
      <c r="O24" s="20">
        <v>1256</v>
      </c>
      <c r="P24" s="20">
        <v>1133</v>
      </c>
      <c r="Q24" s="20">
        <v>1258</v>
      </c>
      <c r="R24" s="20">
        <v>1260</v>
      </c>
      <c r="S24" s="20">
        <v>1216</v>
      </c>
      <c r="T24" s="20">
        <v>1244</v>
      </c>
      <c r="U24" s="20">
        <v>1190</v>
      </c>
      <c r="V24" s="20">
        <v>1175</v>
      </c>
      <c r="W24" s="20">
        <v>1030</v>
      </c>
      <c r="X24" s="20">
        <v>910</v>
      </c>
      <c r="Y24" s="20">
        <v>803</v>
      </c>
      <c r="Z24" s="20">
        <v>891</v>
      </c>
      <c r="AA24" s="20">
        <v>979</v>
      </c>
      <c r="AB24" s="20">
        <v>1078</v>
      </c>
      <c r="AC24" s="20">
        <v>1111</v>
      </c>
      <c r="AD24" s="20">
        <v>1109</v>
      </c>
      <c r="AE24" s="20">
        <v>1156</v>
      </c>
      <c r="AF24" s="20">
        <v>1188</v>
      </c>
      <c r="AG24" s="20">
        <v>1219</v>
      </c>
      <c r="AH24" s="20">
        <v>1194</v>
      </c>
      <c r="AI24" s="20">
        <v>1182</v>
      </c>
      <c r="AJ24" s="20">
        <v>1097</v>
      </c>
      <c r="AK24" s="20">
        <v>1149</v>
      </c>
      <c r="AL24" s="20">
        <v>1150</v>
      </c>
      <c r="AM24" s="20">
        <v>1083</v>
      </c>
      <c r="AN24" s="20">
        <v>1190</v>
      </c>
      <c r="AO24" s="20">
        <v>1075</v>
      </c>
      <c r="AP24" s="20">
        <v>1136</v>
      </c>
      <c r="AQ24" s="20">
        <v>1092</v>
      </c>
      <c r="AR24" s="20">
        <v>1235</v>
      </c>
      <c r="AS24" s="20">
        <v>1267</v>
      </c>
      <c r="AT24" s="20">
        <v>1128</v>
      </c>
      <c r="AU24" s="20">
        <v>1068</v>
      </c>
      <c r="AV24" s="20">
        <v>979</v>
      </c>
      <c r="AW24" s="20">
        <v>1049</v>
      </c>
      <c r="AX24" s="20">
        <v>1131</v>
      </c>
      <c r="AY24" s="20">
        <v>1247</v>
      </c>
      <c r="AZ24" s="20">
        <v>1311</v>
      </c>
      <c r="BA24" s="20">
        <v>1455</v>
      </c>
      <c r="BB24" s="20">
        <v>1528</v>
      </c>
      <c r="BC24" s="20">
        <v>1552</v>
      </c>
      <c r="BD24" s="20">
        <v>1595</v>
      </c>
      <c r="BE24" s="20">
        <v>1596</v>
      </c>
      <c r="BF24" s="20">
        <v>1753</v>
      </c>
      <c r="BG24" s="20">
        <v>1727</v>
      </c>
      <c r="BH24" s="20">
        <v>1763</v>
      </c>
      <c r="BI24" s="20">
        <v>1749</v>
      </c>
      <c r="BJ24" s="20">
        <v>1745</v>
      </c>
      <c r="BK24" s="20">
        <v>1743</v>
      </c>
      <c r="BL24" s="20">
        <v>1761</v>
      </c>
      <c r="BM24" s="20">
        <v>1775</v>
      </c>
      <c r="BN24" s="20">
        <v>1586</v>
      </c>
      <c r="BO24" s="20">
        <v>1648</v>
      </c>
      <c r="BP24" s="20">
        <v>1596</v>
      </c>
      <c r="BQ24" s="20">
        <v>1524</v>
      </c>
      <c r="BR24" s="20">
        <v>1570</v>
      </c>
      <c r="BS24" s="20">
        <v>1596</v>
      </c>
      <c r="BT24" s="20">
        <v>1615</v>
      </c>
      <c r="BU24" s="20">
        <v>1535</v>
      </c>
      <c r="BV24" s="20">
        <v>1559</v>
      </c>
      <c r="BW24" s="20">
        <v>1588</v>
      </c>
      <c r="BX24" s="20">
        <v>1741</v>
      </c>
      <c r="BY24" s="20">
        <v>1778</v>
      </c>
      <c r="BZ24" s="20">
        <v>1981</v>
      </c>
      <c r="CA24" s="20">
        <v>1463</v>
      </c>
      <c r="CB24" s="20">
        <v>1353</v>
      </c>
      <c r="CC24" s="20">
        <v>1420</v>
      </c>
      <c r="CD24" s="20">
        <v>1295</v>
      </c>
      <c r="CE24" s="20">
        <v>1202</v>
      </c>
      <c r="CF24" s="20">
        <v>1071</v>
      </c>
      <c r="CG24" s="20">
        <v>1088</v>
      </c>
      <c r="CH24" s="20">
        <v>993</v>
      </c>
      <c r="CI24" s="20">
        <v>894</v>
      </c>
      <c r="CJ24" s="20">
        <v>843</v>
      </c>
      <c r="CK24" s="20">
        <v>783</v>
      </c>
      <c r="CL24" s="20">
        <v>658</v>
      </c>
      <c r="CM24" s="20">
        <v>621</v>
      </c>
      <c r="CN24" s="20">
        <v>476</v>
      </c>
      <c r="CO24" s="20">
        <v>450</v>
      </c>
      <c r="CP24" s="20">
        <v>439</v>
      </c>
      <c r="CQ24" s="20">
        <v>1519</v>
      </c>
      <c r="CR24" s="20"/>
      <c r="CS24" s="162" t="s">
        <v>2</v>
      </c>
      <c r="CT24" s="163" t="s">
        <v>1</v>
      </c>
      <c r="CU24" s="163" t="s">
        <v>0</v>
      </c>
      <c r="CV24" s="77">
        <f>Lancs_All[[#This Row],[All ages]]</f>
        <v>113067</v>
      </c>
      <c r="CW24" s="19">
        <f>SUM(Lancs_All[[#This Row],[0]:[4]])</f>
        <v>4824</v>
      </c>
      <c r="CX24" s="19">
        <f>SUM(Lancs_All[[#This Row],[5]:[9]])</f>
        <v>5647</v>
      </c>
      <c r="CY24" s="19">
        <f>SUM(Lancs_All[[#This Row],[10]:[14]])</f>
        <v>6123</v>
      </c>
      <c r="CZ24" s="19">
        <f>SUM(Lancs_All[[#This Row],[15]:[19]])</f>
        <v>5549</v>
      </c>
      <c r="DA24" s="19">
        <f>SUM(Lancs_All[[#This Row],[20]:[24]])</f>
        <v>4862</v>
      </c>
      <c r="DB24" s="19">
        <f>SUM(Lancs_All[[#This Row],[25]:[29]])</f>
        <v>5866</v>
      </c>
      <c r="DC24" s="19">
        <f>SUM(Lancs_All[[#This Row],[30]:[34]])</f>
        <v>5661</v>
      </c>
      <c r="DD24" s="19">
        <f>SUM(Lancs_All[[#This Row],[35]:[39]])</f>
        <v>5728</v>
      </c>
      <c r="DE24" s="19">
        <f>SUM(Lancs_All[[#This Row],[40]:[44]])</f>
        <v>5491</v>
      </c>
      <c r="DF24" s="19">
        <f>SUM(Lancs_All[[#This Row],[45]:[49]])</f>
        <v>6672</v>
      </c>
      <c r="DG24" s="19">
        <f>SUM(Lancs_All[[#This Row],[50]:[54]])</f>
        <v>8223</v>
      </c>
      <c r="DH24" s="19">
        <f>SUM(Lancs_All[[#This Row],[55]:[59]])</f>
        <v>8761</v>
      </c>
      <c r="DI24" s="19">
        <f>SUM(Lancs_All[[#This Row],[60]:[64]])</f>
        <v>8129</v>
      </c>
      <c r="DJ24" s="19">
        <f>SUM(Lancs_All[[#This Row],[65]:[69]])</f>
        <v>7875</v>
      </c>
      <c r="DK24" s="19">
        <f>SUM(Lancs_All[[#This Row],[70]:[74]])</f>
        <v>8551</v>
      </c>
      <c r="DL24" s="19">
        <f>SUM(Lancs_All[[#This Row],[75]:[79]])</f>
        <v>6341</v>
      </c>
      <c r="DM24" s="19">
        <f>SUM(Lancs_All[[#This Row],[80]:[90]])</f>
        <v>8764</v>
      </c>
      <c r="DO24" s="18" t="s">
        <v>2</v>
      </c>
      <c r="DP24" s="18" t="s">
        <v>1</v>
      </c>
      <c r="DQ24" s="18" t="s">
        <v>0</v>
      </c>
      <c r="DR24" s="19">
        <f>SUM(Lancs_All[[#This Row],[0]:[4]])</f>
        <v>4824</v>
      </c>
      <c r="DS24" s="19">
        <f>SUM(Lancs_All[[#This Row],[0]:[7]])</f>
        <v>8164</v>
      </c>
      <c r="DT24" s="19">
        <f>SUM(Lancs_All[[#This Row],[0]:[17]])</f>
        <v>20203</v>
      </c>
      <c r="DU24" s="19">
        <f>SUM(Lancs_All[[#This Row],[18]:[64]])</f>
        <v>61333</v>
      </c>
      <c r="DV24" s="19">
        <f>SUM(Lancs_All[[#This Row],[65]:[90]])</f>
        <v>31531</v>
      </c>
      <c r="DW24" s="19">
        <f>SUM(Lancs_All[[#This Row],[75]:[90]])</f>
        <v>15105</v>
      </c>
      <c r="DX24" s="19">
        <f>SUM(Lancs_All[[#This Row],[85]:[90]])</f>
        <v>4163</v>
      </c>
      <c r="DY24" s="19">
        <f>SUM(Lancs_All[[#This Row],[18]:[90]])</f>
        <v>92864</v>
      </c>
      <c r="DZ24" s="19">
        <f>SUM(Lancs_All[[#This Row],[0]:[19]])</f>
        <v>22143</v>
      </c>
      <c r="EA24" s="164">
        <f>SUM(Lancs_All[[#This Row],[10]:[17]])</f>
        <v>9732</v>
      </c>
      <c r="EB24" s="19">
        <f>SUM(Lancs_All[[#This Row],[20]:[64]])</f>
        <v>59393</v>
      </c>
      <c r="EC24" s="19" t="s">
        <v>293</v>
      </c>
      <c r="EE24" s="18"/>
      <c r="EF24" s="77"/>
      <c r="EG24" s="18"/>
    </row>
    <row r="25" spans="1:144" s="18" customFormat="1" ht="12.75" customHeight="1" x14ac:dyDescent="0.2">
      <c r="DN25" s="16"/>
      <c r="DO25" s="16"/>
      <c r="DP25" s="16"/>
      <c r="DQ25" s="16"/>
      <c r="EE25" s="77"/>
      <c r="EM25" s="16"/>
      <c r="EN25" s="16"/>
    </row>
    <row r="26" spans="1:144" s="16" customFormat="1" ht="12.75" customHeight="1" x14ac:dyDescent="0.2">
      <c r="A26" s="16" t="s">
        <v>144</v>
      </c>
      <c r="ED26" s="18"/>
      <c r="EE26" s="77"/>
      <c r="EF26" s="18"/>
    </row>
    <row r="27" spans="1:144" x14ac:dyDescent="0.2">
      <c r="ED27" s="78"/>
      <c r="EE27" s="79"/>
      <c r="EF27" s="78"/>
      <c r="EM27" s="16"/>
      <c r="EN27" s="16"/>
    </row>
    <row r="28" spans="1:144" x14ac:dyDescent="0.2">
      <c r="A28" s="17" t="s">
        <v>143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8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ED28" s="78"/>
      <c r="EE28" s="78"/>
      <c r="EF28" s="78"/>
      <c r="EM28" s="16"/>
      <c r="EN28" s="16"/>
    </row>
    <row r="29" spans="1:144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8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EM29" s="16"/>
      <c r="EN29" s="16"/>
    </row>
    <row r="30" spans="1:144" ht="14.4" x14ac:dyDescent="0.3">
      <c r="A30" s="11" t="s">
        <v>50</v>
      </c>
      <c r="B30" s="11" t="s">
        <v>49</v>
      </c>
      <c r="C30" s="11" t="s">
        <v>48</v>
      </c>
      <c r="D30" s="15" t="s">
        <v>142</v>
      </c>
      <c r="E30" s="14" t="s">
        <v>141</v>
      </c>
      <c r="F30" s="14" t="s">
        <v>140</v>
      </c>
      <c r="G30" s="14" t="s">
        <v>139</v>
      </c>
      <c r="H30" s="14" t="s">
        <v>138</v>
      </c>
      <c r="I30" s="14" t="s">
        <v>137</v>
      </c>
      <c r="J30" s="14" t="s">
        <v>136</v>
      </c>
      <c r="K30" s="14" t="s">
        <v>135</v>
      </c>
      <c r="L30" s="14" t="s">
        <v>134</v>
      </c>
      <c r="M30" s="14" t="s">
        <v>133</v>
      </c>
      <c r="N30" s="14" t="s">
        <v>132</v>
      </c>
      <c r="O30" s="14" t="s">
        <v>131</v>
      </c>
      <c r="P30" s="14" t="s">
        <v>130</v>
      </c>
      <c r="Q30" s="14" t="s">
        <v>129</v>
      </c>
      <c r="R30" s="14" t="s">
        <v>128</v>
      </c>
      <c r="S30" s="14" t="s">
        <v>127</v>
      </c>
      <c r="T30" s="14" t="s">
        <v>126</v>
      </c>
      <c r="U30" s="14" t="s">
        <v>125</v>
      </c>
      <c r="V30" s="14" t="s">
        <v>124</v>
      </c>
      <c r="W30" s="14" t="s">
        <v>123</v>
      </c>
      <c r="X30" s="14" t="s">
        <v>122</v>
      </c>
      <c r="Y30" s="14" t="s">
        <v>121</v>
      </c>
      <c r="Z30" s="14" t="s">
        <v>120</v>
      </c>
      <c r="AA30" s="14" t="s">
        <v>119</v>
      </c>
      <c r="AB30" s="14" t="s">
        <v>118</v>
      </c>
      <c r="AC30" s="14" t="s">
        <v>117</v>
      </c>
      <c r="AD30" s="14" t="s">
        <v>116</v>
      </c>
      <c r="AE30" s="14" t="s">
        <v>115</v>
      </c>
      <c r="AF30" s="14" t="s">
        <v>114</v>
      </c>
      <c r="AG30" s="14" t="s">
        <v>113</v>
      </c>
      <c r="AH30" s="14" t="s">
        <v>112</v>
      </c>
      <c r="AI30" s="14" t="s">
        <v>111</v>
      </c>
      <c r="AJ30" s="14" t="s">
        <v>110</v>
      </c>
      <c r="AK30" s="14" t="s">
        <v>109</v>
      </c>
      <c r="AL30" s="14" t="s">
        <v>108</v>
      </c>
      <c r="AM30" s="14" t="s">
        <v>107</v>
      </c>
      <c r="AN30" s="14" t="s">
        <v>106</v>
      </c>
      <c r="AO30" s="14" t="s">
        <v>105</v>
      </c>
      <c r="AP30" s="14" t="s">
        <v>104</v>
      </c>
      <c r="AQ30" s="14" t="s">
        <v>103</v>
      </c>
      <c r="AR30" s="14" t="s">
        <v>102</v>
      </c>
      <c r="AS30" s="14" t="s">
        <v>101</v>
      </c>
      <c r="AT30" s="14" t="s">
        <v>100</v>
      </c>
      <c r="AU30" s="14" t="s">
        <v>99</v>
      </c>
      <c r="AV30" s="14" t="s">
        <v>98</v>
      </c>
      <c r="AW30" s="14" t="s">
        <v>97</v>
      </c>
      <c r="AX30" s="14" t="s">
        <v>96</v>
      </c>
      <c r="AY30" s="14" t="s">
        <v>95</v>
      </c>
      <c r="AZ30" s="14" t="s">
        <v>94</v>
      </c>
      <c r="BA30" s="14" t="s">
        <v>93</v>
      </c>
      <c r="BB30" s="14" t="s">
        <v>92</v>
      </c>
      <c r="BC30" s="14" t="s">
        <v>91</v>
      </c>
      <c r="BD30" s="14" t="s">
        <v>90</v>
      </c>
      <c r="BE30" s="14" t="s">
        <v>89</v>
      </c>
      <c r="BF30" s="14" t="s">
        <v>88</v>
      </c>
      <c r="BG30" s="14" t="s">
        <v>87</v>
      </c>
      <c r="BH30" s="14" t="s">
        <v>86</v>
      </c>
      <c r="BI30" s="14" t="s">
        <v>85</v>
      </c>
      <c r="BJ30" s="14" t="s">
        <v>84</v>
      </c>
      <c r="BK30" s="14" t="s">
        <v>83</v>
      </c>
      <c r="BL30" s="14" t="s">
        <v>82</v>
      </c>
      <c r="BM30" s="14" t="s">
        <v>81</v>
      </c>
      <c r="BN30" s="14" t="s">
        <v>80</v>
      </c>
      <c r="BO30" s="14" t="s">
        <v>79</v>
      </c>
      <c r="BP30" s="14" t="s">
        <v>78</v>
      </c>
      <c r="BQ30" s="14" t="s">
        <v>77</v>
      </c>
      <c r="BR30" s="14" t="s">
        <v>76</v>
      </c>
      <c r="BS30" s="14" t="s">
        <v>75</v>
      </c>
      <c r="BT30" s="14" t="s">
        <v>74</v>
      </c>
      <c r="BU30" s="14" t="s">
        <v>73</v>
      </c>
      <c r="BV30" s="14" t="s">
        <v>72</v>
      </c>
      <c r="BW30" s="14" t="s">
        <v>71</v>
      </c>
      <c r="BX30" s="14" t="s">
        <v>70</v>
      </c>
      <c r="BY30" s="14" t="s">
        <v>69</v>
      </c>
      <c r="BZ30" s="14" t="s">
        <v>68</v>
      </c>
      <c r="CA30" s="14" t="s">
        <v>67</v>
      </c>
      <c r="CB30" s="14" t="s">
        <v>66</v>
      </c>
      <c r="CC30" s="14" t="s">
        <v>65</v>
      </c>
      <c r="CD30" s="14" t="s">
        <v>64</v>
      </c>
      <c r="CE30" s="14" t="s">
        <v>63</v>
      </c>
      <c r="CF30" s="14" t="s">
        <v>62</v>
      </c>
      <c r="CG30" s="14" t="s">
        <v>61</v>
      </c>
      <c r="CH30" s="14" t="s">
        <v>60</v>
      </c>
      <c r="CI30" s="14" t="s">
        <v>59</v>
      </c>
      <c r="CJ30" s="14" t="s">
        <v>58</v>
      </c>
      <c r="CK30" s="14" t="s">
        <v>57</v>
      </c>
      <c r="CL30" s="14" t="s">
        <v>56</v>
      </c>
      <c r="CM30" s="14" t="s">
        <v>55</v>
      </c>
      <c r="CN30" s="14" t="s">
        <v>54</v>
      </c>
      <c r="CO30" s="14" t="s">
        <v>53</v>
      </c>
      <c r="CP30" s="14" t="s">
        <v>52</v>
      </c>
      <c r="CQ30" s="14" t="s">
        <v>51</v>
      </c>
      <c r="CR30" s="13"/>
      <c r="CS30" s="24" t="s">
        <v>50</v>
      </c>
      <c r="CT30" s="24" t="s">
        <v>49</v>
      </c>
      <c r="CU30" s="24" t="s">
        <v>48</v>
      </c>
      <c r="CV30" s="27" t="s">
        <v>246</v>
      </c>
      <c r="CW30" s="81" t="s">
        <v>261</v>
      </c>
      <c r="CX30" s="82" t="s">
        <v>262</v>
      </c>
      <c r="CY30" s="27" t="s">
        <v>250</v>
      </c>
      <c r="CZ30" s="27" t="s">
        <v>251</v>
      </c>
      <c r="DA30" s="27" t="s">
        <v>252</v>
      </c>
      <c r="DB30" s="27" t="s">
        <v>253</v>
      </c>
      <c r="DC30" s="27" t="s">
        <v>254</v>
      </c>
      <c r="DD30" s="27" t="s">
        <v>255</v>
      </c>
      <c r="DE30" s="27" t="s">
        <v>256</v>
      </c>
      <c r="DF30" s="27" t="s">
        <v>257</v>
      </c>
      <c r="DG30" s="27" t="s">
        <v>258</v>
      </c>
      <c r="DH30" s="27" t="s">
        <v>259</v>
      </c>
      <c r="DI30" s="27" t="s">
        <v>260</v>
      </c>
      <c r="DJ30" s="26" t="s">
        <v>151</v>
      </c>
      <c r="DK30" s="83" t="s">
        <v>150</v>
      </c>
      <c r="DL30" s="83" t="s">
        <v>149</v>
      </c>
      <c r="DM30" s="87"/>
      <c r="DN30" s="12"/>
      <c r="DO30" s="86" t="s">
        <v>50</v>
      </c>
      <c r="DP30" s="84" t="s">
        <v>49</v>
      </c>
      <c r="DQ30" s="84" t="s">
        <v>48</v>
      </c>
      <c r="DR30" s="85" t="s">
        <v>246</v>
      </c>
      <c r="DS30" s="23" t="s">
        <v>247</v>
      </c>
      <c r="DT30" s="23" t="s">
        <v>248</v>
      </c>
      <c r="DU30" s="23" t="s">
        <v>147</v>
      </c>
      <c r="DV30" s="74" t="s">
        <v>249</v>
      </c>
      <c r="DW30" s="74" t="s">
        <v>47</v>
      </c>
      <c r="DX30" s="74" t="s">
        <v>46</v>
      </c>
      <c r="DY30" s="74" t="s">
        <v>45</v>
      </c>
      <c r="DZ30" s="74" t="s">
        <v>44</v>
      </c>
      <c r="EC30" s="86" t="s">
        <v>50</v>
      </c>
      <c r="ED30" s="84" t="s">
        <v>49</v>
      </c>
      <c r="EE30" s="84" t="s">
        <v>48</v>
      </c>
      <c r="EF30" s="124" t="s">
        <v>300</v>
      </c>
      <c r="EG30" s="122" t="s">
        <v>301</v>
      </c>
      <c r="EH30" s="122" t="s">
        <v>299</v>
      </c>
      <c r="EI30" s="123" t="s">
        <v>302</v>
      </c>
      <c r="EJ30" s="123" t="s">
        <v>303</v>
      </c>
      <c r="EK30" s="123" t="s">
        <v>304</v>
      </c>
      <c r="EM30" s="16"/>
      <c r="EN30" s="16"/>
    </row>
    <row r="31" spans="1:144" x14ac:dyDescent="0.2">
      <c r="A31" s="160" t="s">
        <v>43</v>
      </c>
      <c r="B31" s="161" t="s">
        <v>42</v>
      </c>
      <c r="C31" s="161" t="s">
        <v>37</v>
      </c>
      <c r="D31" s="2">
        <f t="shared" ref="D31:AI31" si="0">D5/$D5</f>
        <v>1</v>
      </c>
      <c r="E31" s="2">
        <f t="shared" si="0"/>
        <v>1.046338831512849E-2</v>
      </c>
      <c r="F31" s="2">
        <f t="shared" si="0"/>
        <v>1.0885592832117548E-2</v>
      </c>
      <c r="G31" s="2">
        <f t="shared" si="0"/>
        <v>1.1319916983041784E-2</v>
      </c>
      <c r="H31" s="2">
        <f t="shared" si="0"/>
        <v>1.1677200213699109E-2</v>
      </c>
      <c r="I31" s="2">
        <f t="shared" si="0"/>
        <v>1.2038225176358563E-2</v>
      </c>
      <c r="J31" s="2">
        <f t="shared" si="0"/>
        <v>1.2026388781100837E-2</v>
      </c>
      <c r="K31" s="2">
        <f t="shared" si="0"/>
        <v>1.2120722167991125E-2</v>
      </c>
      <c r="L31" s="2">
        <f t="shared" si="0"/>
        <v>1.2383493124172402E-2</v>
      </c>
      <c r="M31" s="2">
        <f t="shared" si="0"/>
        <v>1.2745740485334542E-2</v>
      </c>
      <c r="N31" s="2">
        <f t="shared" si="0"/>
        <v>1.2550380334386812E-2</v>
      </c>
      <c r="O31" s="2">
        <f t="shared" si="0"/>
        <v>1.2314621403655156E-2</v>
      </c>
      <c r="P31" s="2">
        <f t="shared" si="0"/>
        <v>1.2183541525190189E-2</v>
      </c>
      <c r="Q31" s="2">
        <f t="shared" si="0"/>
        <v>1.2279619066041629E-2</v>
      </c>
      <c r="R31" s="2">
        <f t="shared" si="0"/>
        <v>1.1876644964521673E-2</v>
      </c>
      <c r="S31" s="2">
        <f t="shared" si="0"/>
        <v>1.1647296172279716E-2</v>
      </c>
      <c r="T31" s="2">
        <f t="shared" si="0"/>
        <v>1.1220902704324133E-2</v>
      </c>
      <c r="U31" s="2">
        <f t="shared" si="0"/>
        <v>1.1041731879887599E-2</v>
      </c>
      <c r="V31" s="2">
        <f t="shared" si="0"/>
        <v>1.0776903716470094E-2</v>
      </c>
      <c r="W31" s="2">
        <f t="shared" si="0"/>
        <v>1.0692289888406047E-2</v>
      </c>
      <c r="X31" s="2">
        <f t="shared" si="0"/>
        <v>1.118189030332984E-2</v>
      </c>
      <c r="Y31" s="2">
        <f t="shared" si="0"/>
        <v>1.1611742264610099E-2</v>
      </c>
      <c r="Z31" s="2">
        <f t="shared" si="0"/>
        <v>1.2079428950278404E-2</v>
      </c>
      <c r="AA31" s="2">
        <f t="shared" si="0"/>
        <v>1.2332226923553612E-2</v>
      </c>
      <c r="AB31" s="2">
        <f t="shared" si="0"/>
        <v>1.276962197803338E-2</v>
      </c>
      <c r="AC31" s="2">
        <f t="shared" si="0"/>
        <v>1.2821201231927247E-2</v>
      </c>
      <c r="AD31" s="2">
        <f t="shared" si="0"/>
        <v>1.2801463968298496E-2</v>
      </c>
      <c r="AE31" s="2">
        <f t="shared" si="0"/>
        <v>1.3185341820038672E-2</v>
      </c>
      <c r="AF31" s="2">
        <f t="shared" si="0"/>
        <v>1.3224726903503296E-2</v>
      </c>
      <c r="AG31" s="2">
        <f t="shared" si="0"/>
        <v>1.3634275123799899E-2</v>
      </c>
      <c r="AH31" s="2">
        <f t="shared" si="0"/>
        <v>1.3888653270749313E-2</v>
      </c>
      <c r="AI31" s="2">
        <f t="shared" si="0"/>
        <v>1.3628043872895958E-2</v>
      </c>
      <c r="AJ31" s="2">
        <f t="shared" ref="AJ31:BO31" si="1">AJ5/$D5</f>
        <v>1.3504820140905578E-2</v>
      </c>
      <c r="AK31" s="2">
        <f t="shared" si="1"/>
        <v>1.3620664759983395E-2</v>
      </c>
      <c r="AL31" s="2">
        <f t="shared" si="1"/>
        <v>1.3282626852093984E-2</v>
      </c>
      <c r="AM31" s="2">
        <f t="shared" si="1"/>
        <v>1.3374276925197888E-2</v>
      </c>
      <c r="AN31" s="2">
        <f t="shared" si="1"/>
        <v>1.3333445833748377E-2</v>
      </c>
      <c r="AO31" s="2">
        <f t="shared" si="1"/>
        <v>1.3006111366406885E-2</v>
      </c>
      <c r="AP31" s="2">
        <f t="shared" si="1"/>
        <v>1.3091664354296166E-2</v>
      </c>
      <c r="AQ31" s="2">
        <f t="shared" si="1"/>
        <v>1.3065054825914503E-2</v>
      </c>
      <c r="AR31" s="2">
        <f t="shared" si="1"/>
        <v>1.315695832309823E-2</v>
      </c>
      <c r="AS31" s="2">
        <f t="shared" si="1"/>
        <v>1.3153484922474742E-2</v>
      </c>
      <c r="AT31" s="2">
        <f t="shared" si="1"/>
        <v>1.262612431965697E-2</v>
      </c>
      <c r="AU31" s="2">
        <f t="shared" si="1"/>
        <v>1.1785233408198781E-2</v>
      </c>
      <c r="AV31" s="2">
        <f t="shared" si="1"/>
        <v>1.1602141964174362E-2</v>
      </c>
      <c r="AW31" s="2">
        <f t="shared" si="1"/>
        <v>1.1826869493784208E-2</v>
      </c>
      <c r="AX31" s="2">
        <f t="shared" si="1"/>
        <v>1.2041773113476118E-2</v>
      </c>
      <c r="AY31" s="2">
        <f t="shared" si="1"/>
        <v>1.2248149758246844E-2</v>
      </c>
      <c r="AZ31" s="2">
        <f t="shared" si="1"/>
        <v>1.2779341536859622E-2</v>
      </c>
      <c r="BA31" s="2">
        <f t="shared" si="1"/>
        <v>1.3329495399562864E-2</v>
      </c>
      <c r="BB31" s="2">
        <f t="shared" si="1"/>
        <v>1.3761762343250871E-2</v>
      </c>
      <c r="BC31" s="2">
        <f t="shared" si="1"/>
        <v>1.3441613193937368E-2</v>
      </c>
      <c r="BD31" s="2">
        <f t="shared" si="1"/>
        <v>1.3769201085358685E-2</v>
      </c>
      <c r="BE31" s="2">
        <f t="shared" si="1"/>
        <v>1.3764758710312335E-2</v>
      </c>
      <c r="BF31" s="2">
        <f t="shared" si="1"/>
        <v>1.3934060902934493E-2</v>
      </c>
      <c r="BG31" s="2">
        <f t="shared" si="1"/>
        <v>1.3902710853530214E-2</v>
      </c>
      <c r="BH31" s="2">
        <f t="shared" si="1"/>
        <v>1.3994047873359039E-2</v>
      </c>
      <c r="BI31" s="2">
        <f t="shared" si="1"/>
        <v>1.3836403188408848E-2</v>
      </c>
      <c r="BJ31" s="2">
        <f t="shared" si="1"/>
        <v>1.3515598117947562E-2</v>
      </c>
      <c r="BK31" s="2">
        <f t="shared" si="1"/>
        <v>1.3186504589346105E-2</v>
      </c>
      <c r="BL31" s="2">
        <f t="shared" si="1"/>
        <v>1.2712049990016582E-2</v>
      </c>
      <c r="BM31" s="2">
        <f t="shared" si="1"/>
        <v>1.2167471457069499E-2</v>
      </c>
      <c r="BN31" s="2">
        <f t="shared" si="1"/>
        <v>1.1874140538321046E-2</v>
      </c>
      <c r="BO31" s="2">
        <f t="shared" si="1"/>
        <v>1.1594464705285535E-2</v>
      </c>
      <c r="BP31" s="2">
        <f t="shared" ref="BP31:CQ31" si="2">BP5/$D5</f>
        <v>1.1139344872516806E-2</v>
      </c>
      <c r="BQ31" s="2">
        <f t="shared" si="2"/>
        <v>1.0704409522341226E-2</v>
      </c>
      <c r="BR31" s="2">
        <f t="shared" si="2"/>
        <v>1.0274080527498942E-2</v>
      </c>
      <c r="BS31" s="2">
        <f t="shared" si="2"/>
        <v>1.0246293322511032E-2</v>
      </c>
      <c r="BT31" s="2">
        <f t="shared" si="2"/>
        <v>1.0058908576428395E-2</v>
      </c>
      <c r="BU31" s="2">
        <f t="shared" si="2"/>
        <v>9.7148928417148672E-3</v>
      </c>
      <c r="BV31" s="2">
        <f t="shared" si="2"/>
        <v>9.7254919311710927E-3</v>
      </c>
      <c r="BW31" s="2">
        <f t="shared" si="2"/>
        <v>9.8509964798799022E-3</v>
      </c>
      <c r="BX31" s="2">
        <f t="shared" si="2"/>
        <v>1.0027275288346663E-2</v>
      </c>
      <c r="BY31" s="2">
        <f t="shared" si="2"/>
        <v>1.0471110295913758E-2</v>
      </c>
      <c r="BZ31" s="2">
        <f t="shared" si="2"/>
        <v>1.122533017207167E-2</v>
      </c>
      <c r="CA31" s="2">
        <f t="shared" si="2"/>
        <v>8.5720396854953498E-3</v>
      </c>
      <c r="CB31" s="2">
        <f t="shared" si="2"/>
        <v>8.1981050020636173E-3</v>
      </c>
      <c r="CC31" s="2">
        <f t="shared" si="2"/>
        <v>8.0570521406925812E-3</v>
      </c>
      <c r="CD31" s="2">
        <f t="shared" si="2"/>
        <v>7.3779948651511093E-3</v>
      </c>
      <c r="CE31" s="2">
        <f t="shared" si="2"/>
        <v>6.4854203487073594E-3</v>
      </c>
      <c r="CF31" s="2">
        <f t="shared" si="2"/>
        <v>5.7149813314406233E-3</v>
      </c>
      <c r="CG31" s="2">
        <f t="shared" si="2"/>
        <v>5.7674848378609133E-3</v>
      </c>
      <c r="CH31" s="2">
        <f t="shared" si="2"/>
        <v>5.5647157594029949E-3</v>
      </c>
      <c r="CI31" s="2">
        <f t="shared" si="2"/>
        <v>5.2316270747195855E-3</v>
      </c>
      <c r="CJ31" s="2">
        <f t="shared" si="2"/>
        <v>4.8016707623476339E-3</v>
      </c>
      <c r="CK31" s="2">
        <f t="shared" si="2"/>
        <v>4.3678236449854217E-3</v>
      </c>
      <c r="CL31" s="2">
        <f t="shared" si="2"/>
        <v>3.9503894636166055E-3</v>
      </c>
      <c r="CM31" s="2">
        <f t="shared" si="2"/>
        <v>3.4558398254868122E-3</v>
      </c>
      <c r="CN31" s="2">
        <f t="shared" si="2"/>
        <v>3.0772838794229694E-3</v>
      </c>
      <c r="CO31" s="2">
        <f t="shared" si="2"/>
        <v>2.760667759928209E-3</v>
      </c>
      <c r="CP31" s="2">
        <f t="shared" si="2"/>
        <v>2.4064852474240412E-3</v>
      </c>
      <c r="CQ31" s="2">
        <f t="shared" si="2"/>
        <v>9.086043348576444E-3</v>
      </c>
      <c r="CS31" s="115" t="s">
        <v>43</v>
      </c>
      <c r="CT31" s="116" t="s">
        <v>42</v>
      </c>
      <c r="CU31" s="116" t="s">
        <v>37</v>
      </c>
      <c r="CV31" s="117">
        <f>CW5/$D5</f>
        <v>5.6384323520345496E-2</v>
      </c>
      <c r="CW31" s="117">
        <f t="shared" ref="CW31:DL31" si="3">CX5/$D5</f>
        <v>6.182672489298572E-2</v>
      </c>
      <c r="CX31" s="117">
        <f t="shared" si="3"/>
        <v>6.0301723131688363E-2</v>
      </c>
      <c r="CY31" s="117">
        <f t="shared" si="3"/>
        <v>5.4913718492417718E-2</v>
      </c>
      <c r="CZ31" s="117">
        <f t="shared" si="3"/>
        <v>6.1614221348402741E-2</v>
      </c>
      <c r="DA31" s="117">
        <f t="shared" si="3"/>
        <v>6.6734461086389668E-2</v>
      </c>
      <c r="DB31" s="117">
        <f t="shared" si="3"/>
        <v>6.7410432551076802E-2</v>
      </c>
      <c r="DC31" s="117">
        <f t="shared" si="3"/>
        <v>6.5653234703464167E-2</v>
      </c>
      <c r="DD31" s="117">
        <f t="shared" si="3"/>
        <v>6.0993854108289065E-2</v>
      </c>
      <c r="DE31" s="117">
        <f t="shared" si="3"/>
        <v>6.4160522151396324E-2</v>
      </c>
      <c r="DF31" s="117">
        <f t="shared" si="3"/>
        <v>6.8812344746073104E-2</v>
      </c>
      <c r="DG31" s="117">
        <f t="shared" si="3"/>
        <v>6.7244603759078134E-2</v>
      </c>
      <c r="DH31" s="117">
        <f t="shared" si="3"/>
        <v>5.747983109553411E-2</v>
      </c>
      <c r="DI31" s="117">
        <f t="shared" si="3"/>
        <v>5.0019667199324332E-2</v>
      </c>
      <c r="DJ31" s="117">
        <f t="shared" si="3"/>
        <v>5.0146751921707346E-2</v>
      </c>
      <c r="DK31" s="117">
        <f t="shared" si="3"/>
        <v>3.583355368805529E-2</v>
      </c>
      <c r="DL31" s="117">
        <f t="shared" si="3"/>
        <v>5.0470031603771628E-2</v>
      </c>
      <c r="DM31" s="88"/>
      <c r="DO31" s="165" t="s">
        <v>43</v>
      </c>
      <c r="DP31" s="160" t="s">
        <v>42</v>
      </c>
      <c r="DQ31" s="161" t="s">
        <v>37</v>
      </c>
      <c r="DR31" s="166">
        <f t="shared" ref="DR31:DT50" si="4">DR5/$D5</f>
        <v>5.6384323520345496E-2</v>
      </c>
      <c r="DS31" s="166">
        <f t="shared" si="4"/>
        <v>9.2914927593609864E-2</v>
      </c>
      <c r="DT31" s="166">
        <f t="shared" si="4"/>
        <v>0.21155230984570142</v>
      </c>
      <c r="DU31" s="166">
        <f>EA5/$D5</f>
        <v>9.334126143237019E-2</v>
      </c>
      <c r="DV31" s="166">
        <f t="shared" ref="DV31:DZ40" si="5">DU5/$D5</f>
        <v>0.60197768574143995</v>
      </c>
      <c r="DW31" s="166">
        <f t="shared" si="5"/>
        <v>0.1864700044128586</v>
      </c>
      <c r="DX31" s="166">
        <f t="shared" si="5"/>
        <v>8.6303585291826926E-2</v>
      </c>
      <c r="DY31" s="166">
        <f t="shared" si="5"/>
        <v>2.4736709524455079E-2</v>
      </c>
      <c r="DZ31" s="166">
        <f t="shared" si="5"/>
        <v>0.78844769015429861</v>
      </c>
      <c r="EC31" s="165" t="s">
        <v>43</v>
      </c>
      <c r="ED31" s="160" t="s">
        <v>42</v>
      </c>
      <c r="EE31" s="161" t="s">
        <v>37</v>
      </c>
      <c r="EF31" s="121">
        <f>Females!D5</f>
        <v>33935525</v>
      </c>
      <c r="EG31" s="121">
        <f>Males!D5</f>
        <v>33145709</v>
      </c>
      <c r="EH31" s="121">
        <f t="shared" ref="EH31:EH50" si="6">D5</f>
        <v>67081234</v>
      </c>
      <c r="EI31" s="148">
        <f>Gender[[#This Row],[Females]]/(Gender[[#This Row],[Females]]+Gender[[#This Row],[Males]])</f>
        <v>0.50588701155974558</v>
      </c>
      <c r="EJ31" s="148">
        <f>Gender[[#This Row],[Males]]/(Gender[[#This Row],[Females]]+Gender[[#This Row],[Males]])</f>
        <v>0.49411298844025442</v>
      </c>
      <c r="EK31" s="149">
        <f>Gender[[#This Row],[Column1]]/EH$35</f>
        <v>44.263813546404556</v>
      </c>
      <c r="EM31" s="16"/>
      <c r="EN31" s="16"/>
    </row>
    <row r="32" spans="1:144" x14ac:dyDescent="0.2">
      <c r="A32" s="160" t="s">
        <v>41</v>
      </c>
      <c r="B32" s="161" t="s">
        <v>40</v>
      </c>
      <c r="C32" s="161" t="s">
        <v>37</v>
      </c>
      <c r="D32" s="2">
        <f t="shared" ref="D32:AI32" si="7">D6/$D6</f>
        <v>1</v>
      </c>
      <c r="E32" s="2">
        <f t="shared" si="7"/>
        <v>1.0430949574173634E-2</v>
      </c>
      <c r="F32" s="2">
        <f t="shared" si="7"/>
        <v>1.0851685869132941E-2</v>
      </c>
      <c r="G32" s="2">
        <f t="shared" si="7"/>
        <v>1.1288223169846208E-2</v>
      </c>
      <c r="H32" s="2">
        <f t="shared" si="7"/>
        <v>1.1644160000431997E-2</v>
      </c>
      <c r="I32" s="2">
        <f t="shared" si="7"/>
        <v>1.2002720104788589E-2</v>
      </c>
      <c r="J32" s="2">
        <f t="shared" si="7"/>
        <v>1.1993239501336213E-2</v>
      </c>
      <c r="K32" s="2">
        <f t="shared" si="7"/>
        <v>1.2089426206265654E-2</v>
      </c>
      <c r="L32" s="2">
        <f t="shared" si="7"/>
        <v>1.2353701862696194E-2</v>
      </c>
      <c r="M32" s="2">
        <f t="shared" si="7"/>
        <v>1.2712169922359073E-2</v>
      </c>
      <c r="N32" s="2">
        <f t="shared" si="7"/>
        <v>1.251433519400659E-2</v>
      </c>
      <c r="O32" s="2">
        <f t="shared" si="7"/>
        <v>1.227629227528408E-2</v>
      </c>
      <c r="P32" s="2">
        <f t="shared" si="7"/>
        <v>1.2136491726317254E-2</v>
      </c>
      <c r="Q32" s="2">
        <f t="shared" si="7"/>
        <v>1.2234503984338656E-2</v>
      </c>
      <c r="R32" s="2">
        <f t="shared" si="7"/>
        <v>1.183906463936797E-2</v>
      </c>
      <c r="S32" s="2">
        <f t="shared" si="7"/>
        <v>1.1620320424760489E-2</v>
      </c>
      <c r="T32" s="2">
        <f t="shared" si="7"/>
        <v>1.1191453515189921E-2</v>
      </c>
      <c r="U32" s="2">
        <f t="shared" si="7"/>
        <v>1.1011230004901073E-2</v>
      </c>
      <c r="V32" s="2">
        <f t="shared" si="7"/>
        <v>1.0747046393164246E-2</v>
      </c>
      <c r="W32" s="2">
        <f t="shared" si="7"/>
        <v>1.0660555062639175E-2</v>
      </c>
      <c r="X32" s="2">
        <f t="shared" si="7"/>
        <v>1.1184105280475216E-2</v>
      </c>
      <c r="Y32" s="2">
        <f t="shared" si="7"/>
        <v>1.1618157374458248E-2</v>
      </c>
      <c r="Z32" s="2">
        <f t="shared" si="7"/>
        <v>1.2083596708997203E-2</v>
      </c>
      <c r="AA32" s="2">
        <f t="shared" si="7"/>
        <v>1.2345663292778647E-2</v>
      </c>
      <c r="AB32" s="2">
        <f t="shared" si="7"/>
        <v>1.2790561319837454E-2</v>
      </c>
      <c r="AC32" s="2">
        <f t="shared" si="7"/>
        <v>1.2844760303651762E-2</v>
      </c>
      <c r="AD32" s="2">
        <f t="shared" si="7"/>
        <v>1.2823053096717926E-2</v>
      </c>
      <c r="AE32" s="2">
        <f t="shared" si="7"/>
        <v>1.3208981156671667E-2</v>
      </c>
      <c r="AF32" s="2">
        <f t="shared" si="7"/>
        <v>1.3248238218539998E-2</v>
      </c>
      <c r="AG32" s="2">
        <f t="shared" si="7"/>
        <v>1.3650304781457977E-2</v>
      </c>
      <c r="AH32" s="2">
        <f t="shared" si="7"/>
        <v>1.3906311756236687E-2</v>
      </c>
      <c r="AI32" s="2">
        <f t="shared" si="7"/>
        <v>1.3639811686374764E-2</v>
      </c>
      <c r="AJ32" s="2">
        <f t="shared" ref="AJ32:BO32" si="8">AJ6/$D6</f>
        <v>1.3513465003472233E-2</v>
      </c>
      <c r="AK32" s="2">
        <f t="shared" si="8"/>
        <v>1.3628260077313862E-2</v>
      </c>
      <c r="AL32" s="2">
        <f t="shared" si="8"/>
        <v>1.3276940822195977E-2</v>
      </c>
      <c r="AM32" s="2">
        <f t="shared" si="8"/>
        <v>1.337028948240262E-2</v>
      </c>
      <c r="AN32" s="2">
        <f t="shared" si="8"/>
        <v>1.3334898297670207E-2</v>
      </c>
      <c r="AO32" s="2">
        <f t="shared" si="8"/>
        <v>1.3001681165649093E-2</v>
      </c>
      <c r="AP32" s="2">
        <f t="shared" si="8"/>
        <v>1.3094554261604888E-2</v>
      </c>
      <c r="AQ32" s="2">
        <f t="shared" si="8"/>
        <v>1.3069073222228843E-2</v>
      </c>
      <c r="AR32" s="2">
        <f t="shared" si="8"/>
        <v>1.315447535721165E-2</v>
      </c>
      <c r="AS32" s="2">
        <f t="shared" si="8"/>
        <v>1.3151437882319142E-2</v>
      </c>
      <c r="AT32" s="2">
        <f t="shared" si="8"/>
        <v>1.2623530882314047E-2</v>
      </c>
      <c r="AU32" s="2">
        <f t="shared" si="8"/>
        <v>1.1774817443156725E-2</v>
      </c>
      <c r="AV32" s="2">
        <f t="shared" si="8"/>
        <v>1.1588733754034856E-2</v>
      </c>
      <c r="AW32" s="2">
        <f t="shared" si="8"/>
        <v>1.1819597186647801E-2</v>
      </c>
      <c r="AX32" s="2">
        <f t="shared" si="8"/>
        <v>1.203484370289421E-2</v>
      </c>
      <c r="AY32" s="2">
        <f t="shared" si="8"/>
        <v>1.2237694867054019E-2</v>
      </c>
      <c r="AZ32" s="2">
        <f t="shared" si="8"/>
        <v>1.2769575129671031E-2</v>
      </c>
      <c r="BA32" s="2">
        <f t="shared" si="8"/>
        <v>1.3330326744549158E-2</v>
      </c>
      <c r="BB32" s="2">
        <f t="shared" si="8"/>
        <v>1.3767799832981835E-2</v>
      </c>
      <c r="BC32" s="2">
        <f t="shared" si="8"/>
        <v>1.3437804265240653E-2</v>
      </c>
      <c r="BD32" s="2">
        <f t="shared" si="8"/>
        <v>1.377125150899605E-2</v>
      </c>
      <c r="BE32" s="2">
        <f t="shared" si="8"/>
        <v>1.3759653877588289E-2</v>
      </c>
      <c r="BF32" s="2">
        <f t="shared" si="8"/>
        <v>1.3936993320807483E-2</v>
      </c>
      <c r="BG32" s="2">
        <f t="shared" si="8"/>
        <v>1.3904363476886443E-2</v>
      </c>
      <c r="BH32" s="2">
        <f t="shared" si="8"/>
        <v>1.3991851958260063E-2</v>
      </c>
      <c r="BI32" s="2">
        <f t="shared" si="8"/>
        <v>1.3837585051598107E-2</v>
      </c>
      <c r="BJ32" s="2">
        <f t="shared" si="8"/>
        <v>1.3517714400165288E-2</v>
      </c>
      <c r="BK32" s="2">
        <f t="shared" si="8"/>
        <v>1.3188946095006938E-2</v>
      </c>
      <c r="BL32" s="2">
        <f t="shared" si="8"/>
        <v>1.2707889844101448E-2</v>
      </c>
      <c r="BM32" s="2">
        <f t="shared" si="8"/>
        <v>1.2164672743375527E-2</v>
      </c>
      <c r="BN32" s="2">
        <f t="shared" si="8"/>
        <v>1.1874379120188953E-2</v>
      </c>
      <c r="BO32" s="2">
        <f t="shared" si="8"/>
        <v>1.159312121776848E-2</v>
      </c>
      <c r="BP32" s="2">
        <f t="shared" ref="BP32:CQ32" si="9">BP6/$D6</f>
        <v>1.1139586330282992E-2</v>
      </c>
      <c r="BQ32" s="2">
        <f t="shared" si="9"/>
        <v>1.0707052973746215E-2</v>
      </c>
      <c r="BR32" s="2">
        <f t="shared" si="9"/>
        <v>1.0280042298832179E-2</v>
      </c>
      <c r="BS32" s="2">
        <f t="shared" si="9"/>
        <v>1.0257184533226937E-2</v>
      </c>
      <c r="BT32" s="2">
        <f t="shared" si="9"/>
        <v>1.0072036631824478E-2</v>
      </c>
      <c r="BU32" s="2">
        <f t="shared" si="9"/>
        <v>9.7303820695463939E-3</v>
      </c>
      <c r="BV32" s="2">
        <f t="shared" si="9"/>
        <v>9.7432223043192705E-3</v>
      </c>
      <c r="BW32" s="2">
        <f t="shared" si="9"/>
        <v>9.8746467861582695E-3</v>
      </c>
      <c r="BX32" s="2">
        <f t="shared" si="9"/>
        <v>1.0060408318852146E-2</v>
      </c>
      <c r="BY32" s="2">
        <f t="shared" si="9"/>
        <v>1.0520693150543207E-2</v>
      </c>
      <c r="BZ32" s="2">
        <f t="shared" si="9"/>
        <v>1.1299636711866543E-2</v>
      </c>
      <c r="CA32" s="2">
        <f t="shared" si="9"/>
        <v>8.5906693312173682E-3</v>
      </c>
      <c r="CB32" s="2">
        <f t="shared" si="9"/>
        <v>8.211552578598345E-3</v>
      </c>
      <c r="CC32" s="2">
        <f t="shared" si="9"/>
        <v>8.0732247447309162E-3</v>
      </c>
      <c r="CD32" s="2">
        <f t="shared" si="9"/>
        <v>7.3868014413708133E-3</v>
      </c>
      <c r="CE32" s="2">
        <f t="shared" si="9"/>
        <v>6.4920963369218699E-3</v>
      </c>
      <c r="CF32" s="2">
        <f t="shared" si="9"/>
        <v>5.7218663399366404E-3</v>
      </c>
      <c r="CG32" s="2">
        <f t="shared" si="9"/>
        <v>5.7860981953655986E-3</v>
      </c>
      <c r="CH32" s="2">
        <f t="shared" si="9"/>
        <v>5.5800254669258562E-3</v>
      </c>
      <c r="CI32" s="2">
        <f t="shared" si="9"/>
        <v>5.2515179550663574E-3</v>
      </c>
      <c r="CJ32" s="2">
        <f t="shared" si="9"/>
        <v>4.8169596152679078E-3</v>
      </c>
      <c r="CK32" s="2">
        <f t="shared" si="9"/>
        <v>4.3847177335945521E-3</v>
      </c>
      <c r="CL32" s="2">
        <f t="shared" si="9"/>
        <v>3.9654234721700722E-3</v>
      </c>
      <c r="CM32" s="2">
        <f t="shared" si="9"/>
        <v>3.4700542713923068E-3</v>
      </c>
      <c r="CN32" s="2">
        <f t="shared" si="9"/>
        <v>3.0869028930322227E-3</v>
      </c>
      <c r="CO32" s="2">
        <f t="shared" si="9"/>
        <v>2.7730304874729935E-3</v>
      </c>
      <c r="CP32" s="2">
        <f t="shared" si="9"/>
        <v>2.4182288747763236E-3</v>
      </c>
      <c r="CQ32" s="2">
        <f t="shared" si="9"/>
        <v>9.1366017504078047E-3</v>
      </c>
      <c r="CS32" s="115" t="s">
        <v>41</v>
      </c>
      <c r="CT32" s="116" t="s">
        <v>40</v>
      </c>
      <c r="CU32" s="116" t="s">
        <v>37</v>
      </c>
      <c r="CV32" s="117">
        <f t="shared" ref="CV32:DL32" si="10">CW6/$D6</f>
        <v>5.6217738718373364E-2</v>
      </c>
      <c r="CW32" s="117">
        <f t="shared" si="10"/>
        <v>6.1662872686663726E-2</v>
      </c>
      <c r="CX32" s="117">
        <f t="shared" si="10"/>
        <v>6.0106673050068449E-2</v>
      </c>
      <c r="CY32" s="117">
        <f t="shared" si="10"/>
        <v>5.4794390256369632E-2</v>
      </c>
      <c r="CZ32" s="117">
        <f t="shared" si="10"/>
        <v>6.1682738999723312E-2</v>
      </c>
      <c r="DA32" s="117">
        <f t="shared" si="10"/>
        <v>6.6836889009624256E-2</v>
      </c>
      <c r="DB32" s="117">
        <f t="shared" si="10"/>
        <v>6.742876707175946E-2</v>
      </c>
      <c r="DC32" s="117">
        <f t="shared" si="10"/>
        <v>6.5654682304364678E-2</v>
      </c>
      <c r="DD32" s="117">
        <f t="shared" si="10"/>
        <v>6.0958117148472574E-2</v>
      </c>
      <c r="DE32" s="117">
        <f t="shared" si="10"/>
        <v>6.4140240277150248E-2</v>
      </c>
      <c r="DF32" s="117">
        <f t="shared" si="10"/>
        <v>6.8810066449518911E-2</v>
      </c>
      <c r="DG32" s="117">
        <f t="shared" si="10"/>
        <v>6.724398734913184E-2</v>
      </c>
      <c r="DH32" s="117">
        <f t="shared" si="10"/>
        <v>5.747881238536217E-2</v>
      </c>
      <c r="DI32" s="117">
        <f t="shared" si="10"/>
        <v>5.0082867837749262E-2</v>
      </c>
      <c r="DJ32" s="117">
        <f t="shared" si="10"/>
        <v>5.0346054298637533E-2</v>
      </c>
      <c r="DK32" s="117">
        <f t="shared" si="10"/>
        <v>3.5885541441558581E-2</v>
      </c>
      <c r="DL32" s="117">
        <f t="shared" si="10"/>
        <v>5.0669560715471997E-2</v>
      </c>
      <c r="DM32" s="88"/>
      <c r="DO32" s="165" t="s">
        <v>41</v>
      </c>
      <c r="DP32" s="160" t="s">
        <v>40</v>
      </c>
      <c r="DQ32" s="161" t="s">
        <v>37</v>
      </c>
      <c r="DR32" s="166">
        <f t="shared" si="4"/>
        <v>5.6217738718373364E-2</v>
      </c>
      <c r="DS32" s="166">
        <f t="shared" si="4"/>
        <v>9.2654106288671434E-2</v>
      </c>
      <c r="DT32" s="166">
        <f t="shared" si="4"/>
        <v>0.21093701436836076</v>
      </c>
      <c r="DU32" s="166">
        <f t="shared" ref="DU32:DU50" si="11">EA6/$D6</f>
        <v>9.3056402963323681E-2</v>
      </c>
      <c r="DV32" s="166">
        <f t="shared" si="5"/>
        <v>0.60207896133822181</v>
      </c>
      <c r="DW32" s="166">
        <f t="shared" si="5"/>
        <v>0.18698402429341737</v>
      </c>
      <c r="DX32" s="166">
        <f t="shared" si="5"/>
        <v>8.6555102157030578E-2</v>
      </c>
      <c r="DY32" s="166">
        <f t="shared" si="5"/>
        <v>2.4850241749251722E-2</v>
      </c>
      <c r="DZ32" s="166">
        <f t="shared" si="5"/>
        <v>0.78906298563163924</v>
      </c>
      <c r="EC32" s="165" t="s">
        <v>41</v>
      </c>
      <c r="ED32" s="160" t="s">
        <v>40</v>
      </c>
      <c r="EE32" s="161" t="s">
        <v>37</v>
      </c>
      <c r="EF32" s="121">
        <f>Females!D6</f>
        <v>32974170</v>
      </c>
      <c r="EG32" s="121">
        <f>Males!D6</f>
        <v>32211554</v>
      </c>
      <c r="EH32" s="121">
        <f t="shared" si="6"/>
        <v>65185724</v>
      </c>
      <c r="EI32" s="148">
        <f>Gender[[#This Row],[Females]]/(Gender[[#This Row],[Females]]+Gender[[#This Row],[Males]])</f>
        <v>0.50584956301168027</v>
      </c>
      <c r="EJ32" s="148">
        <f>Gender[[#This Row],[Males]]/(Gender[[#This Row],[Females]]+Gender[[#This Row],[Males]])</f>
        <v>0.49415043698831973</v>
      </c>
      <c r="EK32" s="149">
        <f>Gender[[#This Row],[Column1]]/EH$35</f>
        <v>43.013053889607761</v>
      </c>
      <c r="EM32" s="16"/>
      <c r="EN32" s="16"/>
    </row>
    <row r="33" spans="1:144" x14ac:dyDescent="0.2">
      <c r="A33" s="160" t="s">
        <v>39</v>
      </c>
      <c r="B33" s="161" t="s">
        <v>38</v>
      </c>
      <c r="C33" s="161" t="s">
        <v>37</v>
      </c>
      <c r="D33" s="2">
        <f t="shared" ref="D33:AI33" si="12">D7/$D7</f>
        <v>1</v>
      </c>
      <c r="E33" s="2">
        <f t="shared" si="12"/>
        <v>1.0643882071516784E-2</v>
      </c>
      <c r="F33" s="2">
        <f t="shared" si="12"/>
        <v>1.1060556563098043E-2</v>
      </c>
      <c r="G33" s="2">
        <f t="shared" si="12"/>
        <v>1.1498221277550198E-2</v>
      </c>
      <c r="H33" s="2">
        <f t="shared" si="12"/>
        <v>1.186585963769001E-2</v>
      </c>
      <c r="I33" s="2">
        <f t="shared" si="12"/>
        <v>1.2215991409251734E-2</v>
      </c>
      <c r="J33" s="2">
        <f t="shared" si="12"/>
        <v>1.2187238163768937E-2</v>
      </c>
      <c r="K33" s="2">
        <f t="shared" si="12"/>
        <v>1.2285275059806221E-2</v>
      </c>
      <c r="L33" s="2">
        <f t="shared" si="12"/>
        <v>1.2554169186996502E-2</v>
      </c>
      <c r="M33" s="2">
        <f t="shared" si="12"/>
        <v>1.2918589164185593E-2</v>
      </c>
      <c r="N33" s="2">
        <f t="shared" si="12"/>
        <v>1.2644460743844692E-2</v>
      </c>
      <c r="O33" s="2">
        <f t="shared" si="12"/>
        <v>1.2432984690505971E-2</v>
      </c>
      <c r="P33" s="2">
        <f t="shared" si="12"/>
        <v>1.2252366209963979E-2</v>
      </c>
      <c r="Q33" s="2">
        <f t="shared" si="12"/>
        <v>1.2357547208814946E-2</v>
      </c>
      <c r="R33" s="2">
        <f t="shared" si="12"/>
        <v>1.1967663102785001E-2</v>
      </c>
      <c r="S33" s="2">
        <f t="shared" si="12"/>
        <v>1.1742234828852231E-2</v>
      </c>
      <c r="T33" s="2">
        <f t="shared" si="12"/>
        <v>1.1277708995157535E-2</v>
      </c>
      <c r="U33" s="2">
        <f t="shared" si="12"/>
        <v>1.11055962409853E-2</v>
      </c>
      <c r="V33" s="2">
        <f t="shared" si="12"/>
        <v>1.0840380265738697E-2</v>
      </c>
      <c r="W33" s="2">
        <f t="shared" si="12"/>
        <v>1.0726958791860065E-2</v>
      </c>
      <c r="X33" s="2">
        <f t="shared" si="12"/>
        <v>1.1148620008672658E-2</v>
      </c>
      <c r="Y33" s="2">
        <f t="shared" si="12"/>
        <v>1.1550016022949404E-2</v>
      </c>
      <c r="Z33" s="2">
        <f t="shared" si="12"/>
        <v>1.2015655912280886E-2</v>
      </c>
      <c r="AA33" s="2">
        <f t="shared" si="12"/>
        <v>1.2276115046792636E-2</v>
      </c>
      <c r="AB33" s="2">
        <f t="shared" si="12"/>
        <v>1.2739137789548808E-2</v>
      </c>
      <c r="AC33" s="2">
        <f t="shared" si="12"/>
        <v>1.282514995807791E-2</v>
      </c>
      <c r="AD33" s="2">
        <f t="shared" si="12"/>
        <v>1.2822444394388569E-2</v>
      </c>
      <c r="AE33" s="2">
        <f t="shared" si="12"/>
        <v>1.3190224221910829E-2</v>
      </c>
      <c r="AF33" s="2">
        <f t="shared" si="12"/>
        <v>1.3212876686525505E-2</v>
      </c>
      <c r="AG33" s="2">
        <f t="shared" si="12"/>
        <v>1.3589940311020992E-2</v>
      </c>
      <c r="AH33" s="2">
        <f t="shared" si="12"/>
        <v>1.3877419715580534E-2</v>
      </c>
      <c r="AI33" s="2">
        <f t="shared" si="12"/>
        <v>1.3650965803125007E-2</v>
      </c>
      <c r="AJ33" s="2">
        <f t="shared" ref="AJ33:BO33" si="13">AJ7/$D7</f>
        <v>1.3523185389927785E-2</v>
      </c>
      <c r="AK33" s="2">
        <f t="shared" si="13"/>
        <v>1.3672398111566059E-2</v>
      </c>
      <c r="AL33" s="2">
        <f t="shared" si="13"/>
        <v>1.3332469674963481E-2</v>
      </c>
      <c r="AM33" s="2">
        <f t="shared" si="13"/>
        <v>1.3453919422796104E-2</v>
      </c>
      <c r="AN33" s="2">
        <f t="shared" si="13"/>
        <v>1.3420922155839832E-2</v>
      </c>
      <c r="AO33" s="2">
        <f t="shared" si="13"/>
        <v>1.3104017535730858E-2</v>
      </c>
      <c r="AP33" s="2">
        <f t="shared" si="13"/>
        <v>1.3190224221910829E-2</v>
      </c>
      <c r="AQ33" s="2">
        <f t="shared" si="13"/>
        <v>1.315317745113195E-2</v>
      </c>
      <c r="AR33" s="2">
        <f t="shared" si="13"/>
        <v>1.3235988920133139E-2</v>
      </c>
      <c r="AS33" s="2">
        <f t="shared" si="13"/>
        <v>1.3260498144142459E-2</v>
      </c>
      <c r="AT33" s="2">
        <f t="shared" si="13"/>
        <v>1.2734681567001659E-2</v>
      </c>
      <c r="AU33" s="2">
        <f t="shared" si="13"/>
        <v>1.1887787081969633E-2</v>
      </c>
      <c r="AV33" s="2">
        <f t="shared" si="13"/>
        <v>1.1692420626807313E-2</v>
      </c>
      <c r="AW33" s="2">
        <f t="shared" si="13"/>
        <v>1.1897548331358625E-2</v>
      </c>
      <c r="AX33" s="2">
        <f t="shared" si="13"/>
        <v>1.2118467332475829E-2</v>
      </c>
      <c r="AY33" s="2">
        <f t="shared" si="13"/>
        <v>1.2311747143747023E-2</v>
      </c>
      <c r="AZ33" s="2">
        <f t="shared" si="13"/>
        <v>1.2814734422045089E-2</v>
      </c>
      <c r="BA33" s="2">
        <f t="shared" si="13"/>
        <v>1.3340993084756045E-2</v>
      </c>
      <c r="BB33" s="2">
        <f t="shared" si="13"/>
        <v>1.3757649892914496E-2</v>
      </c>
      <c r="BC33" s="2">
        <f t="shared" si="13"/>
        <v>1.3420037984699524E-2</v>
      </c>
      <c r="BD33" s="2">
        <f t="shared" si="13"/>
        <v>1.3717296322070867E-2</v>
      </c>
      <c r="BE33" s="2">
        <f t="shared" si="13"/>
        <v>1.3688436976051235E-2</v>
      </c>
      <c r="BF33" s="2">
        <f t="shared" si="13"/>
        <v>1.3865854757065314E-2</v>
      </c>
      <c r="BG33" s="2">
        <f t="shared" si="13"/>
        <v>1.3837844215340376E-2</v>
      </c>
      <c r="BH33" s="2">
        <f t="shared" si="13"/>
        <v>1.3869090823438839E-2</v>
      </c>
      <c r="BI33" s="2">
        <f t="shared" si="13"/>
        <v>1.3710311370062438E-2</v>
      </c>
      <c r="BJ33" s="2">
        <f t="shared" si="13"/>
        <v>1.3369074360172206E-2</v>
      </c>
      <c r="BK33" s="2">
        <f t="shared" si="13"/>
        <v>1.3031603919339683E-2</v>
      </c>
      <c r="BL33" s="2">
        <f t="shared" si="13"/>
        <v>1.2541101137542759E-2</v>
      </c>
      <c r="BM33" s="2">
        <f t="shared" si="13"/>
        <v>1.198868869250151E-2</v>
      </c>
      <c r="BN33" s="2">
        <f t="shared" si="13"/>
        <v>1.1678468406213262E-2</v>
      </c>
      <c r="BO33" s="2">
        <f t="shared" si="13"/>
        <v>1.1403968633993431E-2</v>
      </c>
      <c r="BP33" s="2">
        <f t="shared" ref="BP33:CQ33" si="14">BP7/$D7</f>
        <v>1.0944146590765171E-2</v>
      </c>
      <c r="BQ33" s="2">
        <f t="shared" si="14"/>
        <v>1.0515323587716089E-2</v>
      </c>
      <c r="BR33" s="2">
        <f t="shared" si="14"/>
        <v>1.0099763151771619E-2</v>
      </c>
      <c r="BS33" s="2">
        <f t="shared" si="14"/>
        <v>1.0077924124606027E-2</v>
      </c>
      <c r="BT33" s="2">
        <f t="shared" si="14"/>
        <v>9.899958157484956E-3</v>
      </c>
      <c r="BU33" s="2">
        <f t="shared" si="14"/>
        <v>9.5719837146993354E-3</v>
      </c>
      <c r="BV33" s="2">
        <f t="shared" si="14"/>
        <v>9.5863249705951201E-3</v>
      </c>
      <c r="BW33" s="2">
        <f t="shared" si="14"/>
        <v>9.7269258653268006E-3</v>
      </c>
      <c r="BX33" s="2">
        <f t="shared" si="14"/>
        <v>9.9161915396210002E-3</v>
      </c>
      <c r="BY33" s="2">
        <f t="shared" si="14"/>
        <v>1.0396225735116685E-2</v>
      </c>
      <c r="BZ33" s="2">
        <f t="shared" si="14"/>
        <v>1.1190989489716188E-2</v>
      </c>
      <c r="CA33" s="2">
        <f t="shared" si="14"/>
        <v>8.533082624838156E-3</v>
      </c>
      <c r="CB33" s="2">
        <f t="shared" si="14"/>
        <v>8.1671772401333484E-3</v>
      </c>
      <c r="CC33" s="2">
        <f t="shared" si="14"/>
        <v>8.0184066040652272E-3</v>
      </c>
      <c r="CD33" s="2">
        <f t="shared" si="14"/>
        <v>7.3157381154401423E-3</v>
      </c>
      <c r="CE33" s="2">
        <f t="shared" si="14"/>
        <v>6.4086846260216022E-3</v>
      </c>
      <c r="CF33" s="2">
        <f t="shared" si="14"/>
        <v>5.6335317873141173E-3</v>
      </c>
      <c r="CG33" s="2">
        <f t="shared" si="14"/>
        <v>5.7255032693288915E-3</v>
      </c>
      <c r="CH33" s="2">
        <f t="shared" si="14"/>
        <v>5.5363436955715301E-3</v>
      </c>
      <c r="CI33" s="2">
        <f t="shared" si="14"/>
        <v>5.2137450133189775E-3</v>
      </c>
      <c r="CJ33" s="2">
        <f t="shared" si="14"/>
        <v>4.7933216361028159E-3</v>
      </c>
      <c r="CK33" s="2">
        <f t="shared" si="14"/>
        <v>4.3577081986961733E-3</v>
      </c>
      <c r="CL33" s="2">
        <f t="shared" si="14"/>
        <v>3.9444289242936952E-3</v>
      </c>
      <c r="CM33" s="2">
        <f t="shared" si="14"/>
        <v>3.4484442814268642E-3</v>
      </c>
      <c r="CN33" s="2">
        <f t="shared" si="14"/>
        <v>3.0744575724996463E-3</v>
      </c>
      <c r="CO33" s="2">
        <f t="shared" si="14"/>
        <v>2.7674026188936975E-3</v>
      </c>
      <c r="CP33" s="2">
        <f t="shared" si="14"/>
        <v>2.4211612003493255E-3</v>
      </c>
      <c r="CQ33" s="2">
        <f t="shared" si="14"/>
        <v>9.2142480713309667E-3</v>
      </c>
      <c r="CS33" s="115" t="s">
        <v>39</v>
      </c>
      <c r="CT33" s="116" t="s">
        <v>38</v>
      </c>
      <c r="CU33" s="116" t="s">
        <v>37</v>
      </c>
      <c r="CV33" s="117">
        <f t="shared" ref="CV33:DL33" si="15">CW7/$D7</f>
        <v>5.7284510959106763E-2</v>
      </c>
      <c r="CW33" s="117">
        <f t="shared" si="15"/>
        <v>6.2589732318601946E-2</v>
      </c>
      <c r="CX33" s="117">
        <f t="shared" si="15"/>
        <v>6.0752796040922132E-2</v>
      </c>
      <c r="CY33" s="117">
        <f t="shared" si="15"/>
        <v>5.5099264302414255E-2</v>
      </c>
      <c r="CZ33" s="117">
        <f t="shared" si="15"/>
        <v>6.1406074729649644E-2</v>
      </c>
      <c r="DA33" s="117">
        <f t="shared" si="15"/>
        <v>6.6692905329426427E-2</v>
      </c>
      <c r="DB33" s="117">
        <f t="shared" si="15"/>
        <v>6.763293840237844E-2</v>
      </c>
      <c r="DC33" s="117">
        <f t="shared" si="15"/>
        <v>6.6104330284746604E-2</v>
      </c>
      <c r="DD33" s="117">
        <f t="shared" si="15"/>
        <v>6.1472935751279691E-2</v>
      </c>
      <c r="DE33" s="117">
        <f t="shared" si="15"/>
        <v>6.434359187593848E-2</v>
      </c>
      <c r="DF33" s="117">
        <f t="shared" si="15"/>
        <v>6.852947025522732E-2</v>
      </c>
      <c r="DG33" s="117">
        <f t="shared" si="15"/>
        <v>6.6521181610555924E-2</v>
      </c>
      <c r="DH33" s="117">
        <f t="shared" si="15"/>
        <v>5.6530595911189467E-2</v>
      </c>
      <c r="DI33" s="117">
        <f t="shared" si="15"/>
        <v>4.9235954119157058E-2</v>
      </c>
      <c r="DJ33" s="117">
        <f t="shared" si="15"/>
        <v>4.9763415254618831E-2</v>
      </c>
      <c r="DK33" s="117">
        <f t="shared" si="15"/>
        <v>3.5543538372974443E-2</v>
      </c>
      <c r="DL33" s="117">
        <f t="shared" si="15"/>
        <v>5.0496764481812582E-2</v>
      </c>
      <c r="DM33" s="2"/>
      <c r="DO33" s="165" t="s">
        <v>39</v>
      </c>
      <c r="DP33" s="160" t="s">
        <v>38</v>
      </c>
      <c r="DQ33" s="161" t="s">
        <v>37</v>
      </c>
      <c r="DR33" s="166">
        <f t="shared" si="4"/>
        <v>5.7284510959106763E-2</v>
      </c>
      <c r="DS33" s="166">
        <f t="shared" si="4"/>
        <v>9.4311193369678428E-2</v>
      </c>
      <c r="DT33" s="166">
        <f t="shared" si="4"/>
        <v>0.21385072482051237</v>
      </c>
      <c r="DU33" s="166">
        <f t="shared" si="11"/>
        <v>9.3976481542803664E-2</v>
      </c>
      <c r="DV33" s="166">
        <f t="shared" si="5"/>
        <v>0.60110960295092475</v>
      </c>
      <c r="DW33" s="166">
        <f t="shared" si="5"/>
        <v>0.18503967222856291</v>
      </c>
      <c r="DX33" s="166">
        <f t="shared" si="5"/>
        <v>8.6040302854787018E-2</v>
      </c>
      <c r="DY33" s="166">
        <f t="shared" si="5"/>
        <v>2.4870142668794195E-2</v>
      </c>
      <c r="DZ33" s="166">
        <f t="shared" si="5"/>
        <v>0.78614927517948763</v>
      </c>
      <c r="EC33" s="165" t="s">
        <v>39</v>
      </c>
      <c r="ED33" s="160" t="s">
        <v>38</v>
      </c>
      <c r="EE33" s="161" t="s">
        <v>37</v>
      </c>
      <c r="EF33" s="121">
        <f>Females!D7</f>
        <v>28567320</v>
      </c>
      <c r="EG33" s="121">
        <f>Males!D7</f>
        <v>27982818</v>
      </c>
      <c r="EH33" s="121">
        <f t="shared" si="6"/>
        <v>56550138</v>
      </c>
      <c r="EI33" s="148">
        <f>Gender[[#This Row],[Females]]/(Gender[[#This Row],[Females]]+Gender[[#This Row],[Males]])</f>
        <v>0.50516799799851952</v>
      </c>
      <c r="EJ33" s="148">
        <f>Gender[[#This Row],[Males]]/(Gender[[#This Row],[Females]]+Gender[[#This Row],[Males]])</f>
        <v>0.49483200200148053</v>
      </c>
      <c r="EK33" s="149">
        <f>Gender[[#This Row],[Column1]]/EH$35</f>
        <v>37.314828830600327</v>
      </c>
      <c r="EM33" s="16"/>
      <c r="EN33" s="16"/>
    </row>
    <row r="34" spans="1:144" x14ac:dyDescent="0.2">
      <c r="A34" s="160" t="s">
        <v>36</v>
      </c>
      <c r="B34" s="161" t="s">
        <v>35</v>
      </c>
      <c r="C34" s="161" t="s">
        <v>34</v>
      </c>
      <c r="D34" s="2">
        <f t="shared" ref="D34:AI34" si="16">D8/$D8</f>
        <v>1</v>
      </c>
      <c r="E34" s="2">
        <f t="shared" si="16"/>
        <v>1.0656731441626526E-2</v>
      </c>
      <c r="F34" s="2">
        <f t="shared" si="16"/>
        <v>1.1135865623086178E-2</v>
      </c>
      <c r="G34" s="2">
        <f t="shared" si="16"/>
        <v>1.1411944638692108E-2</v>
      </c>
      <c r="H34" s="2">
        <f t="shared" si="16"/>
        <v>1.1858095928906803E-2</v>
      </c>
      <c r="I34" s="2">
        <f t="shared" si="16"/>
        <v>1.2189689358171938E-2</v>
      </c>
      <c r="J34" s="2">
        <f t="shared" si="16"/>
        <v>1.2164171730377487E-2</v>
      </c>
      <c r="K34" s="2">
        <f t="shared" si="16"/>
        <v>1.2288095103655862E-2</v>
      </c>
      <c r="L34" s="2">
        <f t="shared" si="16"/>
        <v>1.2408896639491298E-2</v>
      </c>
      <c r="M34" s="2">
        <f t="shared" si="16"/>
        <v>1.2775508940942436E-2</v>
      </c>
      <c r="N34" s="2">
        <f t="shared" si="16"/>
        <v>1.256498851163821E-2</v>
      </c>
      <c r="O34" s="2">
        <f t="shared" si="16"/>
        <v>1.2297460615984676E-2</v>
      </c>
      <c r="P34" s="2">
        <f t="shared" si="16"/>
        <v>1.2180188113780388E-2</v>
      </c>
      <c r="Q34" s="2">
        <f t="shared" si="16"/>
        <v>1.2316598836830514E-2</v>
      </c>
      <c r="R34" s="2">
        <f t="shared" si="16"/>
        <v>1.1959216315645454E-2</v>
      </c>
      <c r="S34" s="2">
        <f t="shared" si="16"/>
        <v>1.1816290453583978E-2</v>
      </c>
      <c r="T34" s="2">
        <f t="shared" si="16"/>
        <v>1.1384255297893872E-2</v>
      </c>
      <c r="U34" s="2">
        <f t="shared" si="16"/>
        <v>1.1101253947088384E-2</v>
      </c>
      <c r="V34" s="2">
        <f t="shared" si="16"/>
        <v>1.0804679390009252E-2</v>
      </c>
      <c r="W34" s="2">
        <f t="shared" si="16"/>
        <v>1.0828568233050865E-2</v>
      </c>
      <c r="X34" s="2">
        <f t="shared" si="16"/>
        <v>1.1405565231743495E-2</v>
      </c>
      <c r="Y34" s="2">
        <f t="shared" si="16"/>
        <v>1.1942114075740662E-2</v>
      </c>
      <c r="Z34" s="2">
        <f t="shared" si="16"/>
        <v>1.2535263189898928E-2</v>
      </c>
      <c r="AA34" s="2">
        <f t="shared" si="16"/>
        <v>1.2535127457836193E-2</v>
      </c>
      <c r="AB34" s="2">
        <f t="shared" si="16"/>
        <v>1.3013311514856688E-2</v>
      </c>
      <c r="AC34" s="2">
        <f t="shared" si="16"/>
        <v>1.2960783206577684E-2</v>
      </c>
      <c r="AD34" s="2">
        <f t="shared" si="16"/>
        <v>1.2855455125894203E-2</v>
      </c>
      <c r="AE34" s="2">
        <f t="shared" si="16"/>
        <v>1.3135198907194017E-2</v>
      </c>
      <c r="AF34" s="2">
        <f t="shared" si="16"/>
        <v>1.3359971203085569E-2</v>
      </c>
      <c r="AG34" s="2">
        <f t="shared" si="16"/>
        <v>1.3929774402453167E-2</v>
      </c>
      <c r="AH34" s="2">
        <f t="shared" si="16"/>
        <v>1.4167712708430156E-2</v>
      </c>
      <c r="AI34" s="2">
        <f t="shared" si="16"/>
        <v>1.3712195905886645E-2</v>
      </c>
      <c r="AJ34" s="2">
        <f t="shared" ref="AJ34:BO34" si="17">AJ8/$D8</f>
        <v>1.3408156085357007E-2</v>
      </c>
      <c r="AK34" s="2">
        <f t="shared" si="17"/>
        <v>1.3409784870109845E-2</v>
      </c>
      <c r="AL34" s="2">
        <f t="shared" si="17"/>
        <v>1.2886402036198112E-2</v>
      </c>
      <c r="AM34" s="2">
        <f t="shared" si="17"/>
        <v>1.3067197143763058E-2</v>
      </c>
      <c r="AN34" s="2">
        <f t="shared" si="17"/>
        <v>1.3078598637032918E-2</v>
      </c>
      <c r="AO34" s="2">
        <f t="shared" si="17"/>
        <v>1.2656336189859837E-2</v>
      </c>
      <c r="AP34" s="2">
        <f t="shared" si="17"/>
        <v>1.270587839275864E-2</v>
      </c>
      <c r="AQ34" s="2">
        <f t="shared" si="17"/>
        <v>1.2567838884955676E-2</v>
      </c>
      <c r="AR34" s="2">
        <f t="shared" si="17"/>
        <v>1.2449751990374968E-2</v>
      </c>
      <c r="AS34" s="2">
        <f t="shared" si="17"/>
        <v>1.2516803629366772E-2</v>
      </c>
      <c r="AT34" s="2">
        <f t="shared" si="17"/>
        <v>1.1919582553326412E-2</v>
      </c>
      <c r="AU34" s="2">
        <f t="shared" si="17"/>
        <v>1.1063384701584916E-2</v>
      </c>
      <c r="AV34" s="2">
        <f t="shared" si="17"/>
        <v>1.0802914873193677E-2</v>
      </c>
      <c r="AW34" s="2">
        <f t="shared" si="17"/>
        <v>1.1228434889872433E-2</v>
      </c>
      <c r="AX34" s="2">
        <f t="shared" si="17"/>
        <v>1.1491483627455664E-2</v>
      </c>
      <c r="AY34" s="2">
        <f t="shared" si="17"/>
        <v>1.177692815539041E-2</v>
      </c>
      <c r="AZ34" s="2">
        <f t="shared" si="17"/>
        <v>1.2404146017295522E-2</v>
      </c>
      <c r="BA34" s="2">
        <f t="shared" si="17"/>
        <v>1.3233468920615202E-2</v>
      </c>
      <c r="BB34" s="2">
        <f t="shared" si="17"/>
        <v>1.378223365025865E-2</v>
      </c>
      <c r="BC34" s="2">
        <f t="shared" si="17"/>
        <v>1.346421342726716E-2</v>
      </c>
      <c r="BD34" s="2">
        <f t="shared" si="17"/>
        <v>1.3927874153574858E-2</v>
      </c>
      <c r="BE34" s="2">
        <f t="shared" si="17"/>
        <v>1.3784405363262434E-2</v>
      </c>
      <c r="BF34" s="2">
        <f t="shared" si="17"/>
        <v>1.3969815360960418E-2</v>
      </c>
      <c r="BG34" s="2">
        <f t="shared" si="17"/>
        <v>1.3870188026911867E-2</v>
      </c>
      <c r="BH34" s="2">
        <f t="shared" si="17"/>
        <v>1.4122513931538919E-2</v>
      </c>
      <c r="BI34" s="2">
        <f t="shared" si="17"/>
        <v>1.3997097505570443E-2</v>
      </c>
      <c r="BJ34" s="2">
        <f t="shared" si="17"/>
        <v>1.3694279273605435E-2</v>
      </c>
      <c r="BK34" s="2">
        <f t="shared" si="17"/>
        <v>1.3588408264671007E-2</v>
      </c>
      <c r="BL34" s="2">
        <f t="shared" si="17"/>
        <v>1.2987522422936763E-2</v>
      </c>
      <c r="BM34" s="2">
        <f t="shared" si="17"/>
        <v>1.2400616983664375E-2</v>
      </c>
      <c r="BN34" s="2">
        <f t="shared" si="17"/>
        <v>1.2072552588030387E-2</v>
      </c>
      <c r="BO34" s="2">
        <f t="shared" si="17"/>
        <v>1.1812897152015566E-2</v>
      </c>
      <c r="BP34" s="2">
        <f t="shared" ref="BP34:CQ34" si="18">BP8/$D8</f>
        <v>1.1403529250802447E-2</v>
      </c>
      <c r="BQ34" s="2">
        <f t="shared" si="18"/>
        <v>1.085286427228069E-2</v>
      </c>
      <c r="BR34" s="2">
        <f t="shared" si="18"/>
        <v>1.0370879717503572E-2</v>
      </c>
      <c r="BS34" s="2">
        <f t="shared" si="18"/>
        <v>1.0342240252266183E-2</v>
      </c>
      <c r="BT34" s="2">
        <f t="shared" si="18"/>
        <v>1.0250213913730873E-2</v>
      </c>
      <c r="BU34" s="2">
        <f t="shared" si="18"/>
        <v>9.8541477546659258E-3</v>
      </c>
      <c r="BV34" s="2">
        <f t="shared" si="18"/>
        <v>9.9830932142655482E-3</v>
      </c>
      <c r="BW34" s="2">
        <f t="shared" si="18"/>
        <v>1.0099551324093419E-2</v>
      </c>
      <c r="BX34" s="2">
        <f t="shared" si="18"/>
        <v>1.0261343942875261E-2</v>
      </c>
      <c r="BY34" s="2">
        <f t="shared" si="18"/>
        <v>1.0824496271168773E-2</v>
      </c>
      <c r="BZ34" s="2">
        <f t="shared" si="18"/>
        <v>1.1624636781000118E-2</v>
      </c>
      <c r="CA34" s="2">
        <f t="shared" si="18"/>
        <v>8.5479981149531124E-3</v>
      </c>
      <c r="CB34" s="2">
        <f t="shared" si="18"/>
        <v>8.1146056386356431E-3</v>
      </c>
      <c r="CC34" s="2">
        <f t="shared" si="18"/>
        <v>8.0774150534458564E-3</v>
      </c>
      <c r="CD34" s="2">
        <f t="shared" si="18"/>
        <v>7.3972616870735296E-3</v>
      </c>
      <c r="CE34" s="2">
        <f t="shared" si="18"/>
        <v>6.5950851963011382E-3</v>
      </c>
      <c r="CF34" s="2">
        <f t="shared" si="18"/>
        <v>5.9428926348525186E-3</v>
      </c>
      <c r="CG34" s="2">
        <f t="shared" si="18"/>
        <v>5.8835777234366926E-3</v>
      </c>
      <c r="CH34" s="2">
        <f t="shared" si="18"/>
        <v>5.6227006988572442E-3</v>
      </c>
      <c r="CI34" s="2">
        <f t="shared" si="18"/>
        <v>5.318525146264871E-3</v>
      </c>
      <c r="CJ34" s="2">
        <f t="shared" si="18"/>
        <v>4.7922919390356727E-3</v>
      </c>
      <c r="CK34" s="2">
        <f t="shared" si="18"/>
        <v>4.3584922665299937E-3</v>
      </c>
      <c r="CL34" s="2">
        <f t="shared" si="18"/>
        <v>3.881258333948652E-3</v>
      </c>
      <c r="CM34" s="2">
        <f t="shared" si="18"/>
        <v>3.3462025426415848E-3</v>
      </c>
      <c r="CN34" s="2">
        <f t="shared" si="18"/>
        <v>2.939956478871404E-3</v>
      </c>
      <c r="CO34" s="2">
        <f t="shared" si="18"/>
        <v>2.6507114531800395E-3</v>
      </c>
      <c r="CP34" s="2">
        <f t="shared" si="18"/>
        <v>2.3039160328884216E-3</v>
      </c>
      <c r="CQ34" s="2">
        <f t="shared" si="18"/>
        <v>8.523430611597816E-3</v>
      </c>
      <c r="CS34" s="115" t="s">
        <v>36</v>
      </c>
      <c r="CT34" s="116" t="s">
        <v>35</v>
      </c>
      <c r="CU34" s="116" t="s">
        <v>34</v>
      </c>
      <c r="CV34" s="117">
        <f t="shared" ref="CV34:DL34" si="19">CW8/$D8</f>
        <v>5.7252326990483556E-2</v>
      </c>
      <c r="CW34" s="117">
        <f t="shared" si="19"/>
        <v>6.2201660926105296E-2</v>
      </c>
      <c r="CX34" s="117">
        <f t="shared" si="19"/>
        <v>6.056975433582501E-2</v>
      </c>
      <c r="CY34" s="117">
        <f t="shared" si="19"/>
        <v>5.5524322099785868E-2</v>
      </c>
      <c r="CZ34" s="117">
        <f t="shared" si="19"/>
        <v>6.2986599444910155E-2</v>
      </c>
      <c r="DA34" s="117">
        <f t="shared" si="19"/>
        <v>6.744811234705711E-2</v>
      </c>
      <c r="DB34" s="117">
        <f t="shared" si="19"/>
        <v>6.6483736041314662E-2</v>
      </c>
      <c r="DC34" s="117">
        <f t="shared" si="19"/>
        <v>6.3458404094982046E-2</v>
      </c>
      <c r="DD34" s="117">
        <f t="shared" si="19"/>
        <v>5.7531120647344211E-2</v>
      </c>
      <c r="DE34" s="117">
        <f t="shared" si="19"/>
        <v>6.268826037101545E-2</v>
      </c>
      <c r="DF34" s="117">
        <f t="shared" si="19"/>
        <v>6.9016496331976734E-2</v>
      </c>
      <c r="DG34" s="117">
        <f t="shared" si="19"/>
        <v>6.8389821398322573E-2</v>
      </c>
      <c r="DH34" s="117">
        <f t="shared" si="19"/>
        <v>5.8542460246793465E-2</v>
      </c>
      <c r="DI34" s="117">
        <f t="shared" si="19"/>
        <v>5.0800574852432098E-2</v>
      </c>
      <c r="DJ34" s="117">
        <f t="shared" si="19"/>
        <v>5.1358026434090681E-2</v>
      </c>
      <c r="DK34" s="117">
        <f t="shared" si="19"/>
        <v>3.6127260210308688E-2</v>
      </c>
      <c r="DL34" s="117">
        <f t="shared" si="19"/>
        <v>4.962106322725239E-2</v>
      </c>
      <c r="DM34" s="2"/>
      <c r="DO34" s="165" t="s">
        <v>36</v>
      </c>
      <c r="DP34" s="160" t="s">
        <v>35</v>
      </c>
      <c r="DQ34" s="161" t="s">
        <v>34</v>
      </c>
      <c r="DR34" s="166">
        <f t="shared" si="4"/>
        <v>5.7252326990483556E-2</v>
      </c>
      <c r="DS34" s="166">
        <f t="shared" si="4"/>
        <v>9.4113490464008201E-2</v>
      </c>
      <c r="DT34" s="166">
        <f t="shared" si="4"/>
        <v>0.21331393088740536</v>
      </c>
      <c r="DU34" s="166">
        <f t="shared" si="11"/>
        <v>9.3859942970816526E-2</v>
      </c>
      <c r="DV34" s="166">
        <f t="shared" si="5"/>
        <v>0.59877914438851076</v>
      </c>
      <c r="DW34" s="166">
        <f t="shared" si="5"/>
        <v>0.18790692472408385</v>
      </c>
      <c r="DX34" s="166">
        <f t="shared" si="5"/>
        <v>8.5748323437561086E-2</v>
      </c>
      <c r="DY34" s="166">
        <f t="shared" si="5"/>
        <v>2.364547545312792E-2</v>
      </c>
      <c r="DZ34" s="166">
        <f t="shared" si="5"/>
        <v>0.78668606911259464</v>
      </c>
      <c r="EC34" s="165" t="s">
        <v>36</v>
      </c>
      <c r="ED34" s="160" t="s">
        <v>35</v>
      </c>
      <c r="EE34" s="161" t="s">
        <v>34</v>
      </c>
      <c r="EF34" s="121">
        <f>Females!D8</f>
        <v>3727108</v>
      </c>
      <c r="EG34" s="121">
        <f>Males!D8</f>
        <v>3640348</v>
      </c>
      <c r="EH34" s="121">
        <f t="shared" si="6"/>
        <v>7367456</v>
      </c>
      <c r="EI34" s="148">
        <f>Gender[[#This Row],[Females]]/(Gender[[#This Row],[Females]]+Gender[[#This Row],[Males]])</f>
        <v>0.50588805688150695</v>
      </c>
      <c r="EJ34" s="148">
        <f>Gender[[#This Row],[Males]]/(Gender[[#This Row],[Females]]+Gender[[#This Row],[Males]])</f>
        <v>0.49411194311849299</v>
      </c>
      <c r="EK34" s="149">
        <f>Gender[[#This Row],[Column1]]/EH$35</f>
        <v>4.8614445389501855</v>
      </c>
      <c r="EM34" s="16"/>
      <c r="EN34" s="16"/>
    </row>
    <row r="35" spans="1:144" x14ac:dyDescent="0.2">
      <c r="A35" s="160"/>
      <c r="B35" s="161" t="s">
        <v>33</v>
      </c>
      <c r="C35" s="161"/>
      <c r="D35" s="2">
        <f t="shared" ref="D35:AI35" si="20">D9/$D9</f>
        <v>1</v>
      </c>
      <c r="E35" s="2">
        <f t="shared" si="20"/>
        <v>1.0212558735244842E-2</v>
      </c>
      <c r="F35" s="2">
        <f t="shared" si="20"/>
        <v>1.0760897322114937E-2</v>
      </c>
      <c r="G35" s="2">
        <f t="shared" si="20"/>
        <v>1.0838760081742701E-2</v>
      </c>
      <c r="H35" s="2">
        <f t="shared" si="20"/>
        <v>1.1428009610112129E-2</v>
      </c>
      <c r="I35" s="2">
        <f t="shared" si="20"/>
        <v>1.1841078148476365E-2</v>
      </c>
      <c r="J35" s="2">
        <f t="shared" si="20"/>
        <v>1.1977667904772525E-2</v>
      </c>
      <c r="K35" s="2">
        <f t="shared" si="20"/>
        <v>1.1998123375522193E-2</v>
      </c>
      <c r="L35" s="2">
        <f t="shared" si="20"/>
        <v>1.2337288277629567E-2</v>
      </c>
      <c r="M35" s="2">
        <f t="shared" si="20"/>
        <v>1.2487075111828739E-2</v>
      </c>
      <c r="N35" s="2">
        <f t="shared" si="20"/>
        <v>1.2535244446174728E-2</v>
      </c>
      <c r="O35" s="2">
        <f t="shared" si="20"/>
        <v>1.2399314543773717E-2</v>
      </c>
      <c r="P35" s="2">
        <f t="shared" si="20"/>
        <v>1.2363682433435589E-2</v>
      </c>
      <c r="Q35" s="2">
        <f t="shared" si="20"/>
        <v>1.2469259056659675E-2</v>
      </c>
      <c r="R35" s="2">
        <f t="shared" si="20"/>
        <v>1.2097101459794772E-2</v>
      </c>
      <c r="S35" s="2">
        <f t="shared" si="20"/>
        <v>1.1903764268515665E-2</v>
      </c>
      <c r="T35" s="2">
        <f t="shared" si="20"/>
        <v>1.1677434382479032E-2</v>
      </c>
      <c r="U35" s="2">
        <f t="shared" si="20"/>
        <v>1.1314514740146237E-2</v>
      </c>
      <c r="V35" s="2">
        <f t="shared" si="20"/>
        <v>1.1004383409425484E-2</v>
      </c>
      <c r="W35" s="2">
        <f t="shared" si="20"/>
        <v>1.1013621363957593E-2</v>
      </c>
      <c r="X35" s="2">
        <f t="shared" si="20"/>
        <v>1.1900464999039913E-2</v>
      </c>
      <c r="Y35" s="2">
        <f t="shared" si="20"/>
        <v>1.2000102937207643E-2</v>
      </c>
      <c r="Z35" s="2">
        <f t="shared" si="20"/>
        <v>1.2343886816581072E-2</v>
      </c>
      <c r="AA35" s="2">
        <f t="shared" si="20"/>
        <v>1.221653501481702E-2</v>
      </c>
      <c r="AB35" s="2">
        <f t="shared" si="20"/>
        <v>1.2593311588947975E-2</v>
      </c>
      <c r="AC35" s="2">
        <f t="shared" si="20"/>
        <v>1.2153189040882568E-2</v>
      </c>
      <c r="AD35" s="2">
        <f t="shared" si="20"/>
        <v>1.1796208083606128E-2</v>
      </c>
      <c r="AE35" s="2">
        <f t="shared" si="20"/>
        <v>1.2175624073317686E-2</v>
      </c>
      <c r="AF35" s="2">
        <f t="shared" si="20"/>
        <v>1.2162426995414675E-2</v>
      </c>
      <c r="AG35" s="2">
        <f t="shared" si="20"/>
        <v>1.3078964055778769E-2</v>
      </c>
      <c r="AH35" s="2">
        <f t="shared" si="20"/>
        <v>1.2802485273710695E-2</v>
      </c>
      <c r="AI35" s="2">
        <f t="shared" si="20"/>
        <v>1.2298356897815686E-2</v>
      </c>
      <c r="AJ35" s="2">
        <f t="shared" ref="AJ35:BO35" si="21">AJ9/$D9</f>
        <v>1.2131413862342601E-2</v>
      </c>
      <c r="AK35" s="2">
        <f t="shared" si="21"/>
        <v>1.230363572897689E-2</v>
      </c>
      <c r="AL35" s="2">
        <f t="shared" si="21"/>
        <v>1.1796867937501279E-2</v>
      </c>
      <c r="AM35" s="2">
        <f t="shared" si="21"/>
        <v>1.2068067888408149E-2</v>
      </c>
      <c r="AN35" s="2">
        <f t="shared" si="21"/>
        <v>1.1991524836570686E-2</v>
      </c>
      <c r="AO35" s="2">
        <f t="shared" si="21"/>
        <v>1.1739460648623181E-2</v>
      </c>
      <c r="AP35" s="2">
        <f t="shared" si="21"/>
        <v>1.1907723391886569E-2</v>
      </c>
      <c r="AQ35" s="2">
        <f t="shared" si="21"/>
        <v>1.166291759678572E-2</v>
      </c>
      <c r="AR35" s="2">
        <f t="shared" si="21"/>
        <v>1.160221103843187E-2</v>
      </c>
      <c r="AS35" s="2">
        <f t="shared" si="21"/>
        <v>1.1953913164547105E-2</v>
      </c>
      <c r="AT35" s="2">
        <f t="shared" si="21"/>
        <v>1.1326392110258947E-2</v>
      </c>
      <c r="AU35" s="2">
        <f t="shared" si="21"/>
        <v>1.0553703199037669E-2</v>
      </c>
      <c r="AV35" s="2">
        <f t="shared" si="21"/>
        <v>1.0451425845289335E-2</v>
      </c>
      <c r="AW35" s="2">
        <f t="shared" si="21"/>
        <v>1.117000673710827E-2</v>
      </c>
      <c r="AX35" s="2">
        <f t="shared" si="21"/>
        <v>1.1271624236961451E-2</v>
      </c>
      <c r="AY35" s="2">
        <f t="shared" si="21"/>
        <v>1.1907063537991418E-2</v>
      </c>
      <c r="AZ35" s="2">
        <f t="shared" si="21"/>
        <v>1.2539203569545632E-2</v>
      </c>
      <c r="BA35" s="2">
        <f t="shared" si="21"/>
        <v>1.3321130435299016E-2</v>
      </c>
      <c r="BB35" s="2">
        <f t="shared" si="21"/>
        <v>1.3937433973369617E-2</v>
      </c>
      <c r="BC35" s="2">
        <f t="shared" si="21"/>
        <v>1.3722321603550542E-2</v>
      </c>
      <c r="BD35" s="2">
        <f t="shared" si="21"/>
        <v>1.4288476245589701E-2</v>
      </c>
      <c r="BE35" s="2">
        <f t="shared" si="21"/>
        <v>1.433532587214539E-2</v>
      </c>
      <c r="BF35" s="2">
        <f t="shared" si="21"/>
        <v>1.4188178453526819E-2</v>
      </c>
      <c r="BG35" s="2">
        <f t="shared" si="21"/>
        <v>1.4155185758769293E-2</v>
      </c>
      <c r="BH35" s="2">
        <f t="shared" si="21"/>
        <v>1.444750103432098E-2</v>
      </c>
      <c r="BI35" s="2">
        <f t="shared" si="21"/>
        <v>1.4304312739073314E-2</v>
      </c>
      <c r="BJ35" s="2">
        <f t="shared" si="21"/>
        <v>1.4158485028245045E-2</v>
      </c>
      <c r="BK35" s="2">
        <f t="shared" si="21"/>
        <v>1.4101737593262101E-2</v>
      </c>
      <c r="BL35" s="2">
        <f t="shared" si="21"/>
        <v>1.3426047204627952E-2</v>
      </c>
      <c r="BM35" s="2">
        <f t="shared" si="21"/>
        <v>1.2954251669595318E-2</v>
      </c>
      <c r="BN35" s="2">
        <f t="shared" si="21"/>
        <v>1.2421089722313686E-2</v>
      </c>
      <c r="BO35" s="2">
        <f t="shared" si="21"/>
        <v>1.2251507271259997E-2</v>
      </c>
      <c r="BP35" s="2">
        <f t="shared" ref="BP35:CQ35" si="22">BP9/$D9</f>
        <v>1.2016599284586408E-2</v>
      </c>
      <c r="BQ35" s="2">
        <f t="shared" si="22"/>
        <v>1.1459682597079355E-2</v>
      </c>
      <c r="BR35" s="2">
        <f t="shared" si="22"/>
        <v>1.1032757126916959E-2</v>
      </c>
      <c r="BS35" s="2">
        <f t="shared" si="22"/>
        <v>1.0840739643428151E-2</v>
      </c>
      <c r="BT35" s="2">
        <f t="shared" si="22"/>
        <v>1.0890888539459593E-2</v>
      </c>
      <c r="BU35" s="2">
        <f t="shared" si="22"/>
        <v>1.0447466721918432E-2</v>
      </c>
      <c r="BV35" s="2">
        <f t="shared" si="22"/>
        <v>1.0576798085367939E-2</v>
      </c>
      <c r="BW35" s="2">
        <f t="shared" si="22"/>
        <v>1.0821603880468787E-2</v>
      </c>
      <c r="BX35" s="2">
        <f t="shared" si="22"/>
        <v>1.1292079707711119E-2</v>
      </c>
      <c r="BY35" s="2">
        <f t="shared" si="22"/>
        <v>1.181072486929944E-2</v>
      </c>
      <c r="BZ35" s="2">
        <f t="shared" si="22"/>
        <v>1.2716044413445975E-2</v>
      </c>
      <c r="CA35" s="2">
        <f t="shared" si="22"/>
        <v>9.457026025297478E-3</v>
      </c>
      <c r="CB35" s="2">
        <f t="shared" si="22"/>
        <v>8.982591074684243E-3</v>
      </c>
      <c r="CC35" s="2">
        <f t="shared" si="22"/>
        <v>8.7470232341155026E-3</v>
      </c>
      <c r="CD35" s="2">
        <f t="shared" si="22"/>
        <v>8.0231635111353648E-3</v>
      </c>
      <c r="CE35" s="2">
        <f t="shared" si="22"/>
        <v>7.1679928630202705E-3</v>
      </c>
      <c r="CF35" s="2">
        <f t="shared" si="22"/>
        <v>6.417738984234111E-3</v>
      </c>
      <c r="CG35" s="2">
        <f t="shared" si="22"/>
        <v>6.2798295201476487E-3</v>
      </c>
      <c r="CH35" s="2">
        <f t="shared" si="22"/>
        <v>6.01060913092623E-3</v>
      </c>
      <c r="CI35" s="2">
        <f t="shared" si="22"/>
        <v>5.56718731338507E-3</v>
      </c>
      <c r="CJ35" s="2">
        <f t="shared" si="22"/>
        <v>5.1580778983917382E-3</v>
      </c>
      <c r="CK35" s="2">
        <f t="shared" si="22"/>
        <v>4.6737451393512449E-3</v>
      </c>
      <c r="CL35" s="2">
        <f t="shared" si="22"/>
        <v>4.0858153187721177E-3</v>
      </c>
      <c r="CM35" s="2">
        <f t="shared" si="22"/>
        <v>3.6318358389085489E-3</v>
      </c>
      <c r="CN35" s="2">
        <f t="shared" si="22"/>
        <v>3.084157105933604E-3</v>
      </c>
      <c r="CO35" s="2">
        <f t="shared" si="22"/>
        <v>2.7905221225916158E-3</v>
      </c>
      <c r="CP35" s="2">
        <f t="shared" si="22"/>
        <v>2.4539966360648427E-3</v>
      </c>
      <c r="CQ35" s="2">
        <f t="shared" si="22"/>
        <v>8.9918290292163514E-3</v>
      </c>
      <c r="CS35" s="115"/>
      <c r="CT35" s="116" t="s">
        <v>33</v>
      </c>
      <c r="CU35" s="116"/>
      <c r="CV35" s="117">
        <f t="shared" ref="CV35:DL35" si="23">CW9/$D9</f>
        <v>5.5081303897690975E-2</v>
      </c>
      <c r="CW35" s="117">
        <f t="shared" si="23"/>
        <v>6.1335399115927752E-2</v>
      </c>
      <c r="CX35" s="117">
        <f t="shared" si="23"/>
        <v>6.1233121762179418E-2</v>
      </c>
      <c r="CY35" s="117">
        <f t="shared" si="23"/>
        <v>5.6910418895048255E-2</v>
      </c>
      <c r="CZ35" s="117">
        <f t="shared" si="23"/>
        <v>6.1307025398436278E-2</v>
      </c>
      <c r="DA35" s="117">
        <f t="shared" si="23"/>
        <v>6.2015708481827955E-2</v>
      </c>
      <c r="DB35" s="117">
        <f t="shared" si="23"/>
        <v>6.0598342315044601E-2</v>
      </c>
      <c r="DC35" s="117">
        <f t="shared" si="23"/>
        <v>5.8903837512298024E-2</v>
      </c>
      <c r="DD35" s="117">
        <f t="shared" si="23"/>
        <v>5.5455441056241325E-2</v>
      </c>
      <c r="DE35" s="117">
        <f t="shared" si="23"/>
        <v>6.297645575316714E-2</v>
      </c>
      <c r="DF35" s="117">
        <f t="shared" si="23"/>
        <v>7.0689487933581749E-2</v>
      </c>
      <c r="DG35" s="117">
        <f t="shared" si="23"/>
        <v>7.0438083599529397E-2</v>
      </c>
      <c r="DH35" s="117">
        <f t="shared" si="23"/>
        <v>6.1103130544834766E-2</v>
      </c>
      <c r="DI35" s="117">
        <f t="shared" si="23"/>
        <v>5.3788650117091073E-2</v>
      </c>
      <c r="DJ35" s="117">
        <f t="shared" si="23"/>
        <v>5.6097478896222797E-2</v>
      </c>
      <c r="DK35" s="117">
        <f t="shared" si="23"/>
        <v>3.9338509667189492E-2</v>
      </c>
      <c r="DL35" s="117">
        <f t="shared" si="23"/>
        <v>5.2727605053689015E-2</v>
      </c>
      <c r="DM35" s="2"/>
      <c r="DO35" s="165"/>
      <c r="DP35" s="160" t="s">
        <v>33</v>
      </c>
      <c r="DQ35" s="161"/>
      <c r="DR35" s="166">
        <f t="shared" si="4"/>
        <v>5.5081303897690975E-2</v>
      </c>
      <c r="DS35" s="166">
        <f t="shared" si="4"/>
        <v>9.1394383455615263E-2</v>
      </c>
      <c r="DT35" s="166">
        <f t="shared" si="4"/>
        <v>0.21164615730784889</v>
      </c>
      <c r="DU35" s="166">
        <f t="shared" si="11"/>
        <v>9.5229454294230173E-2</v>
      </c>
      <c r="DV35" s="166">
        <f t="shared" si="5"/>
        <v>0.58640159895795874</v>
      </c>
      <c r="DW35" s="166">
        <f t="shared" si="5"/>
        <v>0.20195224373419238</v>
      </c>
      <c r="DX35" s="166">
        <f t="shared" si="5"/>
        <v>9.20661147208785E-2</v>
      </c>
      <c r="DY35" s="166">
        <f t="shared" si="5"/>
        <v>2.5038156051487081E-2</v>
      </c>
      <c r="DZ35" s="166">
        <f t="shared" si="5"/>
        <v>0.78835384269215114</v>
      </c>
      <c r="EC35" s="165"/>
      <c r="ED35" s="160" t="s">
        <v>33</v>
      </c>
      <c r="EE35" s="161"/>
      <c r="EF35" s="121">
        <f>Females!D9</f>
        <v>765762</v>
      </c>
      <c r="EG35" s="121">
        <f>Males!D9</f>
        <v>749725</v>
      </c>
      <c r="EH35" s="121">
        <f t="shared" si="6"/>
        <v>1515487</v>
      </c>
      <c r="EI35" s="148">
        <f>Gender[[#This Row],[Females]]/(Gender[[#This Row],[Females]]+Gender[[#This Row],[Males]])</f>
        <v>0.50529103845826462</v>
      </c>
      <c r="EJ35" s="148">
        <f>Gender[[#This Row],[Males]]/(Gender[[#This Row],[Females]]+Gender[[#This Row],[Males]])</f>
        <v>0.49470896154173544</v>
      </c>
      <c r="EK35" s="149">
        <f>Gender[[#This Row],[Column1]]/EH$35</f>
        <v>1</v>
      </c>
      <c r="EM35" s="16"/>
      <c r="EN35" s="16"/>
    </row>
    <row r="36" spans="1:144" x14ac:dyDescent="0.2">
      <c r="A36" s="160" t="s">
        <v>32</v>
      </c>
      <c r="B36" s="161" t="s">
        <v>31</v>
      </c>
      <c r="C36" s="161" t="s">
        <v>28</v>
      </c>
      <c r="D36" s="2">
        <f t="shared" ref="D36:AI36" si="24">D10/$D10</f>
        <v>1</v>
      </c>
      <c r="E36" s="2">
        <f t="shared" si="24"/>
        <v>1.269746050789842E-2</v>
      </c>
      <c r="F36" s="2">
        <f t="shared" si="24"/>
        <v>1.3610611211091115E-2</v>
      </c>
      <c r="G36" s="2">
        <f t="shared" si="24"/>
        <v>1.3530627207891756E-2</v>
      </c>
      <c r="H36" s="2">
        <f t="shared" si="24"/>
        <v>1.4190495234286477E-2</v>
      </c>
      <c r="I36" s="2">
        <f t="shared" si="24"/>
        <v>1.4670399253482637E-2</v>
      </c>
      <c r="J36" s="2">
        <f t="shared" si="24"/>
        <v>1.4610411251083116E-2</v>
      </c>
      <c r="K36" s="2">
        <f t="shared" si="24"/>
        <v>1.446377391188429E-2</v>
      </c>
      <c r="L36" s="2">
        <f t="shared" si="24"/>
        <v>1.4650403252682798E-2</v>
      </c>
      <c r="M36" s="2">
        <f t="shared" si="24"/>
        <v>1.5496900619876025E-2</v>
      </c>
      <c r="N36" s="2">
        <f t="shared" si="24"/>
        <v>1.4377124575084983E-2</v>
      </c>
      <c r="O36" s="2">
        <f t="shared" si="24"/>
        <v>1.4737052589482104E-2</v>
      </c>
      <c r="P36" s="2">
        <f t="shared" si="24"/>
        <v>1.506365393587949E-2</v>
      </c>
      <c r="Q36" s="2">
        <f t="shared" si="24"/>
        <v>1.5136972605478903E-2</v>
      </c>
      <c r="R36" s="2">
        <f t="shared" si="24"/>
        <v>1.4610411251083116E-2</v>
      </c>
      <c r="S36" s="2">
        <f t="shared" si="24"/>
        <v>1.4137172565486902E-2</v>
      </c>
      <c r="T36" s="2">
        <f t="shared" si="24"/>
        <v>1.4090515230287277E-2</v>
      </c>
      <c r="U36" s="2">
        <f t="shared" si="24"/>
        <v>1.3443977871092447E-2</v>
      </c>
      <c r="V36" s="2">
        <f t="shared" si="24"/>
        <v>1.4117176564687063E-2</v>
      </c>
      <c r="W36" s="2">
        <f t="shared" si="24"/>
        <v>1.3483969872692129E-2</v>
      </c>
      <c r="X36" s="2">
        <f t="shared" si="24"/>
        <v>1.1124441778311005E-2</v>
      </c>
      <c r="Y36" s="2">
        <f t="shared" si="24"/>
        <v>1.1037792441511698E-2</v>
      </c>
      <c r="Z36" s="2">
        <f t="shared" si="24"/>
        <v>1.1557688462307538E-2</v>
      </c>
      <c r="AA36" s="2">
        <f t="shared" si="24"/>
        <v>1.2244217823102047E-2</v>
      </c>
      <c r="AB36" s="2">
        <f t="shared" si="24"/>
        <v>1.3390655202292875E-2</v>
      </c>
      <c r="AC36" s="2">
        <f t="shared" si="24"/>
        <v>1.3537292541491702E-2</v>
      </c>
      <c r="AD36" s="2">
        <f t="shared" si="24"/>
        <v>1.3583949876691329E-2</v>
      </c>
      <c r="AE36" s="2">
        <f t="shared" si="24"/>
        <v>1.3197360527894421E-2</v>
      </c>
      <c r="AF36" s="2">
        <f t="shared" si="24"/>
        <v>1.2364193827901087E-2</v>
      </c>
      <c r="AG36" s="2">
        <f t="shared" si="24"/>
        <v>1.3730587215890155E-2</v>
      </c>
      <c r="AH36" s="2">
        <f t="shared" si="24"/>
        <v>1.3084049856695328E-2</v>
      </c>
      <c r="AI36" s="2">
        <f t="shared" si="24"/>
        <v>1.3224021862294207E-2</v>
      </c>
      <c r="AJ36" s="2">
        <f t="shared" ref="AJ36:BO36" si="25">AJ10/$D10</f>
        <v>1.2884089848696927E-2</v>
      </c>
      <c r="AK36" s="2">
        <f t="shared" si="25"/>
        <v>1.3757248550289942E-2</v>
      </c>
      <c r="AL36" s="2">
        <f t="shared" si="25"/>
        <v>1.3317336532693461E-2</v>
      </c>
      <c r="AM36" s="2">
        <f t="shared" si="25"/>
        <v>1.4350463240685197E-2</v>
      </c>
      <c r="AN36" s="2">
        <f t="shared" si="25"/>
        <v>1.3877224555088982E-2</v>
      </c>
      <c r="AO36" s="2">
        <f t="shared" si="25"/>
        <v>1.3783909884689728E-2</v>
      </c>
      <c r="AP36" s="2">
        <f t="shared" si="25"/>
        <v>1.4357128574285142E-2</v>
      </c>
      <c r="AQ36" s="2">
        <f t="shared" si="25"/>
        <v>1.5136972605478903E-2</v>
      </c>
      <c r="AR36" s="2">
        <f t="shared" si="25"/>
        <v>1.3803905885489569E-2</v>
      </c>
      <c r="AS36" s="2">
        <f t="shared" si="25"/>
        <v>1.3403985869492768E-2</v>
      </c>
      <c r="AT36" s="2">
        <f t="shared" si="25"/>
        <v>1.2790775178297674E-2</v>
      </c>
      <c r="AU36" s="2">
        <f t="shared" si="25"/>
        <v>1.1877624475104979E-2</v>
      </c>
      <c r="AV36" s="2">
        <f t="shared" si="25"/>
        <v>1.1850963140705193E-2</v>
      </c>
      <c r="AW36" s="2">
        <f t="shared" si="25"/>
        <v>1.1391055122308872E-2</v>
      </c>
      <c r="AX36" s="2">
        <f t="shared" si="25"/>
        <v>1.2144237819102847E-2</v>
      </c>
      <c r="AY36" s="2">
        <f t="shared" si="25"/>
        <v>1.3024061854295808E-2</v>
      </c>
      <c r="AZ36" s="2">
        <f t="shared" si="25"/>
        <v>1.275744851029794E-2</v>
      </c>
      <c r="BA36" s="2">
        <f t="shared" si="25"/>
        <v>1.3270679197493834E-2</v>
      </c>
      <c r="BB36" s="2">
        <f t="shared" si="25"/>
        <v>1.3190695194294475E-2</v>
      </c>
      <c r="BC36" s="2">
        <f t="shared" si="25"/>
        <v>1.3397320535892822E-2</v>
      </c>
      <c r="BD36" s="2">
        <f t="shared" si="25"/>
        <v>1.3663933879890688E-2</v>
      </c>
      <c r="BE36" s="2">
        <f t="shared" si="25"/>
        <v>1.3977204559088182E-2</v>
      </c>
      <c r="BF36" s="2">
        <f t="shared" si="25"/>
        <v>1.2910751183096715E-2</v>
      </c>
      <c r="BG36" s="2">
        <f t="shared" si="25"/>
        <v>1.2730787175898154E-2</v>
      </c>
      <c r="BH36" s="2">
        <f t="shared" si="25"/>
        <v>1.25374925014997E-2</v>
      </c>
      <c r="BI36" s="2">
        <f t="shared" si="25"/>
        <v>1.227754449110178E-2</v>
      </c>
      <c r="BJ36" s="2">
        <f t="shared" si="25"/>
        <v>1.2350863160701194E-2</v>
      </c>
      <c r="BK36" s="2">
        <f t="shared" si="25"/>
        <v>1.1970939145504232E-2</v>
      </c>
      <c r="BL36" s="2">
        <f t="shared" si="25"/>
        <v>1.1724321802306205E-2</v>
      </c>
      <c r="BM36" s="2">
        <f t="shared" si="25"/>
        <v>1.1437712457508499E-2</v>
      </c>
      <c r="BN36" s="2">
        <f t="shared" si="25"/>
        <v>1.0584549756715323E-2</v>
      </c>
      <c r="BO36" s="2">
        <f t="shared" si="25"/>
        <v>9.8713590615210293E-3</v>
      </c>
      <c r="BP36" s="2">
        <f t="shared" ref="BP36:CQ36" si="26">BP10/$D10</f>
        <v>1.017129907351863E-2</v>
      </c>
      <c r="BQ36" s="2">
        <f t="shared" si="26"/>
        <v>9.6847297207225229E-3</v>
      </c>
      <c r="BR36" s="2">
        <f t="shared" si="26"/>
        <v>9.7113910551223093E-3</v>
      </c>
      <c r="BS36" s="2">
        <f t="shared" si="26"/>
        <v>8.6116110111311064E-3</v>
      </c>
      <c r="BT36" s="2">
        <f t="shared" si="26"/>
        <v>9.1848297007265222E-3</v>
      </c>
      <c r="BU36" s="2">
        <f t="shared" si="26"/>
        <v>8.3849896687329204E-3</v>
      </c>
      <c r="BV36" s="2">
        <f t="shared" si="26"/>
        <v>7.9584083183363331E-3</v>
      </c>
      <c r="BW36" s="2">
        <f t="shared" si="26"/>
        <v>8.58494967673132E-3</v>
      </c>
      <c r="BX36" s="2">
        <f t="shared" si="26"/>
        <v>8.3449976671332408E-3</v>
      </c>
      <c r="BY36" s="2">
        <f t="shared" si="26"/>
        <v>8.6049456775311606E-3</v>
      </c>
      <c r="BZ36" s="2">
        <f t="shared" si="26"/>
        <v>9.3647937079250811E-3</v>
      </c>
      <c r="CA36" s="2">
        <f t="shared" si="26"/>
        <v>6.6520029327467841E-3</v>
      </c>
      <c r="CB36" s="2">
        <f t="shared" si="26"/>
        <v>5.8521629007531823E-3</v>
      </c>
      <c r="CC36" s="2">
        <f t="shared" si="26"/>
        <v>5.8255015663533959E-3</v>
      </c>
      <c r="CD36" s="2">
        <f t="shared" si="26"/>
        <v>5.4922348863560618E-3</v>
      </c>
      <c r="CE36" s="2">
        <f t="shared" si="26"/>
        <v>4.8856895287609147E-3</v>
      </c>
      <c r="CF36" s="2">
        <f t="shared" si="26"/>
        <v>4.0925148303672595E-3</v>
      </c>
      <c r="CG36" s="2">
        <f t="shared" si="26"/>
        <v>4.37245884156502E-3</v>
      </c>
      <c r="CH36" s="2">
        <f t="shared" si="26"/>
        <v>4.4724388455642207E-3</v>
      </c>
      <c r="CI36" s="2">
        <f t="shared" si="26"/>
        <v>4.0991801639672061E-3</v>
      </c>
      <c r="CJ36" s="2">
        <f t="shared" si="26"/>
        <v>3.4593081383723257E-3</v>
      </c>
      <c r="CK36" s="2">
        <f t="shared" si="26"/>
        <v>3.2193561287742452E-3</v>
      </c>
      <c r="CL36" s="2">
        <f t="shared" si="26"/>
        <v>2.5861494367793109E-3</v>
      </c>
      <c r="CM36" s="2">
        <f t="shared" si="26"/>
        <v>2.3861894287809104E-3</v>
      </c>
      <c r="CN36" s="2">
        <f t="shared" si="26"/>
        <v>2.2528827567819768E-3</v>
      </c>
      <c r="CO36" s="2">
        <f t="shared" si="26"/>
        <v>1.7863094047857095E-3</v>
      </c>
      <c r="CP36" s="2">
        <f t="shared" si="26"/>
        <v>1.5130307271878957E-3</v>
      </c>
      <c r="CQ36" s="2">
        <f t="shared" si="26"/>
        <v>4.8456975271612343E-3</v>
      </c>
      <c r="CS36" s="115" t="s">
        <v>32</v>
      </c>
      <c r="CT36" s="116" t="s">
        <v>31</v>
      </c>
      <c r="CU36" s="116" t="s">
        <v>28</v>
      </c>
      <c r="CV36" s="117">
        <f t="shared" ref="CV36:DL36" si="27">CW10/$D10</f>
        <v>6.8699593414650401E-2</v>
      </c>
      <c r="CW36" s="117">
        <f t="shared" si="27"/>
        <v>7.3598613610611208E-2</v>
      </c>
      <c r="CX36" s="117">
        <f t="shared" si="27"/>
        <v>7.3685262947410513E-2</v>
      </c>
      <c r="CY36" s="117">
        <f t="shared" si="27"/>
        <v>6.6260081317069924E-2</v>
      </c>
      <c r="CZ36" s="117">
        <f t="shared" si="27"/>
        <v>6.1767646470705859E-2</v>
      </c>
      <c r="DA36" s="117">
        <f t="shared" si="27"/>
        <v>6.5960141305072315E-2</v>
      </c>
      <c r="DB36" s="117">
        <f t="shared" si="27"/>
        <v>6.7533160034659728E-2</v>
      </c>
      <c r="DC36" s="117">
        <f t="shared" si="27"/>
        <v>7.0959141505032325E-2</v>
      </c>
      <c r="DD36" s="117">
        <f t="shared" si="27"/>
        <v>6.1314403785909487E-2</v>
      </c>
      <c r="DE36" s="117">
        <f t="shared" si="27"/>
        <v>6.4387122575484901E-2</v>
      </c>
      <c r="DF36" s="117">
        <f t="shared" si="27"/>
        <v>6.6679997333866564E-2</v>
      </c>
      <c r="DG36" s="117">
        <f t="shared" si="27"/>
        <v>6.0861161101113108E-2</v>
      </c>
      <c r="DH36" s="117">
        <f t="shared" si="27"/>
        <v>5.1749650069986004E-2</v>
      </c>
      <c r="DI36" s="117">
        <f t="shared" si="27"/>
        <v>4.385122975404919E-2</v>
      </c>
      <c r="DJ36" s="117">
        <f t="shared" si="27"/>
        <v>4.1551689662067584E-2</v>
      </c>
      <c r="DK36" s="117">
        <f t="shared" si="27"/>
        <v>2.6148103712590815E-2</v>
      </c>
      <c r="DL36" s="117">
        <f t="shared" si="27"/>
        <v>3.4993001399720058E-2</v>
      </c>
      <c r="DM36" s="2"/>
      <c r="DO36" s="165" t="s">
        <v>32</v>
      </c>
      <c r="DP36" s="160" t="s">
        <v>31</v>
      </c>
      <c r="DQ36" s="161" t="s">
        <v>28</v>
      </c>
      <c r="DR36" s="166">
        <f t="shared" si="4"/>
        <v>6.8699593414650401E-2</v>
      </c>
      <c r="DS36" s="166">
        <f t="shared" si="4"/>
        <v>0.1124241818303006</v>
      </c>
      <c r="DT36" s="166">
        <f t="shared" si="4"/>
        <v>0.25763513963873891</v>
      </c>
      <c r="DU36" s="166">
        <f t="shared" si="11"/>
        <v>0.1153369326134773</v>
      </c>
      <c r="DV36" s="166">
        <f t="shared" si="5"/>
        <v>0.59582083583283341</v>
      </c>
      <c r="DW36" s="166">
        <f t="shared" si="5"/>
        <v>0.14654402452842766</v>
      </c>
      <c r="DX36" s="166">
        <f t="shared" si="5"/>
        <v>6.114110511231087E-2</v>
      </c>
      <c r="DY36" s="166">
        <f t="shared" si="5"/>
        <v>1.5370259281477039E-2</v>
      </c>
      <c r="DZ36" s="166">
        <f t="shared" si="5"/>
        <v>0.74236486036126104</v>
      </c>
      <c r="EC36" s="165" t="s">
        <v>32</v>
      </c>
      <c r="ED36" s="160" t="s">
        <v>31</v>
      </c>
      <c r="EE36" s="161" t="s">
        <v>28</v>
      </c>
      <c r="EF36" s="121">
        <f>Females!D10</f>
        <v>74777</v>
      </c>
      <c r="EG36" s="121">
        <f>Males!D10</f>
        <v>75253</v>
      </c>
      <c r="EH36" s="121">
        <f t="shared" si="6"/>
        <v>150030</v>
      </c>
      <c r="EI36" s="148">
        <f>Gender[[#This Row],[Females]]/(Gender[[#This Row],[Females]]+Gender[[#This Row],[Males]])</f>
        <v>0.49841365060321269</v>
      </c>
      <c r="EJ36" s="148">
        <f>Gender[[#This Row],[Males]]/(Gender[[#This Row],[Females]]+Gender[[#This Row],[Males]])</f>
        <v>0.50158634939678726</v>
      </c>
      <c r="EK36" s="148">
        <f>Gender[[#This Row],[Column1]]/EH$35</f>
        <v>9.8997879889434884E-2</v>
      </c>
      <c r="EM36" s="16"/>
      <c r="EN36" s="16"/>
    </row>
    <row r="37" spans="1:144" x14ac:dyDescent="0.2">
      <c r="A37" s="160" t="s">
        <v>30</v>
      </c>
      <c r="B37" s="161" t="s">
        <v>29</v>
      </c>
      <c r="C37" s="161" t="s">
        <v>28</v>
      </c>
      <c r="D37" s="2">
        <f t="shared" ref="D37:AI37" si="28">D11/$D11</f>
        <v>1</v>
      </c>
      <c r="E37" s="2">
        <f t="shared" si="28"/>
        <v>1.1013072603897934E-2</v>
      </c>
      <c r="F37" s="2">
        <f t="shared" si="28"/>
        <v>1.1265997499656745E-2</v>
      </c>
      <c r="G37" s="2">
        <f t="shared" si="28"/>
        <v>1.1576733800160426E-2</v>
      </c>
      <c r="H37" s="2">
        <f t="shared" si="28"/>
        <v>1.2097036442864266E-2</v>
      </c>
      <c r="I37" s="2">
        <f t="shared" si="28"/>
        <v>1.1822432270326129E-2</v>
      </c>
      <c r="J37" s="2">
        <f t="shared" si="28"/>
        <v>1.2270470657098879E-2</v>
      </c>
      <c r="K37" s="2">
        <f t="shared" si="28"/>
        <v>1.2154847847609137E-2</v>
      </c>
      <c r="L37" s="2">
        <f t="shared" si="28"/>
        <v>1.2660697639126759E-2</v>
      </c>
      <c r="M37" s="2">
        <f t="shared" si="28"/>
        <v>1.2935301811664896E-2</v>
      </c>
      <c r="N37" s="2">
        <f t="shared" si="28"/>
        <v>1.1475563841856903E-2</v>
      </c>
      <c r="O37" s="2">
        <f t="shared" si="28"/>
        <v>1.1583960225753535E-2</v>
      </c>
      <c r="P37" s="2">
        <f t="shared" si="28"/>
        <v>1.193805507981587E-2</v>
      </c>
      <c r="Q37" s="2">
        <f t="shared" si="28"/>
        <v>1.1742941588801931E-2</v>
      </c>
      <c r="R37" s="2">
        <f t="shared" si="28"/>
        <v>1.1200959669318765E-2</v>
      </c>
      <c r="S37" s="2">
        <f t="shared" si="28"/>
        <v>1.0940808347966844E-2</v>
      </c>
      <c r="T37" s="2">
        <f t="shared" si="28"/>
        <v>1.180797941913991E-2</v>
      </c>
      <c r="U37" s="2">
        <f t="shared" si="28"/>
        <v>1.1070884008642805E-2</v>
      </c>
      <c r="V37" s="2">
        <f t="shared" si="28"/>
        <v>1.0803506261697777E-2</v>
      </c>
      <c r="W37" s="2">
        <f t="shared" si="28"/>
        <v>1.0760147708139123E-2</v>
      </c>
      <c r="X37" s="2">
        <f t="shared" si="28"/>
        <v>8.9535413098619024E-3</v>
      </c>
      <c r="Y37" s="2">
        <f t="shared" si="28"/>
        <v>9.365447568669109E-3</v>
      </c>
      <c r="Z37" s="2">
        <f t="shared" si="28"/>
        <v>9.4882968037519593E-3</v>
      </c>
      <c r="AA37" s="2">
        <f t="shared" si="28"/>
        <v>1.1410526011518922E-2</v>
      </c>
      <c r="AB37" s="2">
        <f t="shared" si="28"/>
        <v>1.2284923508285098E-2</v>
      </c>
      <c r="AC37" s="2">
        <f t="shared" si="28"/>
        <v>1.2682376915906086E-2</v>
      </c>
      <c r="AD37" s="2">
        <f t="shared" si="28"/>
        <v>1.1143148264573894E-2</v>
      </c>
      <c r="AE37" s="2">
        <f t="shared" si="28"/>
        <v>1.252339555285769E-2</v>
      </c>
      <c r="AF37" s="2">
        <f t="shared" si="28"/>
        <v>1.1793526567953693E-2</v>
      </c>
      <c r="AG37" s="2">
        <f t="shared" si="28"/>
        <v>1.3159321005051272E-2</v>
      </c>
      <c r="AH37" s="2">
        <f t="shared" si="28"/>
        <v>1.2639018362347432E-2</v>
      </c>
      <c r="AI37" s="2">
        <f t="shared" si="28"/>
        <v>1.2190979975574681E-2</v>
      </c>
      <c r="AJ37" s="2">
        <f t="shared" ref="AJ37:BO37" si="29">AJ11/$D11</f>
        <v>1.2530621978450798E-2</v>
      </c>
      <c r="AK37" s="2">
        <f t="shared" si="29"/>
        <v>1.2097036442864266E-2</v>
      </c>
      <c r="AL37" s="2">
        <f t="shared" si="29"/>
        <v>1.2227112103540225E-2</v>
      </c>
      <c r="AM37" s="2">
        <f t="shared" si="29"/>
        <v>1.22054328267609E-2</v>
      </c>
      <c r="AN37" s="2">
        <f t="shared" si="29"/>
        <v>1.1511695969822447E-2</v>
      </c>
      <c r="AO37" s="2">
        <f t="shared" si="29"/>
        <v>1.1352714606774051E-2</v>
      </c>
      <c r="AP37" s="2">
        <f t="shared" si="29"/>
        <v>1.1237091797284309E-2</v>
      </c>
      <c r="AQ37" s="2">
        <f t="shared" si="29"/>
        <v>1.0239845065435283E-2</v>
      </c>
      <c r="AR37" s="2">
        <f t="shared" si="29"/>
        <v>1.0738468431359796E-2</v>
      </c>
      <c r="AS37" s="2">
        <f t="shared" si="29"/>
        <v>1.1417752437112032E-2</v>
      </c>
      <c r="AT37" s="2">
        <f t="shared" si="29"/>
        <v>1.0948034773559955E-2</v>
      </c>
      <c r="AU37" s="2">
        <f t="shared" si="29"/>
        <v>1.0001373020862691E-2</v>
      </c>
      <c r="AV37" s="2">
        <f t="shared" si="29"/>
        <v>9.9074294881522744E-3</v>
      </c>
      <c r="AW37" s="2">
        <f t="shared" si="29"/>
        <v>1.0536128514752748E-2</v>
      </c>
      <c r="AX37" s="2">
        <f t="shared" si="29"/>
        <v>1.0499996386787204E-2</v>
      </c>
      <c r="AY37" s="2">
        <f t="shared" si="29"/>
        <v>1.136716745796027E-2</v>
      </c>
      <c r="AZ37" s="2">
        <f t="shared" si="29"/>
        <v>1.3108736025899509E-2</v>
      </c>
      <c r="BA37" s="2">
        <f t="shared" si="29"/>
        <v>1.3520642284706716E-2</v>
      </c>
      <c r="BB37" s="2">
        <f t="shared" si="29"/>
        <v>1.4416719058252217E-2</v>
      </c>
      <c r="BC37" s="2">
        <f t="shared" si="29"/>
        <v>1.40770770553761E-2</v>
      </c>
      <c r="BD37" s="2">
        <f t="shared" si="29"/>
        <v>1.5363380810949481E-2</v>
      </c>
      <c r="BE37" s="2">
        <f t="shared" si="29"/>
        <v>1.5197173022307976E-2</v>
      </c>
      <c r="BF37" s="2">
        <f t="shared" si="29"/>
        <v>1.4799719614686988E-2</v>
      </c>
      <c r="BG37" s="2">
        <f t="shared" si="29"/>
        <v>1.6006532688736169E-2</v>
      </c>
      <c r="BH37" s="2">
        <f t="shared" si="29"/>
        <v>1.56235321323014E-2</v>
      </c>
      <c r="BI37" s="2">
        <f t="shared" si="29"/>
        <v>1.6042664816701715E-2</v>
      </c>
      <c r="BJ37" s="2">
        <f t="shared" si="29"/>
        <v>1.5132135191969995E-2</v>
      </c>
      <c r="BK37" s="2">
        <f t="shared" si="29"/>
        <v>1.5218852299087303E-2</v>
      </c>
      <c r="BL37" s="2">
        <f t="shared" si="29"/>
        <v>1.3853057861989725E-2</v>
      </c>
      <c r="BM37" s="2">
        <f t="shared" si="29"/>
        <v>1.336166092165832E-2</v>
      </c>
      <c r="BN37" s="2">
        <f t="shared" si="29"/>
        <v>1.3506189433520497E-2</v>
      </c>
      <c r="BO37" s="2">
        <f t="shared" si="29"/>
        <v>1.3094283174713292E-2</v>
      </c>
      <c r="BP37" s="2">
        <f t="shared" ref="BP37:CQ37" si="30">BP11/$D11</f>
        <v>1.2256017805912662E-2</v>
      </c>
      <c r="BQ37" s="2">
        <f t="shared" si="30"/>
        <v>1.2378867040995513E-2</v>
      </c>
      <c r="BR37" s="2">
        <f t="shared" si="30"/>
        <v>1.1309356053215399E-2</v>
      </c>
      <c r="BS37" s="2">
        <f t="shared" si="30"/>
        <v>1.0528902089159639E-2</v>
      </c>
      <c r="BT37" s="2">
        <f t="shared" si="30"/>
        <v>1.0427732130856114E-2</v>
      </c>
      <c r="BU37" s="2">
        <f t="shared" si="30"/>
        <v>1.0355467874925027E-2</v>
      </c>
      <c r="BV37" s="2">
        <f t="shared" si="30"/>
        <v>1.0890223368815084E-2</v>
      </c>
      <c r="BW37" s="2">
        <f t="shared" si="30"/>
        <v>1.0362694300518135E-2</v>
      </c>
      <c r="BX37" s="2">
        <f t="shared" si="30"/>
        <v>1.1453884565077576E-2</v>
      </c>
      <c r="BY37" s="2">
        <f t="shared" si="30"/>
        <v>1.1583960225753535E-2</v>
      </c>
      <c r="BZ37" s="2">
        <f t="shared" si="30"/>
        <v>1.2675150490312977E-2</v>
      </c>
      <c r="CA37" s="2">
        <f t="shared" si="30"/>
        <v>1.006641085120067E-2</v>
      </c>
      <c r="CB37" s="2">
        <f t="shared" si="30"/>
        <v>9.1847869288413878E-3</v>
      </c>
      <c r="CC37" s="2">
        <f t="shared" si="30"/>
        <v>8.6283521581720039E-3</v>
      </c>
      <c r="CD37" s="2">
        <f t="shared" si="30"/>
        <v>8.4621443695304995E-3</v>
      </c>
      <c r="CE37" s="2">
        <f t="shared" si="30"/>
        <v>7.0602178044673761E-3</v>
      </c>
      <c r="CF37" s="2">
        <f t="shared" si="30"/>
        <v>7.0168592509087229E-3</v>
      </c>
      <c r="CG37" s="2">
        <f t="shared" si="30"/>
        <v>6.5905001409152994E-3</v>
      </c>
      <c r="CH37" s="2">
        <f t="shared" si="30"/>
        <v>6.3014431171909439E-3</v>
      </c>
      <c r="CI37" s="2">
        <f t="shared" si="30"/>
        <v>5.8534047304181934E-3</v>
      </c>
      <c r="CJ37" s="2">
        <f t="shared" si="30"/>
        <v>5.5788005578800556E-3</v>
      </c>
      <c r="CK37" s="2">
        <f t="shared" si="30"/>
        <v>5.0729507663624341E-3</v>
      </c>
      <c r="CL37" s="2">
        <f t="shared" si="30"/>
        <v>4.2491382487480217E-3</v>
      </c>
      <c r="CM37" s="2">
        <f t="shared" si="30"/>
        <v>3.6204392221475491E-3</v>
      </c>
      <c r="CN37" s="2">
        <f t="shared" si="30"/>
        <v>3.3241557728300852E-3</v>
      </c>
      <c r="CO37" s="2">
        <f t="shared" si="30"/>
        <v>3.1651744097816897E-3</v>
      </c>
      <c r="CP37" s="2">
        <f t="shared" si="30"/>
        <v>2.3630411689466039E-3</v>
      </c>
      <c r="CQ37" s="2">
        <f t="shared" si="30"/>
        <v>9.343768291889782E-3</v>
      </c>
      <c r="CS37" s="115" t="s">
        <v>30</v>
      </c>
      <c r="CT37" s="116" t="s">
        <v>29</v>
      </c>
      <c r="CU37" s="116" t="s">
        <v>28</v>
      </c>
      <c r="CV37" s="117">
        <f t="shared" ref="CV37:DL37" si="31">CW11/$D11</f>
        <v>5.7775272616905501E-2</v>
      </c>
      <c r="CW37" s="117">
        <f t="shared" si="31"/>
        <v>6.1496881797356573E-2</v>
      </c>
      <c r="CX37" s="117">
        <f t="shared" si="31"/>
        <v>5.7406724911656951E-2</v>
      </c>
      <c r="CY37" s="117">
        <f t="shared" si="31"/>
        <v>5.3396058707481521E-2</v>
      </c>
      <c r="CZ37" s="117">
        <f t="shared" si="31"/>
        <v>5.5231570808131174E-2</v>
      </c>
      <c r="DA37" s="117">
        <f t="shared" si="31"/>
        <v>6.1258409752783981E-2</v>
      </c>
      <c r="DB37" s="117">
        <f t="shared" si="31"/>
        <v>6.1251183327190872E-2</v>
      </c>
      <c r="DC37" s="117">
        <f t="shared" si="31"/>
        <v>5.507981587067589E-2</v>
      </c>
      <c r="DD37" s="117">
        <f t="shared" si="31"/>
        <v>5.2810718234439696E-2</v>
      </c>
      <c r="DE37" s="117">
        <f t="shared" si="31"/>
        <v>6.2913261213605909E-2</v>
      </c>
      <c r="DF37" s="117">
        <f t="shared" si="31"/>
        <v>7.5443883192056707E-2</v>
      </c>
      <c r="DG37" s="117">
        <f t="shared" si="31"/>
        <v>7.5870242302050139E-2</v>
      </c>
      <c r="DH37" s="117">
        <f t="shared" si="31"/>
        <v>6.4597018376800278E-2</v>
      </c>
      <c r="DI37" s="117">
        <f t="shared" si="31"/>
        <v>5.3511681516971263E-2</v>
      </c>
      <c r="DJ37" s="117">
        <f t="shared" si="31"/>
        <v>5.6142100432862892E-2</v>
      </c>
      <c r="DK37" s="117">
        <f t="shared" si="31"/>
        <v>4.0352360511919989E-2</v>
      </c>
      <c r="DL37" s="117">
        <f t="shared" si="31"/>
        <v>5.5462816427110657E-2</v>
      </c>
      <c r="DM37" s="2"/>
      <c r="DO37" s="165" t="s">
        <v>30</v>
      </c>
      <c r="DP37" s="160" t="s">
        <v>29</v>
      </c>
      <c r="DQ37" s="161" t="s">
        <v>28</v>
      </c>
      <c r="DR37" s="166">
        <f t="shared" si="4"/>
        <v>5.7775272616905501E-2</v>
      </c>
      <c r="DS37" s="166">
        <f t="shared" si="4"/>
        <v>9.4861288760740278E-2</v>
      </c>
      <c r="DT37" s="166">
        <f t="shared" si="4"/>
        <v>0.21036124901539952</v>
      </c>
      <c r="DU37" s="166">
        <f t="shared" si="11"/>
        <v>9.1089094601137441E-2</v>
      </c>
      <c r="DV37" s="166">
        <f t="shared" si="5"/>
        <v>0.58416979209573572</v>
      </c>
      <c r="DW37" s="166">
        <f t="shared" si="5"/>
        <v>0.20546895888886479</v>
      </c>
      <c r="DX37" s="166">
        <f t="shared" si="5"/>
        <v>9.5815176939030647E-2</v>
      </c>
      <c r="DY37" s="166">
        <f t="shared" si="5"/>
        <v>2.6065717114343731E-2</v>
      </c>
      <c r="DZ37" s="166">
        <f t="shared" si="5"/>
        <v>0.78963875098460046</v>
      </c>
      <c r="EC37" s="165" t="s">
        <v>30</v>
      </c>
      <c r="ED37" s="160" t="s">
        <v>29</v>
      </c>
      <c r="EE37" s="161" t="s">
        <v>28</v>
      </c>
      <c r="EF37" s="121">
        <f>Females!D11</f>
        <v>69641</v>
      </c>
      <c r="EG37" s="121">
        <f>Males!D11</f>
        <v>68740</v>
      </c>
      <c r="EH37" s="121">
        <f t="shared" si="6"/>
        <v>138381</v>
      </c>
      <c r="EI37" s="148">
        <f>Gender[[#This Row],[Females]]/(Gender[[#This Row],[Females]]+Gender[[#This Row],[Males]])</f>
        <v>0.5032555047296956</v>
      </c>
      <c r="EJ37" s="148">
        <f>Gender[[#This Row],[Males]]/(Gender[[#This Row],[Females]]+Gender[[#This Row],[Males]])</f>
        <v>0.49674449527030445</v>
      </c>
      <c r="EK37" s="148">
        <f>Gender[[#This Row],[Column1]]/EH$35</f>
        <v>9.1311241864826295E-2</v>
      </c>
      <c r="EM37" s="16"/>
      <c r="EN37" s="16"/>
    </row>
    <row r="38" spans="1:144" x14ac:dyDescent="0.2">
      <c r="A38" s="160" t="s">
        <v>27</v>
      </c>
      <c r="B38" s="161" t="s">
        <v>26</v>
      </c>
      <c r="C38" s="161" t="s">
        <v>25</v>
      </c>
      <c r="D38" s="2">
        <f t="shared" ref="D38:AI38" si="32">D12/$D12</f>
        <v>1</v>
      </c>
      <c r="E38" s="2">
        <f t="shared" si="32"/>
        <v>9.8184627521033744E-3</v>
      </c>
      <c r="F38" s="2">
        <f t="shared" si="32"/>
        <v>1.0355511802039972E-2</v>
      </c>
      <c r="G38" s="2">
        <f t="shared" si="32"/>
        <v>1.0426412055976973E-2</v>
      </c>
      <c r="H38" s="2">
        <f t="shared" si="32"/>
        <v>1.1014802669109329E-2</v>
      </c>
      <c r="I38" s="2">
        <f t="shared" si="32"/>
        <v>1.1497250374059961E-2</v>
      </c>
      <c r="J38" s="2">
        <f t="shared" si="32"/>
        <v>1.1622751972982929E-2</v>
      </c>
      <c r="K38" s="2">
        <f t="shared" si="32"/>
        <v>1.1678983208863999E-2</v>
      </c>
      <c r="L38" s="2">
        <f t="shared" si="32"/>
        <v>1.2018000515045523E-2</v>
      </c>
      <c r="M38" s="2">
        <f t="shared" si="32"/>
        <v>1.2068527132793732E-2</v>
      </c>
      <c r="N38" s="2">
        <f t="shared" si="32"/>
        <v>1.2429547966059152E-2</v>
      </c>
      <c r="O38" s="2">
        <f t="shared" si="32"/>
        <v>1.2205437967982423E-2</v>
      </c>
      <c r="P38" s="2">
        <f t="shared" si="32"/>
        <v>1.2081566259954558E-2</v>
      </c>
      <c r="Q38" s="2">
        <f t="shared" si="32"/>
        <v>1.2224996658723664E-2</v>
      </c>
      <c r="R38" s="2">
        <f t="shared" si="32"/>
        <v>1.189086902522745E-2</v>
      </c>
      <c r="S38" s="2">
        <f t="shared" si="32"/>
        <v>1.1739289171982827E-2</v>
      </c>
      <c r="T38" s="2">
        <f t="shared" si="32"/>
        <v>1.1367674047899234E-2</v>
      </c>
      <c r="U38" s="2">
        <f t="shared" si="32"/>
        <v>1.1081628195808572E-2</v>
      </c>
      <c r="V38" s="2">
        <f t="shared" si="32"/>
        <v>1.0646447326815942E-2</v>
      </c>
      <c r="W38" s="2">
        <f t="shared" si="32"/>
        <v>1.0740166053284393E-2</v>
      </c>
      <c r="X38" s="2">
        <f t="shared" si="32"/>
        <v>1.2327679785115184E-2</v>
      </c>
      <c r="Y38" s="2">
        <f t="shared" si="32"/>
        <v>1.241487894800322E-2</v>
      </c>
      <c r="Z38" s="2">
        <f t="shared" si="32"/>
        <v>1.2762045708660262E-2</v>
      </c>
      <c r="AA38" s="2">
        <f t="shared" si="32"/>
        <v>1.2304046367136183E-2</v>
      </c>
      <c r="AB38" s="2">
        <f t="shared" si="32"/>
        <v>1.2530601201555568E-2</v>
      </c>
      <c r="AC38" s="2">
        <f t="shared" si="32"/>
        <v>1.1924281788577072E-2</v>
      </c>
      <c r="AD38" s="2">
        <f t="shared" si="32"/>
        <v>1.1651275063647239E-2</v>
      </c>
      <c r="AE38" s="2">
        <f t="shared" si="32"/>
        <v>1.201148095146511E-2</v>
      </c>
      <c r="AF38" s="2">
        <f t="shared" si="32"/>
        <v>1.2179359713660768E-2</v>
      </c>
      <c r="AG38" s="2">
        <f t="shared" si="32"/>
        <v>1.299023043397475E-2</v>
      </c>
      <c r="AH38" s="2">
        <f t="shared" si="32"/>
        <v>1.2786494072086815E-2</v>
      </c>
      <c r="AI38" s="2">
        <f t="shared" si="32"/>
        <v>1.2197288513506906E-2</v>
      </c>
      <c r="AJ38" s="2">
        <f t="shared" ref="AJ38:BO38" si="33">AJ12/$D12</f>
        <v>1.1994367097066522E-2</v>
      </c>
      <c r="AK38" s="2">
        <f t="shared" si="33"/>
        <v>1.2149206732101353E-2</v>
      </c>
      <c r="AL38" s="2">
        <f t="shared" si="33"/>
        <v>1.15624460098641E-2</v>
      </c>
      <c r="AM38" s="2">
        <f t="shared" si="33"/>
        <v>1.1773516880780001E-2</v>
      </c>
      <c r="AN38" s="2">
        <f t="shared" si="33"/>
        <v>1.1815079098605139E-2</v>
      </c>
      <c r="AO38" s="2">
        <f t="shared" si="33"/>
        <v>1.1533107973752238E-2</v>
      </c>
      <c r="AP38" s="2">
        <f t="shared" si="33"/>
        <v>1.1683872881549309E-2</v>
      </c>
      <c r="AQ38" s="2">
        <f t="shared" si="33"/>
        <v>1.13986419749062E-2</v>
      </c>
      <c r="AR38" s="2">
        <f t="shared" si="33"/>
        <v>1.1430424847360718E-2</v>
      </c>
      <c r="AS38" s="2">
        <f t="shared" si="33"/>
        <v>1.1837082625689036E-2</v>
      </c>
      <c r="AT38" s="2">
        <f t="shared" si="33"/>
        <v>1.1190015940332955E-2</v>
      </c>
      <c r="AU38" s="2">
        <f t="shared" si="33"/>
        <v>1.0454120201193733E-2</v>
      </c>
      <c r="AV38" s="2">
        <f t="shared" si="33"/>
        <v>1.0341657729431592E-2</v>
      </c>
      <c r="AW38" s="2">
        <f t="shared" si="33"/>
        <v>1.1214464303759506E-2</v>
      </c>
      <c r="AX38" s="2">
        <f t="shared" si="33"/>
        <v>1.1251951794346886E-2</v>
      </c>
      <c r="AY38" s="2">
        <f t="shared" si="33"/>
        <v>1.1831378007556174E-2</v>
      </c>
      <c r="AZ38" s="2">
        <f t="shared" si="33"/>
        <v>1.2448291711352841E-2</v>
      </c>
      <c r="BA38" s="2">
        <f t="shared" si="33"/>
        <v>1.3304799376729721E-2</v>
      </c>
      <c r="BB38" s="2">
        <f t="shared" si="33"/>
        <v>1.3974684534617253E-2</v>
      </c>
      <c r="BC38" s="2">
        <f t="shared" si="33"/>
        <v>1.3722051445876213E-2</v>
      </c>
      <c r="BD38" s="2">
        <f t="shared" si="33"/>
        <v>1.4243616532309327E-2</v>
      </c>
      <c r="BE38" s="2">
        <f t="shared" si="33"/>
        <v>1.4281918968344258E-2</v>
      </c>
      <c r="BF38" s="2">
        <f t="shared" si="33"/>
        <v>1.4275399404763845E-2</v>
      </c>
      <c r="BG38" s="2">
        <f t="shared" si="33"/>
        <v>1.4120559769729014E-2</v>
      </c>
      <c r="BH38" s="2">
        <f t="shared" si="33"/>
        <v>1.4548406129693678E-2</v>
      </c>
      <c r="BI38" s="2">
        <f t="shared" si="33"/>
        <v>1.4356079004071468E-2</v>
      </c>
      <c r="BJ38" s="2">
        <f t="shared" si="33"/>
        <v>1.4269694786630984E-2</v>
      </c>
      <c r="BK38" s="2">
        <f t="shared" si="33"/>
        <v>1.4236282023281362E-2</v>
      </c>
      <c r="BL38" s="2">
        <f t="shared" si="33"/>
        <v>1.3585955556135072E-2</v>
      </c>
      <c r="BM38" s="2">
        <f t="shared" si="33"/>
        <v>1.309372850581382E-2</v>
      </c>
      <c r="BN38" s="2">
        <f t="shared" si="33"/>
        <v>1.2523266692527603E-2</v>
      </c>
      <c r="BO38" s="2">
        <f t="shared" si="33"/>
        <v>1.244747676590529E-2</v>
      </c>
      <c r="BP38" s="2">
        <f t="shared" ref="BP38:CQ38" si="34">BP12/$D12</f>
        <v>1.2215217313353044E-2</v>
      </c>
      <c r="BQ38" s="2">
        <f t="shared" si="34"/>
        <v>1.1573040300682272E-2</v>
      </c>
      <c r="BR38" s="2">
        <f t="shared" si="34"/>
        <v>1.1163122740563747E-2</v>
      </c>
      <c r="BS38" s="2">
        <f t="shared" si="34"/>
        <v>1.1148453722507815E-2</v>
      </c>
      <c r="BT38" s="2">
        <f t="shared" si="34"/>
        <v>1.1151713504298022E-2</v>
      </c>
      <c r="BU38" s="2">
        <f t="shared" si="34"/>
        <v>1.0710013071724979E-2</v>
      </c>
      <c r="BV38" s="2">
        <f t="shared" si="34"/>
        <v>1.0861592924969602E-2</v>
      </c>
      <c r="BW38" s="2">
        <f t="shared" si="34"/>
        <v>1.1146823831612711E-2</v>
      </c>
      <c r="BX38" s="2">
        <f t="shared" si="34"/>
        <v>1.1634161209248654E-2</v>
      </c>
      <c r="BY38" s="2">
        <f t="shared" si="34"/>
        <v>1.2228256440513872E-2</v>
      </c>
      <c r="BZ38" s="2">
        <f t="shared" si="34"/>
        <v>1.3130401050953649E-2</v>
      </c>
      <c r="CA38" s="2">
        <f t="shared" si="34"/>
        <v>9.7312635892153384E-3</v>
      </c>
      <c r="CB38" s="2">
        <f t="shared" si="34"/>
        <v>9.3425346107331581E-3</v>
      </c>
      <c r="CC38" s="2">
        <f t="shared" si="34"/>
        <v>9.1176096672088772E-3</v>
      </c>
      <c r="CD38" s="2">
        <f t="shared" si="34"/>
        <v>8.2831055289158944E-3</v>
      </c>
      <c r="CE38" s="2">
        <f t="shared" si="34"/>
        <v>7.4591956814410842E-3</v>
      </c>
      <c r="CF38" s="2">
        <f t="shared" si="34"/>
        <v>6.634470888518723E-3</v>
      </c>
      <c r="CG38" s="2">
        <f t="shared" si="34"/>
        <v>6.4780013625887886E-3</v>
      </c>
      <c r="CH38" s="2">
        <f t="shared" si="34"/>
        <v>6.1658772561764717E-3</v>
      </c>
      <c r="CI38" s="2">
        <f t="shared" si="34"/>
        <v>5.7143974782328071E-3</v>
      </c>
      <c r="CJ38" s="2">
        <f t="shared" si="34"/>
        <v>5.3183339907226608E-3</v>
      </c>
      <c r="CK38" s="2">
        <f t="shared" si="34"/>
        <v>4.8065482496601674E-3</v>
      </c>
      <c r="CL38" s="2">
        <f t="shared" si="34"/>
        <v>4.2507554544298802E-3</v>
      </c>
      <c r="CM38" s="2">
        <f t="shared" si="34"/>
        <v>3.7854216038778364E-3</v>
      </c>
      <c r="CN38" s="2">
        <f t="shared" si="34"/>
        <v>3.1587285547105479E-3</v>
      </c>
      <c r="CO38" s="2">
        <f t="shared" si="34"/>
        <v>2.8710528117247831E-3</v>
      </c>
      <c r="CP38" s="2">
        <f t="shared" si="34"/>
        <v>2.5793023415012599E-3</v>
      </c>
      <c r="CQ38" s="2">
        <f t="shared" si="34"/>
        <v>9.4590718097330561E-3</v>
      </c>
      <c r="CS38" s="115" t="s">
        <v>27</v>
      </c>
      <c r="CT38" s="116" t="s">
        <v>26</v>
      </c>
      <c r="CU38" s="116" t="s">
        <v>25</v>
      </c>
      <c r="CV38" s="117">
        <f t="shared" ref="CV38:DL38" si="35">CW12/$D12</f>
        <v>5.3112439653289607E-2</v>
      </c>
      <c r="CW38" s="117">
        <f t="shared" si="35"/>
        <v>5.981781079574533E-2</v>
      </c>
      <c r="CX38" s="117">
        <f t="shared" si="35"/>
        <v>6.0142159083870925E-2</v>
      </c>
      <c r="CY38" s="117">
        <f t="shared" si="35"/>
        <v>5.6163595408923329E-2</v>
      </c>
      <c r="CZ38" s="117">
        <f t="shared" si="35"/>
        <v>6.1935854013932305E-2</v>
      </c>
      <c r="DA38" s="117">
        <f t="shared" si="35"/>
        <v>6.1618840234834681E-2</v>
      </c>
      <c r="DB38" s="117">
        <f t="shared" si="35"/>
        <v>5.9676825233318881E-2</v>
      </c>
      <c r="DC38" s="117">
        <f t="shared" si="35"/>
        <v>5.7861126776173603E-2</v>
      </c>
      <c r="DD38" s="117">
        <f t="shared" si="35"/>
        <v>5.5037340800406821E-2</v>
      </c>
      <c r="DE38" s="117">
        <f t="shared" si="35"/>
        <v>6.2811105424602873E-2</v>
      </c>
      <c r="DF38" s="117">
        <f t="shared" si="35"/>
        <v>7.0643546121022666E-2</v>
      </c>
      <c r="DG38" s="117">
        <f t="shared" si="35"/>
        <v>7.0996417499812559E-2</v>
      </c>
      <c r="DH38" s="117">
        <f t="shared" si="35"/>
        <v>6.1852729578282029E-2</v>
      </c>
      <c r="DI38" s="117">
        <f t="shared" si="35"/>
        <v>5.5034895964064162E-2</v>
      </c>
      <c r="DJ38" s="117">
        <f t="shared" si="35"/>
        <v>5.7870906121544226E-2</v>
      </c>
      <c r="DK38" s="117">
        <f t="shared" si="35"/>
        <v>4.0836916376817738E-2</v>
      </c>
      <c r="DL38" s="117">
        <f t="shared" si="35"/>
        <v>5.4587490913358259E-2</v>
      </c>
      <c r="DM38" s="2"/>
      <c r="DO38" s="165" t="s">
        <v>27</v>
      </c>
      <c r="DP38" s="160" t="s">
        <v>26</v>
      </c>
      <c r="DQ38" s="161" t="s">
        <v>25</v>
      </c>
      <c r="DR38" s="166">
        <f t="shared" si="4"/>
        <v>5.3112439653289607E-2</v>
      </c>
      <c r="DS38" s="166">
        <f t="shared" si="4"/>
        <v>8.8432175350182066E-2</v>
      </c>
      <c r="DT38" s="166">
        <f t="shared" si="4"/>
        <v>0.20616815910342962</v>
      </c>
      <c r="DU38" s="166">
        <f t="shared" si="11"/>
        <v>9.3237908654394672E-2</v>
      </c>
      <c r="DV38" s="166">
        <f t="shared" si="5"/>
        <v>0.58550163152078605</v>
      </c>
      <c r="DW38" s="166">
        <f t="shared" si="5"/>
        <v>0.20833020937578439</v>
      </c>
      <c r="DX38" s="166">
        <f t="shared" si="5"/>
        <v>9.5424407290175997E-2</v>
      </c>
      <c r="DY38" s="166">
        <f t="shared" si="5"/>
        <v>2.6104332575977364E-2</v>
      </c>
      <c r="DZ38" s="166">
        <f t="shared" si="5"/>
        <v>0.79383184089657033</v>
      </c>
      <c r="EC38" s="165" t="s">
        <v>27</v>
      </c>
      <c r="ED38" s="160" t="s">
        <v>26</v>
      </c>
      <c r="EE38" s="161" t="s">
        <v>25</v>
      </c>
      <c r="EF38" s="121">
        <f>Females!D12</f>
        <v>621344</v>
      </c>
      <c r="EG38" s="121">
        <f>Males!D12</f>
        <v>605732</v>
      </c>
      <c r="EH38" s="121">
        <f t="shared" si="6"/>
        <v>1227076</v>
      </c>
      <c r="EI38" s="148">
        <f>Gender[[#This Row],[Females]]/(Gender[[#This Row],[Females]]+Gender[[#This Row],[Males]])</f>
        <v>0.50636146416358885</v>
      </c>
      <c r="EJ38" s="148">
        <f>Gender[[#This Row],[Males]]/(Gender[[#This Row],[Females]]+Gender[[#This Row],[Males]])</f>
        <v>0.4936385358364111</v>
      </c>
      <c r="EK38" s="148">
        <f>Gender[[#This Row],[Column1]]/EH$35</f>
        <v>0.80969087824573882</v>
      </c>
      <c r="EM38" s="16"/>
      <c r="EN38" s="16"/>
    </row>
    <row r="39" spans="1:144" x14ac:dyDescent="0.2">
      <c r="A39" s="160" t="s">
        <v>24</v>
      </c>
      <c r="B39" s="161" t="s">
        <v>23</v>
      </c>
      <c r="C39" s="161" t="s">
        <v>0</v>
      </c>
      <c r="D39" s="2">
        <f t="shared" ref="D39:AI39" si="36">D13/$D13</f>
        <v>1</v>
      </c>
      <c r="E39" s="2">
        <f t="shared" si="36"/>
        <v>1.245746776504298E-2</v>
      </c>
      <c r="F39" s="2">
        <f t="shared" si="36"/>
        <v>1.2412696991404012E-2</v>
      </c>
      <c r="G39" s="2">
        <f t="shared" si="36"/>
        <v>1.2681321633237822E-2</v>
      </c>
      <c r="H39" s="2">
        <f t="shared" si="36"/>
        <v>1.3767012893982808E-2</v>
      </c>
      <c r="I39" s="2">
        <f t="shared" si="36"/>
        <v>1.4158757163323783E-2</v>
      </c>
      <c r="J39" s="2">
        <f t="shared" si="36"/>
        <v>1.2748477793696275E-2</v>
      </c>
      <c r="K39" s="2">
        <f t="shared" si="36"/>
        <v>1.3699856733524356E-2</v>
      </c>
      <c r="L39" s="2">
        <f t="shared" si="36"/>
        <v>1.3890132521489972E-2</v>
      </c>
      <c r="M39" s="2">
        <f t="shared" si="36"/>
        <v>1.3229763610315186E-2</v>
      </c>
      <c r="N39" s="2">
        <f t="shared" si="36"/>
        <v>1.3498388252148998E-2</v>
      </c>
      <c r="O39" s="2">
        <f t="shared" si="36"/>
        <v>1.4102793696275071E-2</v>
      </c>
      <c r="P39" s="2">
        <f t="shared" si="36"/>
        <v>1.3173800143266476E-2</v>
      </c>
      <c r="Q39" s="2">
        <f t="shared" si="36"/>
        <v>1.3509580945558739E-2</v>
      </c>
      <c r="R39" s="2">
        <f t="shared" si="36"/>
        <v>1.3028295128939828E-2</v>
      </c>
      <c r="S39" s="2">
        <f t="shared" si="36"/>
        <v>1.2166457736389686E-2</v>
      </c>
      <c r="T39" s="2">
        <f t="shared" si="36"/>
        <v>1.2401504297994269E-2</v>
      </c>
      <c r="U39" s="2">
        <f t="shared" si="36"/>
        <v>1.1550859598853868E-2</v>
      </c>
      <c r="V39" s="2">
        <f t="shared" si="36"/>
        <v>1.1215078796561605E-2</v>
      </c>
      <c r="W39" s="2">
        <f t="shared" si="36"/>
        <v>1.0274892550143267E-2</v>
      </c>
      <c r="X39" s="2">
        <f t="shared" si="36"/>
        <v>9.6033309455587391E-3</v>
      </c>
      <c r="Y39" s="2">
        <f t="shared" si="36"/>
        <v>9.1556232091690552E-3</v>
      </c>
      <c r="Z39" s="2">
        <f t="shared" si="36"/>
        <v>9.5249820916905436E-3</v>
      </c>
      <c r="AA39" s="2">
        <f t="shared" si="36"/>
        <v>1.1886640401146132E-2</v>
      </c>
      <c r="AB39" s="2">
        <f t="shared" si="36"/>
        <v>1.0588287965616046E-2</v>
      </c>
      <c r="AC39" s="2">
        <f t="shared" si="36"/>
        <v>1.1797098853868196E-2</v>
      </c>
      <c r="AD39" s="2">
        <f t="shared" si="36"/>
        <v>1.218884312320917E-2</v>
      </c>
      <c r="AE39" s="2">
        <f t="shared" si="36"/>
        <v>1.245746776504298E-2</v>
      </c>
      <c r="AF39" s="2">
        <f t="shared" si="36"/>
        <v>1.3173800143266476E-2</v>
      </c>
      <c r="AG39" s="2">
        <f t="shared" si="36"/>
        <v>1.3184992836676217E-2</v>
      </c>
      <c r="AH39" s="2">
        <f t="shared" si="36"/>
        <v>1.4102793696275071E-2</v>
      </c>
      <c r="AI39" s="2">
        <f t="shared" si="36"/>
        <v>1.2860404727793696E-2</v>
      </c>
      <c r="AJ39" s="2">
        <f t="shared" ref="AJ39:BO39" si="37">AJ13/$D13</f>
        <v>1.1909025787965617E-2</v>
      </c>
      <c r="AK39" s="2">
        <f t="shared" si="37"/>
        <v>1.4102793696275071E-2</v>
      </c>
      <c r="AL39" s="2">
        <f t="shared" si="37"/>
        <v>1.3688664040114613E-2</v>
      </c>
      <c r="AM39" s="2">
        <f t="shared" si="37"/>
        <v>1.4113986389684814E-2</v>
      </c>
      <c r="AN39" s="2">
        <f t="shared" si="37"/>
        <v>1.3005909742120344E-2</v>
      </c>
      <c r="AO39" s="2">
        <f t="shared" si="37"/>
        <v>1.3129029369627508E-2</v>
      </c>
      <c r="AP39" s="2">
        <f t="shared" si="37"/>
        <v>1.2233613896848138E-2</v>
      </c>
      <c r="AQ39" s="2">
        <f t="shared" si="37"/>
        <v>1.2558202005730658E-2</v>
      </c>
      <c r="AR39" s="2">
        <f t="shared" si="37"/>
        <v>1.1550859598853868E-2</v>
      </c>
      <c r="AS39" s="2">
        <f t="shared" si="37"/>
        <v>1.2099301575931231E-2</v>
      </c>
      <c r="AT39" s="2">
        <f t="shared" si="37"/>
        <v>1.1539666905444126E-2</v>
      </c>
      <c r="AU39" s="2">
        <f t="shared" si="37"/>
        <v>1.1651593839541547E-2</v>
      </c>
      <c r="AV39" s="2">
        <f t="shared" si="37"/>
        <v>1.134939111747851E-2</v>
      </c>
      <c r="AW39" s="2">
        <f t="shared" si="37"/>
        <v>1.1763520773638968E-2</v>
      </c>
      <c r="AX39" s="2">
        <f t="shared" si="37"/>
        <v>1.1271042263610314E-2</v>
      </c>
      <c r="AY39" s="2">
        <f t="shared" si="37"/>
        <v>1.1584437679083095E-2</v>
      </c>
      <c r="AZ39" s="2">
        <f t="shared" si="37"/>
        <v>1.1763520773638968E-2</v>
      </c>
      <c r="BA39" s="2">
        <f t="shared" si="37"/>
        <v>1.1942603868194842E-2</v>
      </c>
      <c r="BB39" s="2">
        <f t="shared" si="37"/>
        <v>1.2838019340974212E-2</v>
      </c>
      <c r="BC39" s="2">
        <f t="shared" si="37"/>
        <v>1.288279011461318E-2</v>
      </c>
      <c r="BD39" s="2">
        <f t="shared" si="37"/>
        <v>1.4349032951289399E-2</v>
      </c>
      <c r="BE39" s="2">
        <f t="shared" si="37"/>
        <v>1.3643893266475644E-2</v>
      </c>
      <c r="BF39" s="2">
        <f t="shared" si="37"/>
        <v>1.3431232091690544E-2</v>
      </c>
      <c r="BG39" s="2">
        <f t="shared" si="37"/>
        <v>1.3408846704871059E-2</v>
      </c>
      <c r="BH39" s="2">
        <f t="shared" si="37"/>
        <v>1.3005909742120344E-2</v>
      </c>
      <c r="BI39" s="2">
        <f t="shared" si="37"/>
        <v>1.3498388252148998E-2</v>
      </c>
      <c r="BJ39" s="2">
        <f t="shared" si="37"/>
        <v>1.3767012893982808E-2</v>
      </c>
      <c r="BK39" s="2">
        <f t="shared" si="37"/>
        <v>1.3050680515759312E-2</v>
      </c>
      <c r="BL39" s="2">
        <f t="shared" si="37"/>
        <v>1.3162607449856733E-2</v>
      </c>
      <c r="BM39" s="2">
        <f t="shared" si="37"/>
        <v>1.2255999283667622E-2</v>
      </c>
      <c r="BN39" s="2">
        <f t="shared" si="37"/>
        <v>1.1707557306590257E-2</v>
      </c>
      <c r="BO39" s="2">
        <f t="shared" si="37"/>
        <v>1.2435082378223496E-2</v>
      </c>
      <c r="BP39" s="2">
        <f t="shared" ref="BP39:CQ39" si="38">BP13/$D13</f>
        <v>1.1584437679083095E-2</v>
      </c>
      <c r="BQ39" s="2">
        <f t="shared" si="38"/>
        <v>1.1215078796561605E-2</v>
      </c>
      <c r="BR39" s="2">
        <f t="shared" si="38"/>
        <v>1.0666636819484241E-2</v>
      </c>
      <c r="BS39" s="2">
        <f t="shared" si="38"/>
        <v>1.0308470630372492E-2</v>
      </c>
      <c r="BT39" s="2">
        <f t="shared" si="38"/>
        <v>1.0655444126074498E-2</v>
      </c>
      <c r="BU39" s="2">
        <f t="shared" si="38"/>
        <v>9.6257163323782233E-3</v>
      </c>
      <c r="BV39" s="2">
        <f t="shared" si="38"/>
        <v>9.8719555873925495E-3</v>
      </c>
      <c r="BW39" s="2">
        <f t="shared" si="38"/>
        <v>1.0308470630372492E-2</v>
      </c>
      <c r="BX39" s="2">
        <f t="shared" si="38"/>
        <v>1.124865687679083E-2</v>
      </c>
      <c r="BY39" s="2">
        <f t="shared" si="38"/>
        <v>1.1629208452722063E-2</v>
      </c>
      <c r="BZ39" s="2">
        <f t="shared" si="38"/>
        <v>1.2401504297994269E-2</v>
      </c>
      <c r="CA39" s="2">
        <f t="shared" si="38"/>
        <v>8.6967227793696283E-3</v>
      </c>
      <c r="CB39" s="2">
        <f t="shared" si="38"/>
        <v>8.2825931232091698E-3</v>
      </c>
      <c r="CC39" s="2">
        <f t="shared" si="38"/>
        <v>8.1370881088825217E-3</v>
      </c>
      <c r="CD39" s="2">
        <f t="shared" si="38"/>
        <v>6.9394699140401146E-3</v>
      </c>
      <c r="CE39" s="2">
        <f t="shared" si="38"/>
        <v>6.7156160458452718E-3</v>
      </c>
      <c r="CF39" s="2">
        <f t="shared" si="38"/>
        <v>6.0104763610315188E-3</v>
      </c>
      <c r="CG39" s="2">
        <f t="shared" si="38"/>
        <v>5.3501074498567332E-3</v>
      </c>
      <c r="CH39" s="2">
        <f t="shared" si="38"/>
        <v>4.9247851002865327E-3</v>
      </c>
      <c r="CI39" s="2">
        <f t="shared" si="38"/>
        <v>5.0479047277936966E-3</v>
      </c>
      <c r="CJ39" s="2">
        <f t="shared" si="38"/>
        <v>4.4658846704871058E-3</v>
      </c>
      <c r="CK39" s="2">
        <f t="shared" si="38"/>
        <v>3.8502865329512895E-3</v>
      </c>
      <c r="CL39" s="2">
        <f t="shared" si="38"/>
        <v>3.3578080229226359E-3</v>
      </c>
      <c r="CM39" s="2">
        <f t="shared" si="38"/>
        <v>2.8877148997134669E-3</v>
      </c>
      <c r="CN39" s="2">
        <f t="shared" si="38"/>
        <v>2.8429441260744985E-3</v>
      </c>
      <c r="CO39" s="2">
        <f t="shared" si="38"/>
        <v>2.1378044412607451E-3</v>
      </c>
      <c r="CP39" s="2">
        <f t="shared" si="38"/>
        <v>2.2833094555873928E-3</v>
      </c>
      <c r="CQ39" s="2">
        <f t="shared" si="38"/>
        <v>9.3682843839541542E-3</v>
      </c>
      <c r="CS39" s="115" t="s">
        <v>24</v>
      </c>
      <c r="CT39" s="116" t="s">
        <v>23</v>
      </c>
      <c r="CU39" s="116" t="s">
        <v>0</v>
      </c>
      <c r="CV39" s="117">
        <f t="shared" ref="CV39:DL39" si="39">CW13/$D13</f>
        <v>6.54772564469914E-2</v>
      </c>
      <c r="CW39" s="117">
        <f t="shared" si="39"/>
        <v>6.7066618911174783E-2</v>
      </c>
      <c r="CX39" s="117">
        <f t="shared" si="39"/>
        <v>6.5980927650429802E-2</v>
      </c>
      <c r="CY39" s="117">
        <f t="shared" si="39"/>
        <v>5.5045666189111747E-2</v>
      </c>
      <c r="CZ39" s="117">
        <f t="shared" si="39"/>
        <v>5.2952632521489969E-2</v>
      </c>
      <c r="DA39" s="117">
        <f t="shared" si="39"/>
        <v>6.5107897564469913E-2</v>
      </c>
      <c r="DB39" s="117">
        <f t="shared" si="39"/>
        <v>6.6674874641833817E-2</v>
      </c>
      <c r="DC39" s="117">
        <f t="shared" si="39"/>
        <v>6.2477614613180514E-2</v>
      </c>
      <c r="DD39" s="117">
        <f t="shared" si="39"/>
        <v>5.8403474212034387E-2</v>
      </c>
      <c r="DE39" s="117">
        <f t="shared" si="39"/>
        <v>5.9399623925501431E-2</v>
      </c>
      <c r="DF39" s="117">
        <f t="shared" si="39"/>
        <v>6.7715795128939826E-2</v>
      </c>
      <c r="DG39" s="117">
        <f t="shared" si="39"/>
        <v>6.648459885386819E-2</v>
      </c>
      <c r="DH39" s="117">
        <f t="shared" si="39"/>
        <v>5.9198155444126072E-2</v>
      </c>
      <c r="DI39" s="117">
        <f t="shared" si="39"/>
        <v>5.1128223495702008E-2</v>
      </c>
      <c r="DJ39" s="117">
        <f t="shared" si="39"/>
        <v>5.4284563037249281E-2</v>
      </c>
      <c r="DK39" s="117">
        <f t="shared" si="39"/>
        <v>3.6085243553008593E-2</v>
      </c>
      <c r="DL39" s="117">
        <f t="shared" si="39"/>
        <v>4.6516833810888253E-2</v>
      </c>
      <c r="DM39" s="2"/>
      <c r="DO39" s="165" t="s">
        <v>24</v>
      </c>
      <c r="DP39" s="160" t="s">
        <v>23</v>
      </c>
      <c r="DQ39" s="161" t="s">
        <v>0</v>
      </c>
      <c r="DR39" s="166">
        <f t="shared" si="4"/>
        <v>6.54772564469914E-2</v>
      </c>
      <c r="DS39" s="166">
        <f t="shared" si="4"/>
        <v>0.10581572349570201</v>
      </c>
      <c r="DT39" s="166">
        <f t="shared" si="4"/>
        <v>0.23369224570200572</v>
      </c>
      <c r="DU39" s="166">
        <f t="shared" si="11"/>
        <v>0.10114837034383954</v>
      </c>
      <c r="DV39" s="166">
        <f t="shared" si="5"/>
        <v>0.57829289040114618</v>
      </c>
      <c r="DW39" s="166">
        <f t="shared" si="5"/>
        <v>0.18801486389684813</v>
      </c>
      <c r="DX39" s="166">
        <f t="shared" si="5"/>
        <v>8.2602077363896853E-2</v>
      </c>
      <c r="DY39" s="166">
        <f t="shared" si="5"/>
        <v>2.2877865329512893E-2</v>
      </c>
      <c r="DZ39" s="166">
        <f t="shared" si="5"/>
        <v>0.76630775429799425</v>
      </c>
      <c r="EC39" s="165" t="s">
        <v>24</v>
      </c>
      <c r="ED39" s="160" t="s">
        <v>23</v>
      </c>
      <c r="EE39" s="161" t="s">
        <v>0</v>
      </c>
      <c r="EF39" s="121">
        <f>Females!D13</f>
        <v>45283</v>
      </c>
      <c r="EG39" s="121">
        <f>Males!D13</f>
        <v>44061</v>
      </c>
      <c r="EH39" s="121">
        <f t="shared" si="6"/>
        <v>89344</v>
      </c>
      <c r="EI39" s="148">
        <f>Gender[[#This Row],[Females]]/(Gender[[#This Row],[Females]]+Gender[[#This Row],[Males]])</f>
        <v>0.50683873567335247</v>
      </c>
      <c r="EJ39" s="148">
        <f>Gender[[#This Row],[Males]]/(Gender[[#This Row],[Females]]+Gender[[#This Row],[Males]])</f>
        <v>0.49316126432664759</v>
      </c>
      <c r="EK39" s="148">
        <f>Gender[[#This Row],[Column1]]/EH$35</f>
        <v>5.8953986408329467E-2</v>
      </c>
      <c r="EM39" s="16"/>
      <c r="EN39" s="16"/>
    </row>
    <row r="40" spans="1:144" x14ac:dyDescent="0.2">
      <c r="A40" s="160" t="s">
        <v>22</v>
      </c>
      <c r="B40" s="161" t="s">
        <v>21</v>
      </c>
      <c r="C40" s="161" t="s">
        <v>0</v>
      </c>
      <c r="D40" s="2">
        <f t="shared" ref="D40:AI40" si="40">D14/$D14</f>
        <v>1</v>
      </c>
      <c r="E40" s="2">
        <f t="shared" si="40"/>
        <v>9.1780937158240095E-3</v>
      </c>
      <c r="F40" s="2">
        <f t="shared" si="40"/>
        <v>9.9604610078236726E-3</v>
      </c>
      <c r="G40" s="2">
        <f t="shared" si="40"/>
        <v>9.8763354925548927E-3</v>
      </c>
      <c r="H40" s="2">
        <f t="shared" si="40"/>
        <v>1.1356944561285437E-2</v>
      </c>
      <c r="I40" s="2">
        <f t="shared" si="40"/>
        <v>1.1457895179607975E-2</v>
      </c>
      <c r="J40" s="2">
        <f t="shared" si="40"/>
        <v>1.1575670900984268E-2</v>
      </c>
      <c r="K40" s="2">
        <f t="shared" si="40"/>
        <v>1.2029948683435687E-2</v>
      </c>
      <c r="L40" s="2">
        <f t="shared" si="40"/>
        <v>1.2004711028855052E-2</v>
      </c>
      <c r="M40" s="2">
        <f t="shared" si="40"/>
        <v>1.2559939429629007E-2</v>
      </c>
      <c r="N40" s="2">
        <f t="shared" si="40"/>
        <v>1.2551526878102128E-2</v>
      </c>
      <c r="O40" s="2">
        <f t="shared" si="40"/>
        <v>1.2215024817027005E-2</v>
      </c>
      <c r="P40" s="2">
        <f t="shared" si="40"/>
        <v>1.1971060822747539E-2</v>
      </c>
      <c r="Q40" s="2">
        <f t="shared" si="40"/>
        <v>1.1954235719693783E-2</v>
      </c>
      <c r="R40" s="2">
        <f t="shared" si="40"/>
        <v>1.1794397240683098E-2</v>
      </c>
      <c r="S40" s="2">
        <f t="shared" si="40"/>
        <v>1.2029948683435687E-2</v>
      </c>
      <c r="T40" s="2">
        <f t="shared" si="40"/>
        <v>1.1323294355177925E-2</v>
      </c>
      <c r="U40" s="2">
        <f t="shared" si="40"/>
        <v>1.1331706906704804E-2</v>
      </c>
      <c r="V40" s="2">
        <f t="shared" si="40"/>
        <v>1.03726760326407E-2</v>
      </c>
      <c r="W40" s="2">
        <f t="shared" si="40"/>
        <v>9.3379321948346937E-3</v>
      </c>
      <c r="X40" s="2">
        <f t="shared" si="40"/>
        <v>8.3031883570286874E-3</v>
      </c>
      <c r="Y40" s="2">
        <f t="shared" si="40"/>
        <v>7.352570034491461E-3</v>
      </c>
      <c r="Z40" s="2">
        <f t="shared" si="40"/>
        <v>8.4041389753512236E-3</v>
      </c>
      <c r="AA40" s="2">
        <f t="shared" si="40"/>
        <v>9.3295196433078147E-3</v>
      </c>
      <c r="AB40" s="2">
        <f t="shared" si="40"/>
        <v>1.0726003196769579E-2</v>
      </c>
      <c r="AC40" s="2">
        <f t="shared" si="40"/>
        <v>1.0608227475393287E-2</v>
      </c>
      <c r="AD40" s="2">
        <f t="shared" si="40"/>
        <v>1.1592496004038024E-2</v>
      </c>
      <c r="AE40" s="2">
        <f t="shared" si="40"/>
        <v>1.03726760326407E-2</v>
      </c>
      <c r="AF40" s="2">
        <f t="shared" si="40"/>
        <v>1.0641877681500799E-2</v>
      </c>
      <c r="AG40" s="2">
        <f t="shared" si="40"/>
        <v>1.2475813914360225E-2</v>
      </c>
      <c r="AH40" s="2">
        <f t="shared" si="40"/>
        <v>1.1710271725414318E-2</v>
      </c>
      <c r="AI40" s="2">
        <f t="shared" si="40"/>
        <v>1.2114074198704467E-2</v>
      </c>
      <c r="AJ40" s="2">
        <f t="shared" ref="AJ40:BO40" si="41">AJ14/$D14</f>
        <v>1.2669302599478422E-2</v>
      </c>
      <c r="AK40" s="2">
        <f t="shared" si="41"/>
        <v>1.3897535122402625E-2</v>
      </c>
      <c r="AL40" s="2">
        <f t="shared" si="41"/>
        <v>1.3258181206359888E-2</v>
      </c>
      <c r="AM40" s="2">
        <f t="shared" si="41"/>
        <v>1.3359131824682426E-2</v>
      </c>
      <c r="AN40" s="2">
        <f t="shared" si="41"/>
        <v>1.3493732649112475E-2</v>
      </c>
      <c r="AO40" s="2">
        <f t="shared" si="41"/>
        <v>1.3039454866661058E-2</v>
      </c>
      <c r="AP40" s="2">
        <f t="shared" si="41"/>
        <v>1.2576764532682763E-2</v>
      </c>
      <c r="AQ40" s="2">
        <f t="shared" si="41"/>
        <v>1.3123580381929839E-2</v>
      </c>
      <c r="AR40" s="2">
        <f t="shared" si="41"/>
        <v>1.2862791284596619E-2</v>
      </c>
      <c r="AS40" s="2">
        <f t="shared" si="41"/>
        <v>1.2888028939177253E-2</v>
      </c>
      <c r="AT40" s="2">
        <f t="shared" si="41"/>
        <v>1.259358963573652E-2</v>
      </c>
      <c r="AU40" s="2">
        <f t="shared" si="41"/>
        <v>1.1743921931521831E-2</v>
      </c>
      <c r="AV40" s="2">
        <f t="shared" si="41"/>
        <v>1.2046773786489441E-2</v>
      </c>
      <c r="AW40" s="2">
        <f t="shared" si="41"/>
        <v>1.289644149070413E-2</v>
      </c>
      <c r="AX40" s="2">
        <f t="shared" si="41"/>
        <v>1.338436947926306E-2</v>
      </c>
      <c r="AY40" s="2">
        <f t="shared" si="41"/>
        <v>1.3207705897198621E-2</v>
      </c>
      <c r="AZ40" s="2">
        <f t="shared" si="41"/>
        <v>1.427609994111214E-2</v>
      </c>
      <c r="BA40" s="2">
        <f t="shared" si="41"/>
        <v>1.5285606124337511E-2</v>
      </c>
      <c r="BB40" s="2">
        <f t="shared" si="41"/>
        <v>1.6295112307562885E-2</v>
      </c>
      <c r="BC40" s="2">
        <f t="shared" si="41"/>
        <v>1.4789265584251704E-2</v>
      </c>
      <c r="BD40" s="2">
        <f t="shared" si="41"/>
        <v>1.5193068057541852E-2</v>
      </c>
      <c r="BE40" s="2">
        <f t="shared" si="41"/>
        <v>1.5588457979305123E-2</v>
      </c>
      <c r="BF40" s="2">
        <f t="shared" si="41"/>
        <v>1.484815344493985E-2</v>
      </c>
      <c r="BG40" s="2">
        <f t="shared" si="41"/>
        <v>1.4267687389585261E-2</v>
      </c>
      <c r="BH40" s="2">
        <f t="shared" si="41"/>
        <v>1.5605283082358879E-2</v>
      </c>
      <c r="BI40" s="2">
        <f t="shared" si="41"/>
        <v>1.5125767645326828E-2</v>
      </c>
      <c r="BJ40" s="2">
        <f t="shared" si="41"/>
        <v>1.480609068730546E-2</v>
      </c>
      <c r="BK40" s="2">
        <f t="shared" si="41"/>
        <v>1.4065786152940187E-2</v>
      </c>
      <c r="BL40" s="2">
        <f t="shared" si="41"/>
        <v>1.356944561285438E-2</v>
      </c>
      <c r="BM40" s="2">
        <f t="shared" si="41"/>
        <v>1.2686127702532178E-2</v>
      </c>
      <c r="BN40" s="2">
        <f t="shared" si="41"/>
        <v>1.2189787162446369E-2</v>
      </c>
      <c r="BO40" s="2">
        <f t="shared" si="41"/>
        <v>1.2105661647177589E-2</v>
      </c>
      <c r="BP40" s="2">
        <f t="shared" ref="BP40:CQ40" si="42">BP14/$D14</f>
        <v>1.2122486750231346E-2</v>
      </c>
      <c r="BQ40" s="2">
        <f t="shared" si="42"/>
        <v>1.0877429124253386E-2</v>
      </c>
      <c r="BR40" s="2">
        <f t="shared" si="42"/>
        <v>1.0927904433414655E-2</v>
      </c>
      <c r="BS40" s="2">
        <f t="shared" si="42"/>
        <v>1.1651383864726172E-2</v>
      </c>
      <c r="BT40" s="2">
        <f t="shared" si="42"/>
        <v>1.0759653402877092E-2</v>
      </c>
      <c r="BU40" s="2">
        <f t="shared" si="42"/>
        <v>1.0625052578447043E-2</v>
      </c>
      <c r="BV40" s="2">
        <f t="shared" si="42"/>
        <v>1.0944729536468412E-2</v>
      </c>
      <c r="BW40" s="2">
        <f t="shared" si="42"/>
        <v>1.130646925212417E-2</v>
      </c>
      <c r="BX40" s="2">
        <f t="shared" si="42"/>
        <v>1.1331706906704804E-2</v>
      </c>
      <c r="BY40" s="2">
        <f t="shared" si="42"/>
        <v>1.2888028939177253E-2</v>
      </c>
      <c r="BZ40" s="2">
        <f t="shared" si="42"/>
        <v>1.35610330613275E-2</v>
      </c>
      <c r="CA40" s="2">
        <f t="shared" si="42"/>
        <v>9.5145957768991343E-3</v>
      </c>
      <c r="CB40" s="2">
        <f t="shared" si="42"/>
        <v>9.4893581223184989E-3</v>
      </c>
      <c r="CC40" s="2">
        <f t="shared" si="42"/>
        <v>8.917304618490789E-3</v>
      </c>
      <c r="CD40" s="2">
        <f t="shared" si="42"/>
        <v>8.4630268360393699E-3</v>
      </c>
      <c r="CE40" s="2">
        <f t="shared" si="42"/>
        <v>6.9571801127281908E-3</v>
      </c>
      <c r="CF40" s="2">
        <f t="shared" si="42"/>
        <v>6.5113148818036507E-3</v>
      </c>
      <c r="CG40" s="2">
        <f t="shared" si="42"/>
        <v>6.2757634390510639E-3</v>
      </c>
      <c r="CH40" s="2">
        <f t="shared" si="42"/>
        <v>5.6111718684276942E-3</v>
      </c>
      <c r="CI40" s="2">
        <f t="shared" si="42"/>
        <v>5.4429208378901318E-3</v>
      </c>
      <c r="CJ40" s="2">
        <f t="shared" si="42"/>
        <v>4.7026163035248595E-3</v>
      </c>
      <c r="CK40" s="2">
        <f t="shared" si="42"/>
        <v>3.8361234962564147E-3</v>
      </c>
      <c r="CL40" s="2">
        <f t="shared" si="42"/>
        <v>3.6426348111382183E-3</v>
      </c>
      <c r="CM40" s="2">
        <f t="shared" si="42"/>
        <v>3.2220072347943132E-3</v>
      </c>
      <c r="CN40" s="2">
        <f t="shared" si="42"/>
        <v>2.7424917977622613E-3</v>
      </c>
      <c r="CO40" s="2">
        <f t="shared" si="42"/>
        <v>2.557415664170943E-3</v>
      </c>
      <c r="CP40" s="2">
        <f t="shared" si="42"/>
        <v>1.8675864389669386E-3</v>
      </c>
      <c r="CQ40" s="2">
        <f t="shared" si="42"/>
        <v>6.9992428703625808E-3</v>
      </c>
      <c r="CS40" s="115" t="s">
        <v>22</v>
      </c>
      <c r="CT40" s="116" t="s">
        <v>21</v>
      </c>
      <c r="CU40" s="116" t="s">
        <v>0</v>
      </c>
      <c r="CV40" s="117">
        <f t="shared" ref="CV40:DL40" si="43">CW14/$D14</f>
        <v>5.1829729957095984E-2</v>
      </c>
      <c r="CW40" s="117">
        <f t="shared" si="43"/>
        <v>6.0721796921006141E-2</v>
      </c>
      <c r="CX40" s="117">
        <f t="shared" si="43"/>
        <v>5.9964667283587111E-2</v>
      </c>
      <c r="CY40" s="117">
        <f t="shared" si="43"/>
        <v>5.0668797846386809E-2</v>
      </c>
      <c r="CZ40" s="117">
        <f t="shared" si="43"/>
        <v>4.6420459325313371E-2</v>
      </c>
      <c r="DA40" s="117">
        <f t="shared" si="43"/>
        <v>5.6793135357954071E-2</v>
      </c>
      <c r="DB40" s="117">
        <f t="shared" si="43"/>
        <v>6.5298224951627834E-2</v>
      </c>
      <c r="DC40" s="117">
        <f t="shared" si="43"/>
        <v>6.5096323714982751E-2</v>
      </c>
      <c r="DD40" s="117">
        <f t="shared" si="43"/>
        <v>6.2168755783629175E-2</v>
      </c>
      <c r="DE40" s="117">
        <f t="shared" si="43"/>
        <v>7.2448893749474219E-2</v>
      </c>
      <c r="DF40" s="117">
        <f t="shared" si="43"/>
        <v>7.4686632455623791E-2</v>
      </c>
      <c r="DG40" s="117">
        <f t="shared" si="43"/>
        <v>7.3172373180785732E-2</v>
      </c>
      <c r="DH40" s="117">
        <f t="shared" si="43"/>
        <v>5.9981492386640869E-2</v>
      </c>
      <c r="DI40" s="117">
        <f t="shared" si="43"/>
        <v>5.4908723815933376E-2</v>
      </c>
      <c r="DJ40" s="117">
        <f t="shared" si="43"/>
        <v>5.8601833936232861E-2</v>
      </c>
      <c r="DK40" s="117">
        <f t="shared" si="43"/>
        <v>4.0338184571380498E-2</v>
      </c>
      <c r="DL40" s="117">
        <f t="shared" si="43"/>
        <v>4.689997476234542E-2</v>
      </c>
      <c r="DM40" s="2"/>
      <c r="DO40" s="165" t="s">
        <v>22</v>
      </c>
      <c r="DP40" s="160" t="s">
        <v>21</v>
      </c>
      <c r="DQ40" s="161" t="s">
        <v>0</v>
      </c>
      <c r="DR40" s="166">
        <f t="shared" si="4"/>
        <v>5.1829729957095984E-2</v>
      </c>
      <c r="DS40" s="166">
        <f t="shared" si="4"/>
        <v>8.7440060570371E-2</v>
      </c>
      <c r="DT40" s="166">
        <f t="shared" si="4"/>
        <v>0.20554387145621267</v>
      </c>
      <c r="DU40" s="166">
        <f t="shared" si="11"/>
        <v>9.2992344578110536E-2</v>
      </c>
      <c r="DV40" s="166">
        <f t="shared" si="5"/>
        <v>0.59370741145789518</v>
      </c>
      <c r="DW40" s="166">
        <f t="shared" si="5"/>
        <v>0.20074871708589215</v>
      </c>
      <c r="DX40" s="166">
        <f t="shared" si="5"/>
        <v>8.7238159333725918E-2</v>
      </c>
      <c r="DY40" s="166">
        <f t="shared" si="5"/>
        <v>2.1031378817195256E-2</v>
      </c>
      <c r="DZ40" s="166">
        <f t="shared" si="5"/>
        <v>0.79445612854378733</v>
      </c>
      <c r="EC40" s="165" t="s">
        <v>22</v>
      </c>
      <c r="ED40" s="160" t="s">
        <v>21</v>
      </c>
      <c r="EE40" s="161" t="s">
        <v>0</v>
      </c>
      <c r="EF40" s="121">
        <f>Females!D14</f>
        <v>59585</v>
      </c>
      <c r="EG40" s="121">
        <f>Males!D14</f>
        <v>59285</v>
      </c>
      <c r="EH40" s="121">
        <f t="shared" si="6"/>
        <v>118870</v>
      </c>
      <c r="EI40" s="148">
        <f>Gender[[#This Row],[Females]]/(Gender[[#This Row],[Females]]+Gender[[#This Row],[Males]])</f>
        <v>0.50126188272903172</v>
      </c>
      <c r="EJ40" s="148">
        <f>Gender[[#This Row],[Males]]/(Gender[[#This Row],[Females]]+Gender[[#This Row],[Males]])</f>
        <v>0.49873811727096828</v>
      </c>
      <c r="EK40" s="148">
        <f>Gender[[#This Row],[Column1]]/EH$35</f>
        <v>7.843683251654418E-2</v>
      </c>
      <c r="EM40" s="16"/>
      <c r="EN40" s="16"/>
    </row>
    <row r="41" spans="1:144" x14ac:dyDescent="0.2">
      <c r="A41" s="160" t="s">
        <v>20</v>
      </c>
      <c r="B41" s="161" t="s">
        <v>19</v>
      </c>
      <c r="C41" s="161" t="s">
        <v>0</v>
      </c>
      <c r="D41" s="2">
        <f t="shared" ref="D41:AI41" si="44">D15/$D15</f>
        <v>1</v>
      </c>
      <c r="E41" s="2">
        <f t="shared" si="44"/>
        <v>7.1049488369802124E-3</v>
      </c>
      <c r="F41" s="2">
        <f t="shared" si="44"/>
        <v>8.1146642696186475E-3</v>
      </c>
      <c r="G41" s="2">
        <f t="shared" si="44"/>
        <v>7.7698833901811331E-3</v>
      </c>
      <c r="H41" s="2">
        <f t="shared" si="44"/>
        <v>8.5086995604043789E-3</v>
      </c>
      <c r="I41" s="2">
        <f t="shared" si="44"/>
        <v>8.9643028653753794E-3</v>
      </c>
      <c r="J41" s="2">
        <f t="shared" si="44"/>
        <v>8.6564627944490276E-3</v>
      </c>
      <c r="K41" s="2">
        <f t="shared" si="44"/>
        <v>9.6538646242504099E-3</v>
      </c>
      <c r="L41" s="2">
        <f t="shared" si="44"/>
        <v>9.9493910923397072E-3</v>
      </c>
      <c r="M41" s="2">
        <f t="shared" si="44"/>
        <v>1.004789991503614E-2</v>
      </c>
      <c r="N41" s="2">
        <f t="shared" si="44"/>
        <v>1.1513218652645577E-2</v>
      </c>
      <c r="O41" s="2">
        <f t="shared" si="44"/>
        <v>1.0725148071074116E-2</v>
      </c>
      <c r="P41" s="2">
        <f t="shared" si="44"/>
        <v>1.0774402482422332E-2</v>
      </c>
      <c r="Q41" s="2">
        <f t="shared" si="44"/>
        <v>1.1156124170371009E-2</v>
      </c>
      <c r="R41" s="2">
        <f t="shared" si="44"/>
        <v>1.0848284099444657E-2</v>
      </c>
      <c r="S41" s="2">
        <f t="shared" si="44"/>
        <v>1.0725148071074116E-2</v>
      </c>
      <c r="T41" s="2">
        <f t="shared" si="44"/>
        <v>1.121769218455628E-2</v>
      </c>
      <c r="U41" s="2">
        <f t="shared" si="44"/>
        <v>9.7400598441097878E-3</v>
      </c>
      <c r="V41" s="2">
        <f t="shared" si="44"/>
        <v>9.543042198716923E-3</v>
      </c>
      <c r="W41" s="2">
        <f t="shared" si="44"/>
        <v>9.2105749221164622E-3</v>
      </c>
      <c r="X41" s="2">
        <f t="shared" si="44"/>
        <v>7.0803216313061043E-3</v>
      </c>
      <c r="Y41" s="2">
        <f t="shared" si="44"/>
        <v>6.8217359717279678E-3</v>
      </c>
      <c r="Z41" s="2">
        <f t="shared" si="44"/>
        <v>7.1788304540025367E-3</v>
      </c>
      <c r="AA41" s="2">
        <f t="shared" si="44"/>
        <v>7.4866705249288894E-3</v>
      </c>
      <c r="AB41" s="2">
        <f t="shared" si="44"/>
        <v>8.8904212483530559E-3</v>
      </c>
      <c r="AC41" s="2">
        <f t="shared" si="44"/>
        <v>8.5579539717525951E-3</v>
      </c>
      <c r="AD41" s="2">
        <f t="shared" si="44"/>
        <v>8.2254866951521344E-3</v>
      </c>
      <c r="AE41" s="2">
        <f t="shared" si="44"/>
        <v>9.5307285958798685E-3</v>
      </c>
      <c r="AF41" s="2">
        <f t="shared" si="44"/>
        <v>8.1392914752927564E-3</v>
      </c>
      <c r="AG41" s="2">
        <f t="shared" si="44"/>
        <v>9.8508822696432748E-3</v>
      </c>
      <c r="AH41" s="2">
        <f t="shared" si="44"/>
        <v>9.4568469788575433E-3</v>
      </c>
      <c r="AI41" s="2">
        <f t="shared" si="44"/>
        <v>8.040782652596324E-3</v>
      </c>
      <c r="AJ41" s="2">
        <f t="shared" ref="AJ41:BO41" si="45">AJ15/$D15</f>
        <v>9.7277462412727334E-3</v>
      </c>
      <c r="AK41" s="2">
        <f t="shared" si="45"/>
        <v>9.9370774895026544E-3</v>
      </c>
      <c r="AL41" s="2">
        <f t="shared" si="45"/>
        <v>9.5061013902057595E-3</v>
      </c>
      <c r="AM41" s="2">
        <f t="shared" si="45"/>
        <v>1.0331112780288384E-2</v>
      </c>
      <c r="AN41" s="2">
        <f t="shared" si="45"/>
        <v>1.019566314908079E-2</v>
      </c>
      <c r="AO41" s="2">
        <f t="shared" si="45"/>
        <v>9.9986455036879234E-3</v>
      </c>
      <c r="AP41" s="2">
        <f t="shared" si="45"/>
        <v>1.1057615347674576E-2</v>
      </c>
      <c r="AQ41" s="2">
        <f t="shared" si="45"/>
        <v>1.0134095134895519E-2</v>
      </c>
      <c r="AR41" s="2">
        <f t="shared" si="45"/>
        <v>1.0503503220007142E-2</v>
      </c>
      <c r="AS41" s="2">
        <f t="shared" si="45"/>
        <v>1.1205378581719225E-2</v>
      </c>
      <c r="AT41" s="2">
        <f t="shared" si="45"/>
        <v>1.0244917560429006E-2</v>
      </c>
      <c r="AU41" s="2">
        <f t="shared" si="45"/>
        <v>9.8016278582950585E-3</v>
      </c>
      <c r="AV41" s="2">
        <f t="shared" si="45"/>
        <v>9.0997524965829753E-3</v>
      </c>
      <c r="AW41" s="2">
        <f t="shared" si="45"/>
        <v>1.0688207262562954E-2</v>
      </c>
      <c r="AX41" s="2">
        <f t="shared" si="45"/>
        <v>1.0343426383125439E-2</v>
      </c>
      <c r="AY41" s="2">
        <f t="shared" si="45"/>
        <v>1.1870313134920147E-2</v>
      </c>
      <c r="AZ41" s="2">
        <f t="shared" si="45"/>
        <v>1.167329548952728E-2</v>
      </c>
      <c r="BA41" s="2">
        <f t="shared" si="45"/>
        <v>1.386511679452291E-2</v>
      </c>
      <c r="BB41" s="2">
        <f t="shared" si="45"/>
        <v>1.4123702454101045E-2</v>
      </c>
      <c r="BC41" s="2">
        <f t="shared" si="45"/>
        <v>1.3729667163315314E-2</v>
      </c>
      <c r="BD41" s="2">
        <f t="shared" si="45"/>
        <v>1.4751696198790805E-2</v>
      </c>
      <c r="BE41" s="2">
        <f t="shared" si="45"/>
        <v>1.5416630751991725E-2</v>
      </c>
      <c r="BF41" s="2">
        <f t="shared" si="45"/>
        <v>1.6290896553422567E-2</v>
      </c>
      <c r="BG41" s="2">
        <f t="shared" si="45"/>
        <v>1.5995370085333267E-2</v>
      </c>
      <c r="BH41" s="2">
        <f t="shared" si="45"/>
        <v>1.5983056482496212E-2</v>
      </c>
      <c r="BI41" s="2">
        <f t="shared" si="45"/>
        <v>1.5970742879659161E-2</v>
      </c>
      <c r="BJ41" s="2">
        <f t="shared" si="45"/>
        <v>1.6918890298112325E-2</v>
      </c>
      <c r="BK41" s="2">
        <f t="shared" si="45"/>
        <v>1.696814470946054E-2</v>
      </c>
      <c r="BL41" s="2">
        <f t="shared" si="45"/>
        <v>1.6586423021511865E-2</v>
      </c>
      <c r="BM41" s="2">
        <f t="shared" si="45"/>
        <v>1.6315523759096673E-2</v>
      </c>
      <c r="BN41" s="2">
        <f t="shared" si="45"/>
        <v>1.4776323404464912E-2</v>
      </c>
      <c r="BO41" s="2">
        <f t="shared" si="45"/>
        <v>1.4222211276797478E-2</v>
      </c>
      <c r="BP41" s="2">
        <f t="shared" ref="BP41:CQ41" si="46">BP15/$D15</f>
        <v>1.5465885163339941E-2</v>
      </c>
      <c r="BQ41" s="2">
        <f t="shared" si="46"/>
        <v>1.4259152085308641E-2</v>
      </c>
      <c r="BR41" s="2">
        <f t="shared" si="46"/>
        <v>1.329869106401842E-2</v>
      </c>
      <c r="BS41" s="2">
        <f t="shared" si="46"/>
        <v>1.3877430397359964E-2</v>
      </c>
      <c r="BT41" s="2">
        <f t="shared" si="46"/>
        <v>1.4012880028567558E-2</v>
      </c>
      <c r="BU41" s="2">
        <f t="shared" si="46"/>
        <v>1.284308775904742E-2</v>
      </c>
      <c r="BV41" s="2">
        <f t="shared" si="46"/>
        <v>1.3421827092388962E-2</v>
      </c>
      <c r="BW41" s="2">
        <f t="shared" si="46"/>
        <v>1.4431542525027399E-2</v>
      </c>
      <c r="BX41" s="2">
        <f t="shared" si="46"/>
        <v>1.4480796936375615E-2</v>
      </c>
      <c r="BY41" s="2">
        <f t="shared" si="46"/>
        <v>1.618007412788908E-2</v>
      </c>
      <c r="BZ41" s="2">
        <f t="shared" si="46"/>
        <v>1.7436061617268597E-2</v>
      </c>
      <c r="CA41" s="2">
        <f t="shared" si="46"/>
        <v>1.3323318269692529E-2</v>
      </c>
      <c r="CB41" s="2">
        <f t="shared" si="46"/>
        <v>1.3520335915085394E-2</v>
      </c>
      <c r="CC41" s="2">
        <f t="shared" si="46"/>
        <v>1.1981135560453634E-2</v>
      </c>
      <c r="CD41" s="2">
        <f t="shared" si="46"/>
        <v>1.1390082624275037E-2</v>
      </c>
      <c r="CE41" s="2">
        <f t="shared" si="46"/>
        <v>1.0528130425681251E-2</v>
      </c>
      <c r="CF41" s="2">
        <f t="shared" si="46"/>
        <v>8.5086995604043789E-3</v>
      </c>
      <c r="CG41" s="2">
        <f t="shared" si="46"/>
        <v>9.0504980852347591E-3</v>
      </c>
      <c r="CH41" s="2">
        <f t="shared" si="46"/>
        <v>8.8042260284936762E-3</v>
      </c>
      <c r="CI41" s="2">
        <f t="shared" si="46"/>
        <v>7.4743569220918349E-3</v>
      </c>
      <c r="CJ41" s="2">
        <f t="shared" si="46"/>
        <v>7.5851793476253218E-3</v>
      </c>
      <c r="CK41" s="2">
        <f t="shared" si="46"/>
        <v>6.9202447944244003E-3</v>
      </c>
      <c r="CL41" s="2">
        <f t="shared" si="46"/>
        <v>6.4400142837792908E-3</v>
      </c>
      <c r="CM41" s="2">
        <f t="shared" si="46"/>
        <v>5.83664774476364E-3</v>
      </c>
      <c r="CN41" s="2">
        <f t="shared" si="46"/>
        <v>4.8023051064510968E-3</v>
      </c>
      <c r="CO41" s="2">
        <f t="shared" si="46"/>
        <v>4.198938567435446E-3</v>
      </c>
      <c r="CP41" s="2">
        <f t="shared" si="46"/>
        <v>3.8910984965090938E-3</v>
      </c>
      <c r="CQ41" s="2">
        <f t="shared" si="46"/>
        <v>1.4320720099493912E-2</v>
      </c>
      <c r="CS41" s="115" t="s">
        <v>20</v>
      </c>
      <c r="CT41" s="116" t="s">
        <v>19</v>
      </c>
      <c r="CU41" s="116" t="s">
        <v>0</v>
      </c>
      <c r="CV41" s="117">
        <f t="shared" ref="CV41:DL41" si="47">CW15/$D15</f>
        <v>4.046249892255975E-2</v>
      </c>
      <c r="CW41" s="117">
        <f t="shared" si="47"/>
        <v>4.9820837078720863E-2</v>
      </c>
      <c r="CX41" s="117">
        <f t="shared" si="47"/>
        <v>5.4229106894386231E-2</v>
      </c>
      <c r="CY41" s="117">
        <f t="shared" si="47"/>
        <v>4.6791690780805556E-2</v>
      </c>
      <c r="CZ41" s="117">
        <f t="shared" si="47"/>
        <v>3.8935612170765042E-2</v>
      </c>
      <c r="DA41" s="117">
        <f t="shared" si="47"/>
        <v>4.5203236014825579E-2</v>
      </c>
      <c r="DB41" s="117">
        <f t="shared" si="47"/>
        <v>4.7542820553865855E-2</v>
      </c>
      <c r="DC41" s="117">
        <f t="shared" si="47"/>
        <v>5.1889522355345948E-2</v>
      </c>
      <c r="DD41" s="117">
        <f t="shared" si="47"/>
        <v>5.1039883759589219E-2</v>
      </c>
      <c r="DE41" s="117">
        <f t="shared" si="47"/>
        <v>6.1875854256196822E-2</v>
      </c>
      <c r="DF41" s="117">
        <f t="shared" si="47"/>
        <v>7.6184260752853672E-2</v>
      </c>
      <c r="DG41" s="117">
        <f t="shared" si="47"/>
        <v>8.24272573912401E-2</v>
      </c>
      <c r="DH41" s="117">
        <f t="shared" si="47"/>
        <v>7.5039095689007643E-2</v>
      </c>
      <c r="DI41" s="117">
        <f t="shared" si="47"/>
        <v>6.7453916341382328E-2</v>
      </c>
      <c r="DJ41" s="117">
        <f t="shared" si="47"/>
        <v>7.5851793476253218E-2</v>
      </c>
      <c r="DK41" s="117">
        <f t="shared" si="47"/>
        <v>5.5928384085899695E-2</v>
      </c>
      <c r="DL41" s="117">
        <f t="shared" si="47"/>
        <v>7.9324229476302466E-2</v>
      </c>
      <c r="DM41" s="2"/>
      <c r="DO41" s="165" t="s">
        <v>20</v>
      </c>
      <c r="DP41" s="160" t="s">
        <v>19</v>
      </c>
      <c r="DQ41" s="161" t="s">
        <v>0</v>
      </c>
      <c r="DR41" s="166">
        <f t="shared" si="4"/>
        <v>4.046249892255975E-2</v>
      </c>
      <c r="DS41" s="166">
        <f t="shared" si="4"/>
        <v>6.8722217433598895E-2</v>
      </c>
      <c r="DT41" s="166">
        <f t="shared" si="4"/>
        <v>0.17501323712304984</v>
      </c>
      <c r="DU41" s="166">
        <f t="shared" si="11"/>
        <v>8.4729901121769216E-2</v>
      </c>
      <c r="DV41" s="166">
        <f t="shared" ref="DV41:DZ50" si="48">DU15/$D15</f>
        <v>0.54642843949711251</v>
      </c>
      <c r="DW41" s="166">
        <f t="shared" si="48"/>
        <v>0.27855832337983771</v>
      </c>
      <c r="DX41" s="166">
        <f t="shared" si="48"/>
        <v>0.13525261356220217</v>
      </c>
      <c r="DY41" s="166">
        <f t="shared" si="48"/>
        <v>3.9489724298432477E-2</v>
      </c>
      <c r="DZ41" s="166">
        <f t="shared" si="48"/>
        <v>0.82498676287695016</v>
      </c>
      <c r="EC41" s="165" t="s">
        <v>20</v>
      </c>
      <c r="ED41" s="160" t="s">
        <v>19</v>
      </c>
      <c r="EE41" s="161" t="s">
        <v>0</v>
      </c>
      <c r="EF41" s="121">
        <f>Females!D15</f>
        <v>41713</v>
      </c>
      <c r="EG41" s="121">
        <f>Males!D15</f>
        <v>39498</v>
      </c>
      <c r="EH41" s="121">
        <f t="shared" si="6"/>
        <v>81211</v>
      </c>
      <c r="EI41" s="148">
        <f>Gender[[#This Row],[Females]]/(Gender[[#This Row],[Females]]+Gender[[#This Row],[Males]])</f>
        <v>0.51363731514203737</v>
      </c>
      <c r="EJ41" s="148">
        <f>Gender[[#This Row],[Males]]/(Gender[[#This Row],[Females]]+Gender[[#This Row],[Males]])</f>
        <v>0.48636268485796258</v>
      </c>
      <c r="EK41" s="148">
        <f>Gender[[#This Row],[Column1]]/EH$35</f>
        <v>5.3587394679070158E-2</v>
      </c>
      <c r="EM41" s="16"/>
      <c r="EN41" s="16"/>
    </row>
    <row r="42" spans="1:144" x14ac:dyDescent="0.2">
      <c r="A42" s="160" t="s">
        <v>18</v>
      </c>
      <c r="B42" s="161" t="s">
        <v>17</v>
      </c>
      <c r="C42" s="161" t="s">
        <v>0</v>
      </c>
      <c r="D42" s="2">
        <f t="shared" ref="D42:AI42" si="49">D16/$D16</f>
        <v>1</v>
      </c>
      <c r="E42" s="2">
        <f t="shared" si="49"/>
        <v>1.1980328596255531E-2</v>
      </c>
      <c r="F42" s="2">
        <f t="shared" si="49"/>
        <v>1.2756831375642463E-2</v>
      </c>
      <c r="G42" s="2">
        <f t="shared" si="49"/>
        <v>1.2621251525273316E-2</v>
      </c>
      <c r="H42" s="2">
        <f t="shared" si="49"/>
        <v>1.3126594603921956E-2</v>
      </c>
      <c r="I42" s="2">
        <f t="shared" si="49"/>
        <v>1.2608926084330667E-2</v>
      </c>
      <c r="J42" s="2">
        <f t="shared" si="49"/>
        <v>1.3521008714086746E-2</v>
      </c>
      <c r="K42" s="2">
        <f t="shared" si="49"/>
        <v>1.3064967399208706E-2</v>
      </c>
      <c r="L42" s="2">
        <f t="shared" si="49"/>
        <v>1.4309836934416328E-2</v>
      </c>
      <c r="M42" s="2">
        <f t="shared" si="49"/>
        <v>1.3533334155029397E-2</v>
      </c>
      <c r="N42" s="2">
        <f t="shared" si="49"/>
        <v>1.3077292840151357E-2</v>
      </c>
      <c r="O42" s="2">
        <f t="shared" si="49"/>
        <v>1.3126594603921956E-2</v>
      </c>
      <c r="P42" s="2">
        <f t="shared" si="49"/>
        <v>1.3447056068430848E-2</v>
      </c>
      <c r="Q42" s="2">
        <f t="shared" si="49"/>
        <v>1.2596600643388018E-2</v>
      </c>
      <c r="R42" s="2">
        <f t="shared" si="49"/>
        <v>1.289241122601161E-2</v>
      </c>
      <c r="S42" s="2">
        <f t="shared" si="49"/>
        <v>1.2682878729986566E-2</v>
      </c>
      <c r="T42" s="2">
        <f t="shared" si="49"/>
        <v>1.2362417265477672E-2</v>
      </c>
      <c r="U42" s="2">
        <f t="shared" si="49"/>
        <v>1.1733819777402536E-2</v>
      </c>
      <c r="V42" s="2">
        <f t="shared" si="49"/>
        <v>1.1943352273427582E-2</v>
      </c>
      <c r="W42" s="2">
        <f t="shared" si="49"/>
        <v>1.1092896848384751E-2</v>
      </c>
      <c r="X42" s="2">
        <f t="shared" si="49"/>
        <v>9.7617492265785807E-3</v>
      </c>
      <c r="Y42" s="2">
        <f t="shared" si="49"/>
        <v>9.8973290769477276E-3</v>
      </c>
      <c r="Z42" s="2">
        <f t="shared" si="49"/>
        <v>1.0254766864284569E-2</v>
      </c>
      <c r="AA42" s="2">
        <f t="shared" si="49"/>
        <v>1.1364056549123045E-2</v>
      </c>
      <c r="AB42" s="2">
        <f t="shared" si="49"/>
        <v>1.2559624320560068E-2</v>
      </c>
      <c r="AC42" s="2">
        <f t="shared" si="49"/>
        <v>1.2880085785068961E-2</v>
      </c>
      <c r="AD42" s="2">
        <f t="shared" si="49"/>
        <v>1.2226837415108525E-2</v>
      </c>
      <c r="AE42" s="2">
        <f t="shared" si="49"/>
        <v>1.2091257564739378E-2</v>
      </c>
      <c r="AF42" s="2">
        <f t="shared" si="49"/>
        <v>1.2399393588305621E-2</v>
      </c>
      <c r="AG42" s="2">
        <f t="shared" si="49"/>
        <v>1.2830784021298362E-2</v>
      </c>
      <c r="AH42" s="2">
        <f t="shared" si="49"/>
        <v>1.384147017859564E-2</v>
      </c>
      <c r="AI42" s="2">
        <f t="shared" si="49"/>
        <v>1.2411719029248272E-2</v>
      </c>
      <c r="AJ42" s="2">
        <f t="shared" ref="AJ42:BO42" si="50">AJ16/$D16</f>
        <v>1.3952399147079486E-2</v>
      </c>
      <c r="AK42" s="2">
        <f t="shared" si="50"/>
        <v>1.3003340194495458E-2</v>
      </c>
      <c r="AL42" s="2">
        <f t="shared" si="50"/>
        <v>1.2843109462241011E-2</v>
      </c>
      <c r="AM42" s="2">
        <f t="shared" si="50"/>
        <v>1.2929387548839559E-2</v>
      </c>
      <c r="AN42" s="2">
        <f t="shared" si="50"/>
        <v>1.2929387548839559E-2</v>
      </c>
      <c r="AO42" s="2">
        <f t="shared" si="50"/>
        <v>1.2621251525273316E-2</v>
      </c>
      <c r="AP42" s="2">
        <f t="shared" si="50"/>
        <v>1.2091257564739378E-2</v>
      </c>
      <c r="AQ42" s="2">
        <f t="shared" si="50"/>
        <v>1.2633576966215967E-2</v>
      </c>
      <c r="AR42" s="2">
        <f t="shared" si="50"/>
        <v>1.2843109462241011E-2</v>
      </c>
      <c r="AS42" s="2">
        <f t="shared" si="50"/>
        <v>1.2091257564739378E-2</v>
      </c>
      <c r="AT42" s="2">
        <f t="shared" si="50"/>
        <v>1.205428124191143E-2</v>
      </c>
      <c r="AU42" s="2">
        <f t="shared" si="50"/>
        <v>1.0267092305227219E-2</v>
      </c>
      <c r="AV42" s="2">
        <f t="shared" si="50"/>
        <v>1.0094536132030124E-2</v>
      </c>
      <c r="AW42" s="2">
        <f t="shared" si="50"/>
        <v>1.1807772423058435E-2</v>
      </c>
      <c r="AX42" s="2">
        <f t="shared" si="50"/>
        <v>1.1277778462524497E-2</v>
      </c>
      <c r="AY42" s="2">
        <f t="shared" si="50"/>
        <v>1.2041955800968779E-2</v>
      </c>
      <c r="AZ42" s="2">
        <f t="shared" si="50"/>
        <v>1.2251488296993825E-2</v>
      </c>
      <c r="BA42" s="2">
        <f t="shared" si="50"/>
        <v>1.3385428863717599E-2</v>
      </c>
      <c r="BB42" s="2">
        <f t="shared" si="50"/>
        <v>1.4494718548556074E-2</v>
      </c>
      <c r="BC42" s="2">
        <f t="shared" si="50"/>
        <v>1.4026351792735385E-2</v>
      </c>
      <c r="BD42" s="2">
        <f t="shared" si="50"/>
        <v>1.470425104458112E-2</v>
      </c>
      <c r="BE42" s="2">
        <f t="shared" si="50"/>
        <v>1.4371464139129578E-2</v>
      </c>
      <c r="BF42" s="2">
        <f t="shared" si="50"/>
        <v>1.4482393107613425E-2</v>
      </c>
      <c r="BG42" s="2">
        <f t="shared" si="50"/>
        <v>1.3656588564455894E-2</v>
      </c>
      <c r="BH42" s="2">
        <f t="shared" si="50"/>
        <v>1.3422405186545548E-2</v>
      </c>
      <c r="BI42" s="2">
        <f t="shared" si="50"/>
        <v>1.381681929671034E-2</v>
      </c>
      <c r="BJ42" s="2">
        <f t="shared" si="50"/>
        <v>1.3212872690520504E-2</v>
      </c>
      <c r="BK42" s="2">
        <f t="shared" si="50"/>
        <v>1.3484032391258798E-2</v>
      </c>
      <c r="BL42" s="2">
        <f t="shared" si="50"/>
        <v>1.2202186533223226E-2</v>
      </c>
      <c r="BM42" s="2">
        <f t="shared" si="50"/>
        <v>1.2276139178879125E-2</v>
      </c>
      <c r="BN42" s="2">
        <f t="shared" si="50"/>
        <v>1.0969642438958253E-2</v>
      </c>
      <c r="BO42" s="2">
        <f t="shared" si="50"/>
        <v>1.1080571407442102E-2</v>
      </c>
      <c r="BP42" s="2">
        <f t="shared" ref="BP42:CQ42" si="51">BP16/$D16</f>
        <v>1.1351731108180396E-2</v>
      </c>
      <c r="BQ42" s="2">
        <f t="shared" si="51"/>
        <v>1.1401032871950994E-2</v>
      </c>
      <c r="BR42" s="2">
        <f t="shared" si="51"/>
        <v>9.650820258094734E-3</v>
      </c>
      <c r="BS42" s="2">
        <f t="shared" si="51"/>
        <v>9.8110509903491794E-3</v>
      </c>
      <c r="BT42" s="2">
        <f t="shared" si="51"/>
        <v>9.4782640848976377E-3</v>
      </c>
      <c r="BU42" s="2">
        <f t="shared" si="51"/>
        <v>9.5029149667829362E-3</v>
      </c>
      <c r="BV42" s="2">
        <f t="shared" si="51"/>
        <v>1.0193139659571322E-2</v>
      </c>
      <c r="BW42" s="2">
        <f t="shared" si="51"/>
        <v>9.3796605573564402E-3</v>
      </c>
      <c r="BX42" s="2">
        <f t="shared" si="51"/>
        <v>1.1499636399492192E-2</v>
      </c>
      <c r="BY42" s="2">
        <f t="shared" si="51"/>
        <v>1.1413358312893643E-2</v>
      </c>
      <c r="BZ42" s="2">
        <f t="shared" si="51"/>
        <v>1.1438009194778944E-2</v>
      </c>
      <c r="CA42" s="2">
        <f t="shared" si="51"/>
        <v>8.9482701243636994E-3</v>
      </c>
      <c r="CB42" s="2">
        <f t="shared" si="51"/>
        <v>9.0838499747328463E-3</v>
      </c>
      <c r="CC42" s="2">
        <f t="shared" si="51"/>
        <v>8.3812998410018116E-3</v>
      </c>
      <c r="CD42" s="2">
        <f t="shared" si="51"/>
        <v>7.4322408884177835E-3</v>
      </c>
      <c r="CE42" s="2">
        <f t="shared" si="51"/>
        <v>6.7666670775146983E-3</v>
      </c>
      <c r="CF42" s="2">
        <f t="shared" si="51"/>
        <v>5.9038862115292174E-3</v>
      </c>
      <c r="CG42" s="2">
        <f t="shared" si="51"/>
        <v>5.8915607705865673E-3</v>
      </c>
      <c r="CH42" s="2">
        <f t="shared" si="51"/>
        <v>5.0411053455437366E-3</v>
      </c>
      <c r="CI42" s="2">
        <f t="shared" si="51"/>
        <v>5.1890106368555336E-3</v>
      </c>
      <c r="CJ42" s="2">
        <f t="shared" si="51"/>
        <v>4.5480877078377478E-3</v>
      </c>
      <c r="CK42" s="2">
        <f t="shared" si="51"/>
        <v>4.3015788889847533E-3</v>
      </c>
      <c r="CL42" s="2">
        <f t="shared" si="51"/>
        <v>3.4387980229992729E-3</v>
      </c>
      <c r="CM42" s="2">
        <f t="shared" si="51"/>
        <v>3.3894962592286738E-3</v>
      </c>
      <c r="CN42" s="2">
        <f t="shared" si="51"/>
        <v>2.4774136294725942E-3</v>
      </c>
      <c r="CO42" s="2">
        <f t="shared" si="51"/>
        <v>2.6253189207843912E-3</v>
      </c>
      <c r="CP42" s="2">
        <f t="shared" si="51"/>
        <v>2.1692776059063514E-3</v>
      </c>
      <c r="CQ42" s="2">
        <f t="shared" si="51"/>
        <v>6.9761995735397432E-3</v>
      </c>
      <c r="CS42" s="115" t="s">
        <v>18</v>
      </c>
      <c r="CT42" s="116" t="s">
        <v>17</v>
      </c>
      <c r="CU42" s="116" t="s">
        <v>0</v>
      </c>
      <c r="CV42" s="117">
        <f t="shared" ref="CV42:DL42" si="52">CW16/$D16</f>
        <v>6.3093932185423932E-2</v>
      </c>
      <c r="CW42" s="117">
        <f t="shared" si="52"/>
        <v>6.7506440042892538E-2</v>
      </c>
      <c r="CX42" s="117">
        <f t="shared" si="52"/>
        <v>6.4745541271738996E-2</v>
      </c>
      <c r="CY42" s="117">
        <f t="shared" si="52"/>
        <v>5.6894235391271121E-2</v>
      </c>
      <c r="CZ42" s="117">
        <f t="shared" si="52"/>
        <v>5.6955862595984369E-2</v>
      </c>
      <c r="DA42" s="117">
        <f t="shared" si="52"/>
        <v>6.3389742768047527E-2</v>
      </c>
      <c r="DB42" s="117">
        <f t="shared" si="52"/>
        <v>6.5139955381903786E-2</v>
      </c>
      <c r="DC42" s="117">
        <f t="shared" si="52"/>
        <v>6.3118583067309234E-2</v>
      </c>
      <c r="DD42" s="117">
        <f t="shared" si="52"/>
        <v>5.6314939666966587E-2</v>
      </c>
      <c r="DE42" s="117">
        <f t="shared" si="52"/>
        <v>6.3451369972760782E-2</v>
      </c>
      <c r="DF42" s="117">
        <f t="shared" si="52"/>
        <v>7.1241048648515395E-2</v>
      </c>
      <c r="DG42" s="117">
        <f t="shared" si="52"/>
        <v>6.6138316098258418E-2</v>
      </c>
      <c r="DH42" s="117">
        <f t="shared" si="52"/>
        <v>5.7079117005410872E-2</v>
      </c>
      <c r="DI42" s="117">
        <f t="shared" si="52"/>
        <v>4.8636189959695805E-2</v>
      </c>
      <c r="DJ42" s="117">
        <f t="shared" si="52"/>
        <v>5.2678934588884917E-2</v>
      </c>
      <c r="DK42" s="117">
        <f t="shared" si="52"/>
        <v>3.7567943993196358E-2</v>
      </c>
      <c r="DL42" s="117">
        <f t="shared" si="52"/>
        <v>4.6047847361739364E-2</v>
      </c>
      <c r="DM42" s="2"/>
      <c r="DO42" s="165" t="s">
        <v>18</v>
      </c>
      <c r="DP42" s="160" t="s">
        <v>17</v>
      </c>
      <c r="DQ42" s="161" t="s">
        <v>0</v>
      </c>
      <c r="DR42" s="166">
        <f t="shared" si="4"/>
        <v>6.3093932185423932E-2</v>
      </c>
      <c r="DS42" s="166">
        <f t="shared" si="4"/>
        <v>0.10398974523313571</v>
      </c>
      <c r="DT42" s="166">
        <f t="shared" si="4"/>
        <v>0.23138550281636325</v>
      </c>
      <c r="DU42" s="166">
        <f t="shared" si="11"/>
        <v>0.10078513058804679</v>
      </c>
      <c r="DV42" s="166">
        <f t="shared" si="48"/>
        <v>0.58368358128012032</v>
      </c>
      <c r="DW42" s="166">
        <f t="shared" si="48"/>
        <v>0.18493091590351646</v>
      </c>
      <c r="DX42" s="166">
        <f t="shared" si="48"/>
        <v>8.3615791354935728E-2</v>
      </c>
      <c r="DY42" s="166">
        <f t="shared" si="48"/>
        <v>2.1076504011931028E-2</v>
      </c>
      <c r="DZ42" s="166">
        <f t="shared" si="48"/>
        <v>0.76861449718363672</v>
      </c>
      <c r="EC42" s="165" t="s">
        <v>18</v>
      </c>
      <c r="ED42" s="160" t="s">
        <v>17</v>
      </c>
      <c r="EE42" s="161" t="s">
        <v>0</v>
      </c>
      <c r="EF42" s="121">
        <f>Females!D16</f>
        <v>41021</v>
      </c>
      <c r="EG42" s="121">
        <f>Males!D16</f>
        <v>40112</v>
      </c>
      <c r="EH42" s="121">
        <f t="shared" si="6"/>
        <v>81133</v>
      </c>
      <c r="EI42" s="148">
        <f>Gender[[#This Row],[Females]]/(Gender[[#This Row],[Females]]+Gender[[#This Row],[Males]])</f>
        <v>0.50560191290843426</v>
      </c>
      <c r="EJ42" s="148">
        <f>Gender[[#This Row],[Males]]/(Gender[[#This Row],[Females]]+Gender[[#This Row],[Males]])</f>
        <v>0.49439808709156569</v>
      </c>
      <c r="EK42" s="148">
        <f>Gender[[#This Row],[Column1]]/EH$35</f>
        <v>5.3535926075248416E-2</v>
      </c>
      <c r="EM42" s="16"/>
      <c r="EN42" s="16"/>
    </row>
    <row r="43" spans="1:144" x14ac:dyDescent="0.2">
      <c r="A43" s="160" t="s">
        <v>16</v>
      </c>
      <c r="B43" s="161" t="s">
        <v>15</v>
      </c>
      <c r="C43" s="161" t="s">
        <v>0</v>
      </c>
      <c r="D43" s="2">
        <f t="shared" ref="D43:AI43" si="53">D17/$D17</f>
        <v>1</v>
      </c>
      <c r="E43" s="2">
        <f t="shared" si="53"/>
        <v>8.8914994025074429E-3</v>
      </c>
      <c r="F43" s="2">
        <f t="shared" si="53"/>
        <v>9.8096800545507332E-3</v>
      </c>
      <c r="G43" s="2">
        <f t="shared" si="53"/>
        <v>9.5868862198637585E-3</v>
      </c>
      <c r="H43" s="2">
        <f t="shared" si="53"/>
        <v>9.6611508314260828E-3</v>
      </c>
      <c r="I43" s="2">
        <f t="shared" si="53"/>
        <v>1.0741363363241718E-2</v>
      </c>
      <c r="J43" s="2">
        <f t="shared" si="53"/>
        <v>1.0707606721622479E-2</v>
      </c>
      <c r="K43" s="2">
        <f t="shared" si="53"/>
        <v>1.0957405869604845E-2</v>
      </c>
      <c r="L43" s="2">
        <f t="shared" si="53"/>
        <v>1.1072178451110255E-2</v>
      </c>
      <c r="M43" s="2">
        <f t="shared" si="53"/>
        <v>1.1646041358637312E-2</v>
      </c>
      <c r="N43" s="2">
        <f t="shared" si="53"/>
        <v>1.1916094491591221E-2</v>
      </c>
      <c r="O43" s="2">
        <f t="shared" si="53"/>
        <v>1.0403796947049331E-2</v>
      </c>
      <c r="P43" s="2">
        <f t="shared" si="53"/>
        <v>1.0370040305430093E-2</v>
      </c>
      <c r="Q43" s="2">
        <f t="shared" si="53"/>
        <v>1.1321977599092621E-2</v>
      </c>
      <c r="R43" s="2">
        <f t="shared" si="53"/>
        <v>1.0781871333184805E-2</v>
      </c>
      <c r="S43" s="2">
        <f t="shared" si="53"/>
        <v>1.0194505769010053E-2</v>
      </c>
      <c r="T43" s="2">
        <f t="shared" si="53"/>
        <v>1.0079733187504641E-2</v>
      </c>
      <c r="U43" s="2">
        <f t="shared" si="53"/>
        <v>9.6341455181306931E-3</v>
      </c>
      <c r="V43" s="2">
        <f t="shared" si="53"/>
        <v>9.8974473227607523E-3</v>
      </c>
      <c r="W43" s="2">
        <f t="shared" si="53"/>
        <v>1.1808073238409657E-2</v>
      </c>
      <c r="X43" s="2">
        <f t="shared" si="53"/>
        <v>2.4379046577414108E-2</v>
      </c>
      <c r="Y43" s="2">
        <f t="shared" si="53"/>
        <v>2.5742814898831345E-2</v>
      </c>
      <c r="Z43" s="2">
        <f t="shared" si="53"/>
        <v>2.5391745825991265E-2</v>
      </c>
      <c r="AA43" s="2">
        <f t="shared" si="53"/>
        <v>2.0625308029354774E-2</v>
      </c>
      <c r="AB43" s="2">
        <f t="shared" si="53"/>
        <v>1.7445432388822502E-2</v>
      </c>
      <c r="AC43" s="2">
        <f t="shared" si="53"/>
        <v>1.4400583314767181E-2</v>
      </c>
      <c r="AD43" s="2">
        <f t="shared" si="53"/>
        <v>1.4832668327493434E-2</v>
      </c>
      <c r="AE43" s="2">
        <f t="shared" si="53"/>
        <v>1.5203991385305059E-2</v>
      </c>
      <c r="AF43" s="2">
        <f t="shared" si="53"/>
        <v>1.5372774593401252E-2</v>
      </c>
      <c r="AG43" s="2">
        <f t="shared" si="53"/>
        <v>1.6257198603825303E-2</v>
      </c>
      <c r="AH43" s="2">
        <f t="shared" si="53"/>
        <v>1.4063016898574794E-2</v>
      </c>
      <c r="AI43" s="2">
        <f t="shared" si="53"/>
        <v>1.2928793740168379E-2</v>
      </c>
      <c r="AJ43" s="2">
        <f t="shared" ref="AJ43:BO43" si="54">AJ17/$D17</f>
        <v>1.1423247523950337E-2</v>
      </c>
      <c r="AK43" s="2">
        <f t="shared" si="54"/>
        <v>9.4383569967391081E-3</v>
      </c>
      <c r="AL43" s="2">
        <f t="shared" si="54"/>
        <v>1.0133743814095424E-2</v>
      </c>
      <c r="AM43" s="2">
        <f t="shared" si="54"/>
        <v>1.0687352736650935E-2</v>
      </c>
      <c r="AN43" s="2">
        <f t="shared" si="54"/>
        <v>1.0235013738953139E-2</v>
      </c>
      <c r="AO43" s="2">
        <f t="shared" si="54"/>
        <v>1.0842633288099434E-2</v>
      </c>
      <c r="AP43" s="2">
        <f t="shared" si="54"/>
        <v>1.0505066871907047E-2</v>
      </c>
      <c r="AQ43" s="2">
        <f t="shared" si="54"/>
        <v>1.0086484515828489E-2</v>
      </c>
      <c r="AR43" s="2">
        <f t="shared" si="54"/>
        <v>9.9312039643799921E-3</v>
      </c>
      <c r="AS43" s="2">
        <f t="shared" si="54"/>
        <v>1.0552326170173982E-2</v>
      </c>
      <c r="AT43" s="2">
        <f t="shared" si="54"/>
        <v>1.011348982912388E-2</v>
      </c>
      <c r="AU43" s="2">
        <f t="shared" si="54"/>
        <v>9.6881561447214742E-3</v>
      </c>
      <c r="AV43" s="2">
        <f t="shared" si="54"/>
        <v>9.2493198036713731E-3</v>
      </c>
      <c r="AW43" s="2">
        <f t="shared" si="54"/>
        <v>9.9109499794084489E-3</v>
      </c>
      <c r="AX43" s="2">
        <f t="shared" si="54"/>
        <v>9.9312039643799921E-3</v>
      </c>
      <c r="AY43" s="2">
        <f t="shared" si="54"/>
        <v>1.017425178403851E-2</v>
      </c>
      <c r="AZ43" s="2">
        <f t="shared" si="54"/>
        <v>1.0552326170173982E-2</v>
      </c>
      <c r="BA43" s="2">
        <f t="shared" si="54"/>
        <v>1.1517766120484205E-2</v>
      </c>
      <c r="BB43" s="2">
        <f t="shared" si="54"/>
        <v>1.1855332536676592E-2</v>
      </c>
      <c r="BC43" s="2">
        <f t="shared" si="54"/>
        <v>1.2381936145936714E-2</v>
      </c>
      <c r="BD43" s="2">
        <f t="shared" si="54"/>
        <v>1.304356632167379E-2</v>
      </c>
      <c r="BE43" s="2">
        <f t="shared" si="54"/>
        <v>1.2523714040737516E-2</v>
      </c>
      <c r="BF43" s="2">
        <f t="shared" si="54"/>
        <v>1.3178592888150743E-2</v>
      </c>
      <c r="BG43" s="2">
        <f t="shared" si="54"/>
        <v>1.2868031785253749E-2</v>
      </c>
      <c r="BH43" s="2">
        <f t="shared" si="54"/>
        <v>1.3954995645393231E-2</v>
      </c>
      <c r="BI43" s="2">
        <f t="shared" si="54"/>
        <v>1.3111079604912267E-2</v>
      </c>
      <c r="BJ43" s="2">
        <f t="shared" si="54"/>
        <v>1.2692497248833708E-2</v>
      </c>
      <c r="BK43" s="2">
        <f t="shared" si="54"/>
        <v>1.3360878752894632E-2</v>
      </c>
      <c r="BL43" s="2">
        <f t="shared" si="54"/>
        <v>1.2456200757499038E-2</v>
      </c>
      <c r="BM43" s="2">
        <f t="shared" si="54"/>
        <v>1.2550719354032906E-2</v>
      </c>
      <c r="BN43" s="2">
        <f t="shared" si="54"/>
        <v>1.248320607079443E-2</v>
      </c>
      <c r="BO43" s="2">
        <f t="shared" si="54"/>
        <v>1.1868835193324287E-2</v>
      </c>
      <c r="BP43" s="2">
        <f t="shared" ref="BP43:CQ43" si="55">BP17/$D17</f>
        <v>1.1186951032615668E-2</v>
      </c>
      <c r="BQ43" s="2">
        <f t="shared" si="55"/>
        <v>1.0660347423355546E-2</v>
      </c>
      <c r="BR43" s="2">
        <f t="shared" si="55"/>
        <v>1.0788622661508651E-2</v>
      </c>
      <c r="BS43" s="2">
        <f t="shared" si="55"/>
        <v>1.0289024365543921E-2</v>
      </c>
      <c r="BT43" s="2">
        <f t="shared" si="55"/>
        <v>1.0329532335487007E-2</v>
      </c>
      <c r="BU43" s="2">
        <f t="shared" si="55"/>
        <v>1.0214759753981596E-2</v>
      </c>
      <c r="BV43" s="2">
        <f t="shared" si="55"/>
        <v>1.0336283663810855E-2</v>
      </c>
      <c r="BW43" s="2">
        <f t="shared" si="55"/>
        <v>1.0397045618725485E-2</v>
      </c>
      <c r="BX43" s="2">
        <f t="shared" si="55"/>
        <v>1.0984411182900236E-2</v>
      </c>
      <c r="BY43" s="2">
        <f t="shared" si="55"/>
        <v>1.0788622661508651E-2</v>
      </c>
      <c r="BZ43" s="2">
        <f t="shared" si="55"/>
        <v>1.2260412236107455E-2</v>
      </c>
      <c r="CA43" s="2">
        <f t="shared" si="55"/>
        <v>9.4586109817106512E-3</v>
      </c>
      <c r="CB43" s="2">
        <f t="shared" si="55"/>
        <v>8.8037321342974238E-3</v>
      </c>
      <c r="CC43" s="2">
        <f t="shared" si="55"/>
        <v>8.4796683747527333E-3</v>
      </c>
      <c r="CD43" s="2">
        <f t="shared" si="55"/>
        <v>7.737022259129484E-3</v>
      </c>
      <c r="CE43" s="2">
        <f t="shared" si="55"/>
        <v>7.4872231111471179E-3</v>
      </c>
      <c r="CF43" s="2">
        <f t="shared" si="55"/>
        <v>5.9951795515767728E-3</v>
      </c>
      <c r="CG43" s="2">
        <f t="shared" si="55"/>
        <v>6.1302061180537274E-3</v>
      </c>
      <c r="CH43" s="2">
        <f t="shared" si="55"/>
        <v>5.947920253309839E-3</v>
      </c>
      <c r="CI43" s="2">
        <f t="shared" si="55"/>
        <v>5.7251264186228643E-3</v>
      </c>
      <c r="CJ43" s="2">
        <f t="shared" si="55"/>
        <v>5.4145653157258687E-3</v>
      </c>
      <c r="CK43" s="2">
        <f t="shared" si="55"/>
        <v>4.8136970949034224E-3</v>
      </c>
      <c r="CL43" s="2">
        <f t="shared" si="55"/>
        <v>4.0440456659847825E-3</v>
      </c>
      <c r="CM43" s="2">
        <f t="shared" si="55"/>
        <v>3.6187119815823763E-3</v>
      </c>
      <c r="CN43" s="2">
        <f t="shared" si="55"/>
        <v>3.3959181468954016E-3</v>
      </c>
      <c r="CO43" s="2">
        <f t="shared" si="55"/>
        <v>2.815303911044498E-3</v>
      </c>
      <c r="CP43" s="2">
        <f t="shared" si="55"/>
        <v>2.5722560913859801E-3</v>
      </c>
      <c r="CQ43" s="2">
        <f t="shared" si="55"/>
        <v>9.8974473227607523E-3</v>
      </c>
      <c r="CS43" s="115" t="s">
        <v>16</v>
      </c>
      <c r="CT43" s="116" t="s">
        <v>15</v>
      </c>
      <c r="CU43" s="116" t="s">
        <v>0</v>
      </c>
      <c r="CV43" s="117">
        <f t="shared" ref="CV43:DL43" si="56">CW17/$D17</f>
        <v>4.8690579871589736E-2</v>
      </c>
      <c r="CW43" s="117">
        <f t="shared" si="56"/>
        <v>5.6299326892566115E-2</v>
      </c>
      <c r="CX43" s="117">
        <f t="shared" si="56"/>
        <v>5.3072191953766903E-2</v>
      </c>
      <c r="CY43" s="117">
        <f t="shared" si="56"/>
        <v>6.5798445844219844E-2</v>
      </c>
      <c r="CZ43" s="117">
        <f t="shared" si="56"/>
        <v>0.10360588445776707</v>
      </c>
      <c r="DA43" s="117">
        <f t="shared" si="56"/>
        <v>7.5729649808599836E-2</v>
      </c>
      <c r="DB43" s="117">
        <f t="shared" si="56"/>
        <v>5.4611494811604183E-2</v>
      </c>
      <c r="DC43" s="117">
        <f t="shared" si="56"/>
        <v>5.1600402379168103E-2</v>
      </c>
      <c r="DD43" s="117">
        <f t="shared" si="56"/>
        <v>4.9514241927099155E-2</v>
      </c>
      <c r="DE43" s="117">
        <f t="shared" si="56"/>
        <v>5.4030880575753282E-2</v>
      </c>
      <c r="DF43" s="117">
        <f t="shared" si="56"/>
        <v>6.3995841181752514E-2</v>
      </c>
      <c r="DG43" s="117">
        <f t="shared" si="56"/>
        <v>6.5575652009532873E-2</v>
      </c>
      <c r="DH43" s="117">
        <f t="shared" si="56"/>
        <v>5.8750059074122833E-2</v>
      </c>
      <c r="DI43" s="117">
        <f t="shared" si="56"/>
        <v>5.1958222780332033E-2</v>
      </c>
      <c r="DJ43" s="117">
        <f t="shared" si="56"/>
        <v>5.3889102680952476E-2</v>
      </c>
      <c r="DK43" s="117">
        <f t="shared" si="56"/>
        <v>3.8502825430903533E-2</v>
      </c>
      <c r="DL43" s="117">
        <f t="shared" si="56"/>
        <v>5.4375198320269512E-2</v>
      </c>
      <c r="DM43" s="2"/>
      <c r="DO43" s="165" t="s">
        <v>16</v>
      </c>
      <c r="DP43" s="160" t="s">
        <v>15</v>
      </c>
      <c r="DQ43" s="161" t="s">
        <v>0</v>
      </c>
      <c r="DR43" s="166">
        <f t="shared" si="4"/>
        <v>4.8690579871589736E-2</v>
      </c>
      <c r="DS43" s="166">
        <f t="shared" si="4"/>
        <v>8.1427770913927319E-2</v>
      </c>
      <c r="DT43" s="166">
        <f t="shared" si="4"/>
        <v>0.18767342474631885</v>
      </c>
      <c r="DU43" s="166">
        <f t="shared" si="11"/>
        <v>8.2683517982162988E-2</v>
      </c>
      <c r="DV43" s="166">
        <f t="shared" si="48"/>
        <v>0.61360122604122358</v>
      </c>
      <c r="DW43" s="166">
        <f t="shared" si="48"/>
        <v>0.19872534921245755</v>
      </c>
      <c r="DX43" s="166">
        <f t="shared" si="48"/>
        <v>9.2878023751173044E-2</v>
      </c>
      <c r="DY43" s="166">
        <f t="shared" si="48"/>
        <v>2.6343683119653794E-2</v>
      </c>
      <c r="DZ43" s="166">
        <f t="shared" si="48"/>
        <v>0.81232657525368113</v>
      </c>
      <c r="EC43" s="165" t="s">
        <v>16</v>
      </c>
      <c r="ED43" s="160" t="s">
        <v>15</v>
      </c>
      <c r="EE43" s="161" t="s">
        <v>0</v>
      </c>
      <c r="EF43" s="121">
        <f>Females!D17</f>
        <v>74600</v>
      </c>
      <c r="EG43" s="121">
        <f>Males!D17</f>
        <v>73519</v>
      </c>
      <c r="EH43" s="121">
        <f t="shared" si="6"/>
        <v>148119</v>
      </c>
      <c r="EI43" s="148">
        <f>Gender[[#This Row],[Females]]/(Gender[[#This Row],[Females]]+Gender[[#This Row],[Males]])</f>
        <v>0.5036490929590397</v>
      </c>
      <c r="EJ43" s="148">
        <f>Gender[[#This Row],[Males]]/(Gender[[#This Row],[Females]]+Gender[[#This Row],[Males]])</f>
        <v>0.4963509070409603</v>
      </c>
      <c r="EK43" s="148">
        <f>Gender[[#This Row],[Column1]]/EH$35</f>
        <v>9.7736899095802202E-2</v>
      </c>
      <c r="EM43" s="16"/>
      <c r="EN43" s="16"/>
    </row>
    <row r="44" spans="1:144" x14ac:dyDescent="0.2">
      <c r="A44" s="160" t="s">
        <v>14</v>
      </c>
      <c r="B44" s="161" t="s">
        <v>13</v>
      </c>
      <c r="C44" s="161" t="s">
        <v>0</v>
      </c>
      <c r="D44" s="2">
        <f t="shared" ref="D44:AI44" si="57">D18/$D18</f>
        <v>1</v>
      </c>
      <c r="E44" s="2">
        <f t="shared" si="57"/>
        <v>1.2903575885832113E-2</v>
      </c>
      <c r="F44" s="2">
        <f t="shared" si="57"/>
        <v>1.2773346356286288E-2</v>
      </c>
      <c r="G44" s="2">
        <f t="shared" si="57"/>
        <v>1.2480329914808182E-2</v>
      </c>
      <c r="H44" s="2">
        <f t="shared" si="57"/>
        <v>1.3381084160833469E-2</v>
      </c>
      <c r="I44" s="2">
        <f t="shared" si="57"/>
        <v>1.3912854739812252E-2</v>
      </c>
      <c r="J44" s="2">
        <f t="shared" si="57"/>
        <v>1.3891149818221281E-2</v>
      </c>
      <c r="K44" s="2">
        <f t="shared" si="57"/>
        <v>1.3674100602311574E-2</v>
      </c>
      <c r="L44" s="2">
        <f t="shared" si="57"/>
        <v>1.3674100602311574E-2</v>
      </c>
      <c r="M44" s="2">
        <f t="shared" si="57"/>
        <v>1.3608985837538662E-2</v>
      </c>
      <c r="N44" s="2">
        <f t="shared" si="57"/>
        <v>1.396711704378968E-2</v>
      </c>
      <c r="O44" s="2">
        <f t="shared" si="57"/>
        <v>1.3815182592652884E-2</v>
      </c>
      <c r="P44" s="2">
        <f t="shared" si="57"/>
        <v>1.3891149818221281E-2</v>
      </c>
      <c r="Q44" s="2">
        <f t="shared" si="57"/>
        <v>1.3500461229583809E-2</v>
      </c>
      <c r="R44" s="2">
        <f t="shared" si="57"/>
        <v>1.1688100276737751E-2</v>
      </c>
      <c r="S44" s="2">
        <f t="shared" si="57"/>
        <v>1.253459221878561E-2</v>
      </c>
      <c r="T44" s="2">
        <f t="shared" si="57"/>
        <v>1.2230723316512019E-2</v>
      </c>
      <c r="U44" s="2">
        <f t="shared" si="57"/>
        <v>1.1416788756850616E-2</v>
      </c>
      <c r="V44" s="2">
        <f t="shared" si="57"/>
        <v>1.0223018069347225E-2</v>
      </c>
      <c r="W44" s="2">
        <f t="shared" si="57"/>
        <v>1.1449346139237072E-2</v>
      </c>
      <c r="X44" s="2">
        <f t="shared" si="57"/>
        <v>9.745509794345868E-3</v>
      </c>
      <c r="Y44" s="2">
        <f t="shared" si="57"/>
        <v>8.4866243420695636E-3</v>
      </c>
      <c r="Z44" s="2">
        <f t="shared" si="57"/>
        <v>9.1594769113896579E-3</v>
      </c>
      <c r="AA44" s="2">
        <f t="shared" si="57"/>
        <v>9.4633458136632476E-3</v>
      </c>
      <c r="AB44" s="2">
        <f t="shared" si="57"/>
        <v>1.1275706766509306E-2</v>
      </c>
      <c r="AC44" s="2">
        <f t="shared" si="57"/>
        <v>1.1178034619349938E-2</v>
      </c>
      <c r="AD44" s="2">
        <f t="shared" si="57"/>
        <v>1.0016821314233003E-2</v>
      </c>
      <c r="AE44" s="2">
        <f t="shared" si="57"/>
        <v>1.1937706875033914E-2</v>
      </c>
      <c r="AF44" s="2">
        <f t="shared" si="57"/>
        <v>1.1579575668782897E-2</v>
      </c>
      <c r="AG44" s="2">
        <f t="shared" si="57"/>
        <v>1.3207444788105703E-2</v>
      </c>
      <c r="AH44" s="2">
        <f t="shared" si="57"/>
        <v>1.3077215258559878E-2</v>
      </c>
      <c r="AI44" s="2">
        <f t="shared" si="57"/>
        <v>1.3641543219925119E-2</v>
      </c>
      <c r="AJ44" s="2">
        <f t="shared" ref="AJ44:BO44" si="58">AJ18/$D18</f>
        <v>1.3088067719355364E-2</v>
      </c>
      <c r="AK44" s="2">
        <f t="shared" si="58"/>
        <v>1.4336100710836183E-2</v>
      </c>
      <c r="AL44" s="2">
        <f t="shared" si="58"/>
        <v>1.384773997503934E-2</v>
      </c>
      <c r="AM44" s="2">
        <f t="shared" si="58"/>
        <v>1.3402789082424441E-2</v>
      </c>
      <c r="AN44" s="2">
        <f t="shared" si="58"/>
        <v>1.3815182592652884E-2</v>
      </c>
      <c r="AO44" s="2">
        <f t="shared" si="58"/>
        <v>1.3489608768788323E-2</v>
      </c>
      <c r="AP44" s="2">
        <f t="shared" si="58"/>
        <v>1.4227576102881329E-2</v>
      </c>
      <c r="AQ44" s="2">
        <f t="shared" si="58"/>
        <v>1.4401215475609094E-2</v>
      </c>
      <c r="AR44" s="2">
        <f t="shared" si="58"/>
        <v>1.3142330023332791E-2</v>
      </c>
      <c r="AS44" s="2">
        <f t="shared" si="58"/>
        <v>1.2545444679581096E-2</v>
      </c>
      <c r="AT44" s="2">
        <f t="shared" si="58"/>
        <v>1.1742362580715177E-2</v>
      </c>
      <c r="AU44" s="2">
        <f t="shared" si="58"/>
        <v>1.1818329806283575E-2</v>
      </c>
      <c r="AV44" s="2">
        <f t="shared" si="58"/>
        <v>1.0906723099462803E-2</v>
      </c>
      <c r="AW44" s="2">
        <f t="shared" si="58"/>
        <v>1.2024526561397797E-2</v>
      </c>
      <c r="AX44" s="2">
        <f t="shared" si="58"/>
        <v>1.2100493786966194E-2</v>
      </c>
      <c r="AY44" s="2">
        <f t="shared" si="58"/>
        <v>1.180747734548809E-2</v>
      </c>
      <c r="AZ44" s="2">
        <f t="shared" si="58"/>
        <v>1.1894297031851972E-2</v>
      </c>
      <c r="BA44" s="2">
        <f t="shared" si="58"/>
        <v>1.2871018503445656E-2</v>
      </c>
      <c r="BB44" s="2">
        <f t="shared" si="58"/>
        <v>1.3153182484128277E-2</v>
      </c>
      <c r="BC44" s="2">
        <f t="shared" si="58"/>
        <v>1.3207444788105703E-2</v>
      </c>
      <c r="BD44" s="2">
        <f t="shared" si="58"/>
        <v>1.3294264474469585E-2</v>
      </c>
      <c r="BE44" s="2">
        <f t="shared" si="58"/>
        <v>1.3196592327310217E-2</v>
      </c>
      <c r="BF44" s="2">
        <f t="shared" si="58"/>
        <v>1.3391936621628955E-2</v>
      </c>
      <c r="BG44" s="2">
        <f t="shared" si="58"/>
        <v>1.2176461012534593E-2</v>
      </c>
      <c r="BH44" s="2">
        <f t="shared" si="58"/>
        <v>1.2784198817081774E-2</v>
      </c>
      <c r="BI44" s="2">
        <f t="shared" si="58"/>
        <v>1.2491182375603668E-2</v>
      </c>
      <c r="BJ44" s="2">
        <f t="shared" si="58"/>
        <v>1.3131477562537306E-2</v>
      </c>
      <c r="BK44" s="2">
        <f t="shared" si="58"/>
        <v>1.3044657876173423E-2</v>
      </c>
      <c r="BL44" s="2">
        <f t="shared" si="58"/>
        <v>1.2740788973899832E-2</v>
      </c>
      <c r="BM44" s="2">
        <f t="shared" si="58"/>
        <v>1.2013674100602311E-2</v>
      </c>
      <c r="BN44" s="2">
        <f t="shared" si="58"/>
        <v>1.1959411796624886E-2</v>
      </c>
      <c r="BO44" s="2">
        <f t="shared" si="58"/>
        <v>1.2241575777307504E-2</v>
      </c>
      <c r="BP44" s="2">
        <f t="shared" ref="BP44:CQ44" si="59">BP18/$D18</f>
        <v>1.2067936404579739E-2</v>
      </c>
      <c r="BQ44" s="2">
        <f t="shared" si="59"/>
        <v>1.1112919854577026E-2</v>
      </c>
      <c r="BR44" s="2">
        <f t="shared" si="59"/>
        <v>1.0982690325031201E-2</v>
      </c>
      <c r="BS44" s="2">
        <f t="shared" si="59"/>
        <v>1.0201313147756253E-2</v>
      </c>
      <c r="BT44" s="2">
        <f t="shared" si="59"/>
        <v>1.0494329589234359E-2</v>
      </c>
      <c r="BU44" s="2">
        <f t="shared" si="59"/>
        <v>1.0472624667643388E-2</v>
      </c>
      <c r="BV44" s="2">
        <f t="shared" si="59"/>
        <v>1.0982690325031201E-2</v>
      </c>
      <c r="BW44" s="2">
        <f t="shared" si="59"/>
        <v>1.0830755873894406E-2</v>
      </c>
      <c r="BX44" s="2">
        <f t="shared" si="59"/>
        <v>1.0754788648326009E-2</v>
      </c>
      <c r="BY44" s="2">
        <f t="shared" si="59"/>
        <v>1.1026100168213142E-2</v>
      </c>
      <c r="BZ44" s="2">
        <f t="shared" si="59"/>
        <v>1.2263280698898475E-2</v>
      </c>
      <c r="CA44" s="2">
        <f t="shared" si="59"/>
        <v>8.4106571165011666E-3</v>
      </c>
      <c r="CB44" s="2">
        <f t="shared" si="59"/>
        <v>8.3672472733192244E-3</v>
      </c>
      <c r="CC44" s="2">
        <f t="shared" si="59"/>
        <v>8.3346898909327696E-3</v>
      </c>
      <c r="CD44" s="2">
        <f t="shared" si="59"/>
        <v>7.2168864289977753E-3</v>
      </c>
      <c r="CE44" s="2">
        <f t="shared" si="59"/>
        <v>5.9688534375169572E-3</v>
      </c>
      <c r="CF44" s="2">
        <f t="shared" si="59"/>
        <v>6.0990829670627819E-3</v>
      </c>
      <c r="CG44" s="2">
        <f t="shared" si="59"/>
        <v>5.2091811818329803E-3</v>
      </c>
      <c r="CH44" s="2">
        <f t="shared" si="59"/>
        <v>5.1874762602420101E-3</v>
      </c>
      <c r="CI44" s="2">
        <f t="shared" si="59"/>
        <v>4.3518367789896362E-3</v>
      </c>
      <c r="CJ44" s="2">
        <f t="shared" si="59"/>
        <v>4.7099679852406536E-3</v>
      </c>
      <c r="CK44" s="2">
        <f t="shared" si="59"/>
        <v>4.0154104943295891E-3</v>
      </c>
      <c r="CL44" s="2">
        <f t="shared" si="59"/>
        <v>3.7766563568289108E-3</v>
      </c>
      <c r="CM44" s="2">
        <f t="shared" si="59"/>
        <v>3.2882956210320692E-3</v>
      </c>
      <c r="CN44" s="2">
        <f t="shared" si="59"/>
        <v>2.8541971892126539E-3</v>
      </c>
      <c r="CO44" s="2">
        <f t="shared" si="59"/>
        <v>2.5069184437571221E-3</v>
      </c>
      <c r="CP44" s="2">
        <f t="shared" si="59"/>
        <v>2.1596396983015898E-3</v>
      </c>
      <c r="CQ44" s="2">
        <f t="shared" si="59"/>
        <v>8.2804275869553419E-3</v>
      </c>
      <c r="CS44" s="115" t="s">
        <v>14</v>
      </c>
      <c r="CT44" s="116" t="s">
        <v>13</v>
      </c>
      <c r="CU44" s="116" t="s">
        <v>0</v>
      </c>
      <c r="CV44" s="117">
        <f t="shared" ref="CV44:DL44" si="60">CW18/$D18</f>
        <v>6.54511910575723E-2</v>
      </c>
      <c r="CW44" s="117">
        <f t="shared" si="60"/>
        <v>6.8815453904172777E-2</v>
      </c>
      <c r="CX44" s="117">
        <f t="shared" si="60"/>
        <v>6.5429486135981332E-2</v>
      </c>
      <c r="CY44" s="117">
        <f t="shared" si="60"/>
        <v>5.5065386076292799E-2</v>
      </c>
      <c r="CZ44" s="117">
        <f t="shared" si="60"/>
        <v>4.9563188452981716E-2</v>
      </c>
      <c r="DA44" s="117">
        <f t="shared" si="60"/>
        <v>5.9818763904715397E-2</v>
      </c>
      <c r="DB44" s="117">
        <f t="shared" si="60"/>
        <v>6.8316240707580439E-2</v>
      </c>
      <c r="DC44" s="117">
        <f t="shared" si="60"/>
        <v>6.9075912963264416E-2</v>
      </c>
      <c r="DD44" s="117">
        <f t="shared" si="60"/>
        <v>5.9037386727440445E-2</v>
      </c>
      <c r="DE44" s="117">
        <f t="shared" si="60"/>
        <v>6.1826469151880191E-2</v>
      </c>
      <c r="DF44" s="117">
        <f t="shared" si="60"/>
        <v>6.5266699224049055E-2</v>
      </c>
      <c r="DG44" s="117">
        <f t="shared" si="60"/>
        <v>6.4192305605295999E-2</v>
      </c>
      <c r="DH44" s="117">
        <f t="shared" si="60"/>
        <v>5.9395517933691466E-2</v>
      </c>
      <c r="DI44" s="117">
        <f t="shared" si="60"/>
        <v>5.3133648054696406E-2</v>
      </c>
      <c r="DJ44" s="117">
        <f t="shared" si="60"/>
        <v>5.32855825058332E-2</v>
      </c>
      <c r="DK44" s="117">
        <f t="shared" si="60"/>
        <v>3.5986759997829507E-2</v>
      </c>
      <c r="DL44" s="117">
        <f t="shared" si="60"/>
        <v>4.6340007596722556E-2</v>
      </c>
      <c r="DM44" s="2"/>
      <c r="DO44" s="165" t="s">
        <v>14</v>
      </c>
      <c r="DP44" s="160" t="s">
        <v>13</v>
      </c>
      <c r="DQ44" s="161" t="s">
        <v>0</v>
      </c>
      <c r="DR44" s="166">
        <f t="shared" si="4"/>
        <v>6.54511910575723E-2</v>
      </c>
      <c r="DS44" s="166">
        <f t="shared" si="4"/>
        <v>0.10669054208041673</v>
      </c>
      <c r="DT44" s="166">
        <f t="shared" si="4"/>
        <v>0.23356666124043626</v>
      </c>
      <c r="DU44" s="166">
        <f t="shared" si="11"/>
        <v>9.93000162786912E-2</v>
      </c>
      <c r="DV44" s="166">
        <f t="shared" si="48"/>
        <v>0.57768734060448201</v>
      </c>
      <c r="DW44" s="166">
        <f t="shared" si="48"/>
        <v>0.18874599815508167</v>
      </c>
      <c r="DX44" s="166">
        <f t="shared" si="48"/>
        <v>8.2326767594552069E-2</v>
      </c>
      <c r="DY44" s="166">
        <f t="shared" si="48"/>
        <v>2.2866134896087686E-2</v>
      </c>
      <c r="DZ44" s="166">
        <f t="shared" si="48"/>
        <v>0.76643333875956376</v>
      </c>
      <c r="EC44" s="165" t="s">
        <v>14</v>
      </c>
      <c r="ED44" s="160" t="s">
        <v>13</v>
      </c>
      <c r="EE44" s="161" t="s">
        <v>0</v>
      </c>
      <c r="EF44" s="121">
        <f>Females!D18</f>
        <v>46353</v>
      </c>
      <c r="EG44" s="121">
        <f>Males!D18</f>
        <v>45792</v>
      </c>
      <c r="EH44" s="121">
        <f t="shared" si="6"/>
        <v>92145</v>
      </c>
      <c r="EI44" s="148">
        <f>Gender[[#This Row],[Females]]/(Gender[[#This Row],[Females]]+Gender[[#This Row],[Males]])</f>
        <v>0.50304411525313364</v>
      </c>
      <c r="EJ44" s="148">
        <f>Gender[[#This Row],[Males]]/(Gender[[#This Row],[Females]]+Gender[[#This Row],[Males]])</f>
        <v>0.49695588474686636</v>
      </c>
      <c r="EK44" s="148">
        <f>Gender[[#This Row],[Column1]]/EH$35</f>
        <v>6.080223716864612E-2</v>
      </c>
      <c r="EM44" s="16"/>
      <c r="EN44" s="16"/>
    </row>
    <row r="45" spans="1:144" x14ac:dyDescent="0.2">
      <c r="A45" s="160" t="s">
        <v>12</v>
      </c>
      <c r="B45" s="161" t="s">
        <v>11</v>
      </c>
      <c r="C45" s="161" t="s">
        <v>0</v>
      </c>
      <c r="D45" s="2">
        <f t="shared" ref="D45:AI45" si="61">D19/$D19</f>
        <v>1</v>
      </c>
      <c r="E45" s="2">
        <f t="shared" si="61"/>
        <v>1.1883702054153051E-2</v>
      </c>
      <c r="F45" s="2">
        <f t="shared" si="61"/>
        <v>1.2632937209931529E-2</v>
      </c>
      <c r="G45" s="2">
        <f t="shared" si="61"/>
        <v>1.2452565783540414E-2</v>
      </c>
      <c r="H45" s="2">
        <f t="shared" si="61"/>
        <v>1.3035304238034784E-2</v>
      </c>
      <c r="I45" s="2">
        <f t="shared" si="61"/>
        <v>1.3645792142743172E-2</v>
      </c>
      <c r="J45" s="2">
        <f t="shared" si="61"/>
        <v>1.372210313083172E-2</v>
      </c>
      <c r="K45" s="2">
        <f t="shared" si="61"/>
        <v>1.3180988851658377E-2</v>
      </c>
      <c r="L45" s="2">
        <f t="shared" si="61"/>
        <v>1.3090803138462819E-2</v>
      </c>
      <c r="M45" s="2">
        <f t="shared" si="61"/>
        <v>1.2716185560573582E-2</v>
      </c>
      <c r="N45" s="2">
        <f t="shared" si="61"/>
        <v>1.3548669066994111E-2</v>
      </c>
      <c r="O45" s="2">
        <f t="shared" si="61"/>
        <v>1.3423796541031031E-2</v>
      </c>
      <c r="P45" s="2">
        <f t="shared" si="61"/>
        <v>1.2993680062713758E-2</v>
      </c>
      <c r="Q45" s="2">
        <f t="shared" si="61"/>
        <v>1.2736997648234095E-2</v>
      </c>
      <c r="R45" s="2">
        <f t="shared" si="61"/>
        <v>1.2757809735894608E-2</v>
      </c>
      <c r="S45" s="2">
        <f t="shared" si="61"/>
        <v>1.2230570181828273E-2</v>
      </c>
      <c r="T45" s="2">
        <f t="shared" si="61"/>
        <v>1.1370337225193726E-2</v>
      </c>
      <c r="U45" s="2">
        <f t="shared" si="61"/>
        <v>1.1855952603939034E-2</v>
      </c>
      <c r="V45" s="2">
        <f t="shared" si="61"/>
        <v>1.0766786683038843E-2</v>
      </c>
      <c r="W45" s="2">
        <f t="shared" si="61"/>
        <v>1.1849015241385531E-2</v>
      </c>
      <c r="X45" s="2">
        <f t="shared" si="61"/>
        <v>1.5158137179407134E-2</v>
      </c>
      <c r="Y45" s="2">
        <f t="shared" si="61"/>
        <v>1.7586214073133676E-2</v>
      </c>
      <c r="Z45" s="2">
        <f t="shared" si="61"/>
        <v>1.9348304161723794E-2</v>
      </c>
      <c r="AA45" s="2">
        <f t="shared" si="61"/>
        <v>1.7711086599096756E-2</v>
      </c>
      <c r="AB45" s="2">
        <f t="shared" si="61"/>
        <v>1.8869626145531993E-2</v>
      </c>
      <c r="AC45" s="2">
        <f t="shared" si="61"/>
        <v>1.7142222869709393E-2</v>
      </c>
      <c r="AD45" s="2">
        <f t="shared" si="61"/>
        <v>1.5470318494314831E-2</v>
      </c>
      <c r="AE45" s="2">
        <f t="shared" si="61"/>
        <v>1.5907372335185608E-2</v>
      </c>
      <c r="AF45" s="2">
        <f t="shared" si="61"/>
        <v>1.689941518033674E-2</v>
      </c>
      <c r="AG45" s="2">
        <f t="shared" si="61"/>
        <v>1.6337488813502884E-2</v>
      </c>
      <c r="AH45" s="2">
        <f t="shared" si="61"/>
        <v>1.5935121785399627E-2</v>
      </c>
      <c r="AI45" s="2">
        <f t="shared" si="61"/>
        <v>1.4991640478123028E-2</v>
      </c>
      <c r="AJ45" s="2">
        <f t="shared" ref="AJ45:BO45" si="62">AJ19/$D19</f>
        <v>1.4818206414285417E-2</v>
      </c>
      <c r="AK45" s="2">
        <f t="shared" si="62"/>
        <v>1.4235467959791047E-2</v>
      </c>
      <c r="AL45" s="2">
        <f t="shared" si="62"/>
        <v>1.2785559186108625E-2</v>
      </c>
      <c r="AM45" s="2">
        <f t="shared" si="62"/>
        <v>1.2612125122271015E-2</v>
      </c>
      <c r="AN45" s="2">
        <f t="shared" si="62"/>
        <v>1.2945118524839226E-2</v>
      </c>
      <c r="AO45" s="2">
        <f t="shared" si="62"/>
        <v>1.3160176763997864E-2</v>
      </c>
      <c r="AP45" s="2">
        <f t="shared" si="62"/>
        <v>1.2952055887392731E-2</v>
      </c>
      <c r="AQ45" s="2">
        <f t="shared" si="62"/>
        <v>1.1800453703510998E-2</v>
      </c>
      <c r="AR45" s="2">
        <f t="shared" si="62"/>
        <v>1.220975809416776E-2</v>
      </c>
      <c r="AS45" s="2">
        <f t="shared" si="62"/>
        <v>1.3257299839746925E-2</v>
      </c>
      <c r="AT45" s="2">
        <f t="shared" si="62"/>
        <v>1.2501127321414944E-2</v>
      </c>
      <c r="AU45" s="2">
        <f t="shared" si="62"/>
        <v>1.0690475694950293E-2</v>
      </c>
      <c r="AV45" s="2">
        <f t="shared" si="62"/>
        <v>1.0579477894094223E-2</v>
      </c>
      <c r="AW45" s="2">
        <f t="shared" si="62"/>
        <v>1.1217715249016628E-2</v>
      </c>
      <c r="AX45" s="2">
        <f t="shared" si="62"/>
        <v>1.0634976794522258E-2</v>
      </c>
      <c r="AY45" s="2">
        <f t="shared" si="62"/>
        <v>1.1217715249016628E-2</v>
      </c>
      <c r="AZ45" s="2">
        <f t="shared" si="62"/>
        <v>1.2140384468632715E-2</v>
      </c>
      <c r="BA45" s="2">
        <f t="shared" si="62"/>
        <v>1.2591313034610502E-2</v>
      </c>
      <c r="BB45" s="2">
        <f t="shared" si="62"/>
        <v>1.2639874572485032E-2</v>
      </c>
      <c r="BC45" s="2">
        <f t="shared" si="62"/>
        <v>1.3090803138462819E-2</v>
      </c>
      <c r="BD45" s="2">
        <f t="shared" si="62"/>
        <v>1.2473377871200926E-2</v>
      </c>
      <c r="BE45" s="2">
        <f t="shared" si="62"/>
        <v>1.2813308636322643E-2</v>
      </c>
      <c r="BF45" s="2">
        <f t="shared" si="62"/>
        <v>1.2612125122271015E-2</v>
      </c>
      <c r="BG45" s="2">
        <f t="shared" si="62"/>
        <v>1.2161196556293228E-2</v>
      </c>
      <c r="BH45" s="2">
        <f t="shared" si="62"/>
        <v>1.2688436110359564E-2</v>
      </c>
      <c r="BI45" s="2">
        <f t="shared" si="62"/>
        <v>1.2501127321414944E-2</v>
      </c>
      <c r="BJ45" s="2">
        <f t="shared" si="62"/>
        <v>1.2348505345237848E-2</v>
      </c>
      <c r="BK45" s="2">
        <f t="shared" si="62"/>
        <v>1.2972867975053244E-2</v>
      </c>
      <c r="BL45" s="2">
        <f t="shared" si="62"/>
        <v>1.173801744052946E-2</v>
      </c>
      <c r="BM45" s="2">
        <f t="shared" si="62"/>
        <v>1.0891659209001921E-2</v>
      </c>
      <c r="BN45" s="2">
        <f t="shared" si="62"/>
        <v>1.0447668005577639E-2</v>
      </c>
      <c r="BO45" s="2">
        <f t="shared" si="62"/>
        <v>1.008692515279541E-2</v>
      </c>
      <c r="BP45" s="2">
        <f t="shared" ref="BP45:CQ45" si="63">BP19/$D19</f>
        <v>9.9065537264042963E-3</v>
      </c>
      <c r="BQ45" s="2">
        <f t="shared" si="63"/>
        <v>9.4694998855335173E-3</v>
      </c>
      <c r="BR45" s="2">
        <f t="shared" si="63"/>
        <v>8.5468306659174324E-3</v>
      </c>
      <c r="BS45" s="2">
        <f t="shared" si="63"/>
        <v>8.4150207774008473E-3</v>
      </c>
      <c r="BT45" s="2">
        <f t="shared" si="63"/>
        <v>8.7480141799690589E-3</v>
      </c>
      <c r="BU45" s="2">
        <f t="shared" si="63"/>
        <v>7.9363427612090427E-3</v>
      </c>
      <c r="BV45" s="2">
        <f t="shared" si="63"/>
        <v>8.2693361637772543E-3</v>
      </c>
      <c r="BW45" s="2">
        <f t="shared" si="63"/>
        <v>7.8669691356739995E-3</v>
      </c>
      <c r="BX45" s="2">
        <f t="shared" si="63"/>
        <v>7.9987790241905828E-3</v>
      </c>
      <c r="BY45" s="2">
        <f t="shared" si="63"/>
        <v>7.9849042990835749E-3</v>
      </c>
      <c r="BZ45" s="2">
        <f t="shared" si="63"/>
        <v>8.3664592395263169E-3</v>
      </c>
      <c r="CA45" s="2">
        <f t="shared" si="63"/>
        <v>6.1673153100654191E-3</v>
      </c>
      <c r="CB45" s="2">
        <f t="shared" si="63"/>
        <v>5.875946082818234E-3</v>
      </c>
      <c r="CC45" s="2">
        <f t="shared" si="63"/>
        <v>6.097941684530375E-3</v>
      </c>
      <c r="CD45" s="2">
        <f t="shared" si="63"/>
        <v>5.5498900428035272E-3</v>
      </c>
      <c r="CE45" s="2">
        <f t="shared" si="63"/>
        <v>4.967151588309157E-3</v>
      </c>
      <c r="CF45" s="2">
        <f t="shared" si="63"/>
        <v>4.7035318112759895E-3</v>
      </c>
      <c r="CG45" s="2">
        <f t="shared" si="63"/>
        <v>4.6757823610619718E-3</v>
      </c>
      <c r="CH45" s="2">
        <f t="shared" si="63"/>
        <v>4.4745988470103436E-3</v>
      </c>
      <c r="CI45" s="2">
        <f t="shared" si="63"/>
        <v>4.4815362095638484E-3</v>
      </c>
      <c r="CJ45" s="2">
        <f t="shared" si="63"/>
        <v>3.766987866552894E-3</v>
      </c>
      <c r="CK45" s="2">
        <f t="shared" si="63"/>
        <v>3.6074285278222926E-3</v>
      </c>
      <c r="CL45" s="2">
        <f t="shared" si="63"/>
        <v>3.3646208384496383E-3</v>
      </c>
      <c r="CM45" s="2">
        <f t="shared" si="63"/>
        <v>2.9136922724718518E-3</v>
      </c>
      <c r="CN45" s="2">
        <f t="shared" si="63"/>
        <v>2.4488889813870564E-3</v>
      </c>
      <c r="CO45" s="2">
        <f t="shared" si="63"/>
        <v>2.1713944792468801E-3</v>
      </c>
      <c r="CP45" s="2">
        <f t="shared" si="63"/>
        <v>2.074271403497818E-3</v>
      </c>
      <c r="CQ45" s="2">
        <f t="shared" si="63"/>
        <v>6.0840669594233662E-3</v>
      </c>
      <c r="CS45" s="115" t="s">
        <v>12</v>
      </c>
      <c r="CT45" s="116" t="s">
        <v>11</v>
      </c>
      <c r="CU45" s="116" t="s">
        <v>0</v>
      </c>
      <c r="CV45" s="117">
        <f t="shared" ref="CV45:DL45" si="64">CW19/$D19</f>
        <v>6.3650301428402944E-2</v>
      </c>
      <c r="CW45" s="117">
        <f t="shared" si="64"/>
        <v>6.6258749748520612E-2</v>
      </c>
      <c r="CX45" s="117">
        <f t="shared" si="64"/>
        <v>6.4142854169701766E-2</v>
      </c>
      <c r="CY45" s="117">
        <f t="shared" si="64"/>
        <v>6.1000228932964265E-2</v>
      </c>
      <c r="CZ45" s="117">
        <f t="shared" si="64"/>
        <v>9.0657453849195616E-2</v>
      </c>
      <c r="DA45" s="117">
        <f t="shared" si="64"/>
        <v>8.0549716608739691E-2</v>
      </c>
      <c r="DB45" s="117">
        <f t="shared" si="64"/>
        <v>6.9442999160579125E-2</v>
      </c>
      <c r="DC45" s="117">
        <f t="shared" si="64"/>
        <v>6.3067562973908586E-2</v>
      </c>
      <c r="DD45" s="117">
        <f t="shared" si="64"/>
        <v>5.8246095999223015E-2</v>
      </c>
      <c r="DE45" s="117">
        <f t="shared" si="64"/>
        <v>5.9224264119267137E-2</v>
      </c>
      <c r="DF45" s="117">
        <f t="shared" si="64"/>
        <v>6.3150811324550638E-2</v>
      </c>
      <c r="DG45" s="117">
        <f t="shared" si="64"/>
        <v>6.224895419259506E-2</v>
      </c>
      <c r="DH45" s="117">
        <f t="shared" si="64"/>
        <v>5.0802305979312783E-2</v>
      </c>
      <c r="DI45" s="117">
        <f t="shared" si="64"/>
        <v>4.1915544548273641E-2</v>
      </c>
      <c r="DJ45" s="117">
        <f t="shared" si="64"/>
        <v>3.8384427008539897E-2</v>
      </c>
      <c r="DK45" s="117">
        <f t="shared" si="64"/>
        <v>2.7194461209737283E-2</v>
      </c>
      <c r="DL45" s="117">
        <f t="shared" si="64"/>
        <v>4.0063268746487961E-2</v>
      </c>
      <c r="DM45" s="2"/>
      <c r="DO45" s="165" t="s">
        <v>12</v>
      </c>
      <c r="DP45" s="160" t="s">
        <v>11</v>
      </c>
      <c r="DQ45" s="161" t="s">
        <v>0</v>
      </c>
      <c r="DR45" s="166">
        <f t="shared" si="4"/>
        <v>6.3650301428402944E-2</v>
      </c>
      <c r="DS45" s="166">
        <f t="shared" si="4"/>
        <v>0.10364419654935586</v>
      </c>
      <c r="DT45" s="166">
        <f t="shared" si="4"/>
        <v>0.22804498185879693</v>
      </c>
      <c r="DU45" s="166">
        <f t="shared" si="11"/>
        <v>9.813593068187336E-2</v>
      </c>
      <c r="DV45" s="166">
        <f t="shared" si="48"/>
        <v>0.62439731662816433</v>
      </c>
      <c r="DW45" s="166">
        <f t="shared" si="48"/>
        <v>0.14755770151303876</v>
      </c>
      <c r="DX45" s="166">
        <f t="shared" si="48"/>
        <v>6.725772995622524E-2</v>
      </c>
      <c r="DY45" s="166">
        <f t="shared" si="48"/>
        <v>1.9056934934476612E-2</v>
      </c>
      <c r="DZ45" s="166">
        <f t="shared" si="48"/>
        <v>0.77195501814120304</v>
      </c>
      <c r="EC45" s="165" t="s">
        <v>12</v>
      </c>
      <c r="ED45" s="160" t="s">
        <v>11</v>
      </c>
      <c r="EE45" s="161" t="s">
        <v>0</v>
      </c>
      <c r="EF45" s="121">
        <f>Females!D19</f>
        <v>71217</v>
      </c>
      <c r="EG45" s="121">
        <f>Males!D19</f>
        <v>72930</v>
      </c>
      <c r="EH45" s="121">
        <f t="shared" si="6"/>
        <v>144147</v>
      </c>
      <c r="EI45" s="148">
        <f>Gender[[#This Row],[Females]]/(Gender[[#This Row],[Females]]+Gender[[#This Row],[Males]])</f>
        <v>0.49405814897292349</v>
      </c>
      <c r="EJ45" s="148">
        <f>Gender[[#This Row],[Males]]/(Gender[[#This Row],[Females]]+Gender[[#This Row],[Males]])</f>
        <v>0.50594185102707656</v>
      </c>
      <c r="EK45" s="148">
        <f>Gender[[#This Row],[Column1]]/EH$35</f>
        <v>9.5115959424264276E-2</v>
      </c>
      <c r="EM45" s="16"/>
      <c r="EN45" s="16"/>
    </row>
    <row r="46" spans="1:144" x14ac:dyDescent="0.2">
      <c r="A46" s="160" t="s">
        <v>10</v>
      </c>
      <c r="B46" s="161" t="s">
        <v>9</v>
      </c>
      <c r="C46" s="161" t="s">
        <v>0</v>
      </c>
      <c r="D46" s="2">
        <f t="shared" ref="D46:AI46" si="65">D20/$D20</f>
        <v>1</v>
      </c>
      <c r="E46" s="2">
        <f t="shared" si="65"/>
        <v>8.2546029084577428E-3</v>
      </c>
      <c r="F46" s="2">
        <f t="shared" si="65"/>
        <v>7.3517557153451778E-3</v>
      </c>
      <c r="G46" s="2">
        <f t="shared" si="65"/>
        <v>8.689904233708445E-3</v>
      </c>
      <c r="H46" s="2">
        <f t="shared" si="65"/>
        <v>8.8027601328475157E-3</v>
      </c>
      <c r="I46" s="2">
        <f t="shared" si="65"/>
        <v>8.835004675458679E-3</v>
      </c>
      <c r="J46" s="2">
        <f t="shared" si="65"/>
        <v>9.5121400702931035E-3</v>
      </c>
      <c r="K46" s="2">
        <f t="shared" si="65"/>
        <v>9.6249959694321742E-3</v>
      </c>
      <c r="L46" s="2">
        <f t="shared" si="65"/>
        <v>1.033437590687776E-2</v>
      </c>
      <c r="M46" s="2">
        <f t="shared" si="65"/>
        <v>1.1204978557379163E-2</v>
      </c>
      <c r="N46" s="2">
        <f t="shared" si="65"/>
        <v>1.1285589913907072E-2</v>
      </c>
      <c r="O46" s="2">
        <f t="shared" si="65"/>
        <v>1.1737013510463355E-2</v>
      </c>
      <c r="P46" s="2">
        <f t="shared" si="65"/>
        <v>1.296230612968755E-2</v>
      </c>
      <c r="Q46" s="2">
        <f t="shared" si="65"/>
        <v>1.2220681649630799E-2</v>
      </c>
      <c r="R46" s="2">
        <f t="shared" si="65"/>
        <v>1.2623738432270338E-2</v>
      </c>
      <c r="S46" s="2">
        <f t="shared" si="65"/>
        <v>1.275271660271499E-2</v>
      </c>
      <c r="T46" s="2">
        <f t="shared" si="65"/>
        <v>1.1785380324380099E-2</v>
      </c>
      <c r="U46" s="2">
        <f t="shared" si="65"/>
        <v>1.2510882533131268E-2</v>
      </c>
      <c r="V46" s="2">
        <f t="shared" si="65"/>
        <v>1.2478637990520104E-2</v>
      </c>
      <c r="W46" s="2">
        <f t="shared" si="65"/>
        <v>1.0721310418211718E-2</v>
      </c>
      <c r="X46" s="2">
        <f t="shared" si="65"/>
        <v>8.593170605874955E-3</v>
      </c>
      <c r="Y46" s="2">
        <f t="shared" si="65"/>
        <v>8.3029697223744887E-3</v>
      </c>
      <c r="Z46" s="2">
        <f t="shared" si="65"/>
        <v>8.1901138232354179E-3</v>
      </c>
      <c r="AA46" s="2">
        <f t="shared" si="65"/>
        <v>9.4798955276819401E-3</v>
      </c>
      <c r="AB46" s="2">
        <f t="shared" si="65"/>
        <v>1.0866410859961952E-2</v>
      </c>
      <c r="AC46" s="2">
        <f t="shared" si="65"/>
        <v>1.0011930480766131E-2</v>
      </c>
      <c r="AD46" s="2">
        <f t="shared" si="65"/>
        <v>9.5443846129042668E-3</v>
      </c>
      <c r="AE46" s="2">
        <f t="shared" si="65"/>
        <v>9.1413278302647279E-3</v>
      </c>
      <c r="AF46" s="2">
        <f t="shared" si="65"/>
        <v>8.7866378615419332E-3</v>
      </c>
      <c r="AG46" s="2">
        <f t="shared" si="65"/>
        <v>9.5282623415986843E-3</v>
      </c>
      <c r="AH46" s="2">
        <f t="shared" si="65"/>
        <v>1.0366620449488924E-2</v>
      </c>
      <c r="AI46" s="2">
        <f t="shared" si="65"/>
        <v>1.0479476348627994E-2</v>
      </c>
      <c r="AJ46" s="2">
        <f t="shared" ref="AJ46:BO46" si="66">AJ20/$D20</f>
        <v>1.0060297294682875E-2</v>
      </c>
      <c r="AK46" s="2">
        <f t="shared" si="66"/>
        <v>1.0189275465127528E-2</v>
      </c>
      <c r="AL46" s="2">
        <f t="shared" si="66"/>
        <v>9.2541837294037987E-3</v>
      </c>
      <c r="AM46" s="2">
        <f t="shared" si="66"/>
        <v>9.8023409537935698E-3</v>
      </c>
      <c r="AN46" s="2">
        <f t="shared" si="66"/>
        <v>9.8668300390158965E-3</v>
      </c>
      <c r="AO46" s="2">
        <f t="shared" si="66"/>
        <v>9.044594202431238E-3</v>
      </c>
      <c r="AP46" s="2">
        <f t="shared" si="66"/>
        <v>9.6733627833489183E-3</v>
      </c>
      <c r="AQ46" s="2">
        <f t="shared" si="66"/>
        <v>1.0398864992100087E-2</v>
      </c>
      <c r="AR46" s="2">
        <f t="shared" si="66"/>
        <v>9.7539741398768257E-3</v>
      </c>
      <c r="AS46" s="2">
        <f t="shared" si="66"/>
        <v>1.1269467642601489E-2</v>
      </c>
      <c r="AT46" s="2">
        <f t="shared" si="66"/>
        <v>1.0753554960822882E-2</v>
      </c>
      <c r="AU46" s="2">
        <f t="shared" si="66"/>
        <v>9.7378518685712449E-3</v>
      </c>
      <c r="AV46" s="2">
        <f t="shared" si="66"/>
        <v>1.0930899945184277E-2</v>
      </c>
      <c r="AW46" s="2">
        <f t="shared" si="66"/>
        <v>1.0898655402573114E-2</v>
      </c>
      <c r="AX46" s="2">
        <f t="shared" si="66"/>
        <v>1.1333956727823816E-2</v>
      </c>
      <c r="AY46" s="2">
        <f t="shared" si="66"/>
        <v>1.2414148905297778E-2</v>
      </c>
      <c r="AZ46" s="2">
        <f t="shared" si="66"/>
        <v>1.4123109663689421E-2</v>
      </c>
      <c r="BA46" s="2">
        <f t="shared" si="66"/>
        <v>1.4977590042885241E-2</v>
      </c>
      <c r="BB46" s="2">
        <f t="shared" si="66"/>
        <v>1.5638603166414085E-2</v>
      </c>
      <c r="BC46" s="2">
        <f t="shared" si="66"/>
        <v>1.6170638119498273E-2</v>
      </c>
      <c r="BD46" s="2">
        <f t="shared" si="66"/>
        <v>1.5832070422081061E-2</v>
      </c>
      <c r="BE46" s="2">
        <f t="shared" si="66"/>
        <v>1.7170218940444331E-2</v>
      </c>
      <c r="BF46" s="2">
        <f t="shared" si="66"/>
        <v>1.5961048592525715E-2</v>
      </c>
      <c r="BG46" s="2">
        <f t="shared" si="66"/>
        <v>1.5364524554219199E-2</v>
      </c>
      <c r="BH46" s="2">
        <f t="shared" si="66"/>
        <v>1.781510979266759E-2</v>
      </c>
      <c r="BI46" s="2">
        <f t="shared" si="66"/>
        <v>1.7154096669138749E-2</v>
      </c>
      <c r="BJ46" s="2">
        <f t="shared" si="66"/>
        <v>1.6283494018637344E-2</v>
      </c>
      <c r="BK46" s="2">
        <f t="shared" si="66"/>
        <v>1.686389578563828E-2</v>
      </c>
      <c r="BL46" s="2">
        <f t="shared" si="66"/>
        <v>1.5670847709025246E-2</v>
      </c>
      <c r="BM46" s="2">
        <f t="shared" si="66"/>
        <v>1.4622900074162448E-2</v>
      </c>
      <c r="BN46" s="2">
        <f t="shared" si="66"/>
        <v>1.4606777802856866E-2</v>
      </c>
      <c r="BO46" s="2">
        <f t="shared" si="66"/>
        <v>1.4606777802856866E-2</v>
      </c>
      <c r="BP46" s="2">
        <f t="shared" ref="BP46:CQ46" si="67">BP20/$D20</f>
        <v>1.4558410988940122E-2</v>
      </c>
      <c r="BQ46" s="2">
        <f t="shared" si="67"/>
        <v>1.3026795214909877E-2</v>
      </c>
      <c r="BR46" s="2">
        <f t="shared" si="67"/>
        <v>1.2607616160964757E-2</v>
      </c>
      <c r="BS46" s="2">
        <f t="shared" si="67"/>
        <v>1.2462515719214523E-2</v>
      </c>
      <c r="BT46" s="2">
        <f t="shared" si="67"/>
        <v>1.2381904362686616E-2</v>
      </c>
      <c r="BU46" s="2">
        <f t="shared" si="67"/>
        <v>1.1978847580047077E-2</v>
      </c>
      <c r="BV46" s="2">
        <f t="shared" si="67"/>
        <v>1.1092122658240092E-2</v>
      </c>
      <c r="BW46" s="2">
        <f t="shared" si="67"/>
        <v>1.2365782091381033E-2</v>
      </c>
      <c r="BX46" s="2">
        <f t="shared" si="67"/>
        <v>1.3220262470576855E-2</v>
      </c>
      <c r="BY46" s="2">
        <f t="shared" si="67"/>
        <v>1.391352013671686E-2</v>
      </c>
      <c r="BZ46" s="2">
        <f t="shared" si="67"/>
        <v>1.4397188275884307E-2</v>
      </c>
      <c r="CA46" s="2">
        <f t="shared" si="67"/>
        <v>1.2220681649630799E-2</v>
      </c>
      <c r="CB46" s="2">
        <f t="shared" si="67"/>
        <v>1.1253345371295909E-2</v>
      </c>
      <c r="CC46" s="2">
        <f t="shared" si="67"/>
        <v>1.0011930480766131E-2</v>
      </c>
      <c r="CD46" s="2">
        <f t="shared" si="67"/>
        <v>9.1413278302647279E-3</v>
      </c>
      <c r="CE46" s="2">
        <f t="shared" si="67"/>
        <v>7.9966465675684398E-3</v>
      </c>
      <c r="CF46" s="2">
        <f t="shared" si="67"/>
        <v>8.0450133814851839E-3</v>
      </c>
      <c r="CG46" s="2">
        <f t="shared" si="67"/>
        <v>7.2227775449005254E-3</v>
      </c>
      <c r="CH46" s="2">
        <f t="shared" si="67"/>
        <v>6.8035984909554058E-3</v>
      </c>
      <c r="CI46" s="2">
        <f t="shared" si="67"/>
        <v>6.1587076387321447E-3</v>
      </c>
      <c r="CJ46" s="2">
        <f t="shared" si="67"/>
        <v>5.9007512978428399E-3</v>
      </c>
      <c r="CK46" s="2">
        <f t="shared" si="67"/>
        <v>6.0619740108986556E-3</v>
      </c>
      <c r="CL46" s="2">
        <f t="shared" si="67"/>
        <v>4.8689259342856225E-3</v>
      </c>
      <c r="CM46" s="2">
        <f t="shared" si="67"/>
        <v>4.4175023377293395E-3</v>
      </c>
      <c r="CN46" s="2">
        <f t="shared" si="67"/>
        <v>3.7403669428949151E-3</v>
      </c>
      <c r="CO46" s="2">
        <f t="shared" si="67"/>
        <v>3.6920001289781706E-3</v>
      </c>
      <c r="CP46" s="2">
        <f t="shared" si="67"/>
        <v>2.821397478476768E-3</v>
      </c>
      <c r="CQ46" s="2">
        <f t="shared" si="67"/>
        <v>1.2414148905297778E-2</v>
      </c>
      <c r="CS46" s="115" t="s">
        <v>10</v>
      </c>
      <c r="CT46" s="116" t="s">
        <v>9</v>
      </c>
      <c r="CU46" s="116" t="s">
        <v>0</v>
      </c>
      <c r="CV46" s="117">
        <f t="shared" ref="CV46:DL46" si="68">CW20/$D20</f>
        <v>4.193402766581756E-2</v>
      </c>
      <c r="CW46" s="117">
        <f t="shared" si="68"/>
        <v>5.1962080417889273E-2</v>
      </c>
      <c r="CX46" s="117">
        <f t="shared" si="68"/>
        <v>6.2296456324767033E-2</v>
      </c>
      <c r="CY46" s="117">
        <f t="shared" si="68"/>
        <v>5.6089381872118142E-2</v>
      </c>
      <c r="CZ46" s="117">
        <f t="shared" si="68"/>
        <v>4.6851320414019924E-2</v>
      </c>
      <c r="DA46" s="117">
        <f t="shared" si="68"/>
        <v>4.7367233095798537E-2</v>
      </c>
      <c r="DB46" s="117">
        <f t="shared" si="68"/>
        <v>4.9785573791635764E-2</v>
      </c>
      <c r="DC46" s="117">
        <f t="shared" si="68"/>
        <v>4.8737626156772969E-2</v>
      </c>
      <c r="DD46" s="117">
        <f t="shared" si="68"/>
        <v>5.3590429819753004E-2</v>
      </c>
      <c r="DE46" s="117">
        <f t="shared" si="68"/>
        <v>6.8487408506110348E-2</v>
      </c>
      <c r="DF46" s="117">
        <f t="shared" si="68"/>
        <v>8.0498500628768579E-2</v>
      </c>
      <c r="DG46" s="117">
        <f t="shared" si="68"/>
        <v>8.3787443975107206E-2</v>
      </c>
      <c r="DH46" s="117">
        <f t="shared" si="68"/>
        <v>7.1421661883726173E-2</v>
      </c>
      <c r="DI46" s="117">
        <f t="shared" si="68"/>
        <v>6.0523006481153066E-2</v>
      </c>
      <c r="DJ46" s="117">
        <f t="shared" si="68"/>
        <v>6.6117434624189855E-2</v>
      </c>
      <c r="DK46" s="117">
        <f t="shared" si="68"/>
        <v>4.6448263631380389E-2</v>
      </c>
      <c r="DL46" s="117">
        <f t="shared" si="68"/>
        <v>6.4102150710992165E-2</v>
      </c>
      <c r="DM46" s="2"/>
      <c r="DO46" s="165" t="s">
        <v>10</v>
      </c>
      <c r="DP46" s="160" t="s">
        <v>9</v>
      </c>
      <c r="DQ46" s="161" t="s">
        <v>0</v>
      </c>
      <c r="DR46" s="166">
        <f t="shared" si="4"/>
        <v>4.193402766581756E-2</v>
      </c>
      <c r="DS46" s="166">
        <f t="shared" si="4"/>
        <v>7.1405539612420604E-2</v>
      </c>
      <c r="DT46" s="166">
        <f t="shared" si="4"/>
        <v>0.19296746525650535</v>
      </c>
      <c r="DU46" s="166">
        <f t="shared" si="11"/>
        <v>9.907135717279851E-2</v>
      </c>
      <c r="DV46" s="166">
        <f t="shared" si="48"/>
        <v>0.56984167929577922</v>
      </c>
      <c r="DW46" s="166">
        <f t="shared" si="48"/>
        <v>0.23719085544771548</v>
      </c>
      <c r="DX46" s="166">
        <f t="shared" si="48"/>
        <v>0.11055041434237255</v>
      </c>
      <c r="DY46" s="166">
        <f t="shared" si="48"/>
        <v>3.1954341727662594E-2</v>
      </c>
      <c r="DZ46" s="166">
        <f t="shared" si="48"/>
        <v>0.80703253474349468</v>
      </c>
      <c r="EC46" s="165" t="s">
        <v>10</v>
      </c>
      <c r="ED46" s="160" t="s">
        <v>9</v>
      </c>
      <c r="EE46" s="161" t="s">
        <v>0</v>
      </c>
      <c r="EF46" s="121">
        <f>Females!D20</f>
        <v>31559</v>
      </c>
      <c r="EG46" s="121">
        <f>Males!D20</f>
        <v>30467</v>
      </c>
      <c r="EH46" s="121">
        <f t="shared" si="6"/>
        <v>62026</v>
      </c>
      <c r="EI46" s="148">
        <f>Gender[[#This Row],[Females]]/(Gender[[#This Row],[Females]]+Gender[[#This Row],[Males]])</f>
        <v>0.50880276013284753</v>
      </c>
      <c r="EJ46" s="148">
        <f>Gender[[#This Row],[Males]]/(Gender[[#This Row],[Females]]+Gender[[#This Row],[Males]])</f>
        <v>0.49119723986715247</v>
      </c>
      <c r="EK46" s="148">
        <f>Gender[[#This Row],[Column1]]/EH$35</f>
        <v>4.0928097700607131E-2</v>
      </c>
      <c r="EM46" s="16"/>
      <c r="EN46" s="16"/>
    </row>
    <row r="47" spans="1:144" x14ac:dyDescent="0.2">
      <c r="A47" s="160" t="s">
        <v>8</v>
      </c>
      <c r="B47" s="161" t="s">
        <v>7</v>
      </c>
      <c r="C47" s="161" t="s">
        <v>0</v>
      </c>
      <c r="D47" s="2">
        <f t="shared" ref="D47:AI47" si="69">D21/$D21</f>
        <v>1</v>
      </c>
      <c r="E47" s="2">
        <f t="shared" si="69"/>
        <v>9.9675215589651693E-3</v>
      </c>
      <c r="F47" s="2">
        <f t="shared" si="69"/>
        <v>1.0583491992384366E-2</v>
      </c>
      <c r="G47" s="2">
        <f t="shared" si="69"/>
        <v>1.1129465785642289E-2</v>
      </c>
      <c r="H47" s="2">
        <f t="shared" si="69"/>
        <v>1.087747788106171E-2</v>
      </c>
      <c r="I47" s="2">
        <f t="shared" si="69"/>
        <v>1.1675439578900213E-2</v>
      </c>
      <c r="J47" s="2">
        <f t="shared" si="69"/>
        <v>1.2361406652480681E-2</v>
      </c>
      <c r="K47" s="2">
        <f t="shared" si="69"/>
        <v>1.2277410684287154E-2</v>
      </c>
      <c r="L47" s="2">
        <f t="shared" si="69"/>
        <v>1.2585395900996752E-2</v>
      </c>
      <c r="M47" s="2">
        <f t="shared" si="69"/>
        <v>1.3495352223093291E-2</v>
      </c>
      <c r="N47" s="2">
        <f t="shared" si="69"/>
        <v>1.2963377757867623E-2</v>
      </c>
      <c r="O47" s="2">
        <f t="shared" si="69"/>
        <v>1.3929331392093179E-2</v>
      </c>
      <c r="P47" s="2">
        <f t="shared" si="69"/>
        <v>1.2809385149512824E-2</v>
      </c>
      <c r="Q47" s="2">
        <f t="shared" si="69"/>
        <v>1.3313360958673984E-2</v>
      </c>
      <c r="R47" s="2">
        <f t="shared" si="69"/>
        <v>1.3061373054093403E-2</v>
      </c>
      <c r="S47" s="2">
        <f t="shared" si="69"/>
        <v>1.2907380445738605E-2</v>
      </c>
      <c r="T47" s="2">
        <f t="shared" si="69"/>
        <v>1.2053421435771082E-2</v>
      </c>
      <c r="U47" s="2">
        <f t="shared" si="69"/>
        <v>1.0625489976481129E-2</v>
      </c>
      <c r="V47" s="2">
        <f t="shared" si="69"/>
        <v>1.1619442266771194E-2</v>
      </c>
      <c r="W47" s="2">
        <f t="shared" si="69"/>
        <v>1.1213461753835816E-2</v>
      </c>
      <c r="X47" s="2">
        <f t="shared" si="69"/>
        <v>8.0356142905140555E-3</v>
      </c>
      <c r="Y47" s="2">
        <f t="shared" si="69"/>
        <v>8.3016015231268895E-3</v>
      </c>
      <c r="Z47" s="2">
        <f t="shared" si="69"/>
        <v>8.7355806921267775E-3</v>
      </c>
      <c r="AA47" s="2">
        <f t="shared" si="69"/>
        <v>9.2815544853847021E-3</v>
      </c>
      <c r="AB47" s="2">
        <f t="shared" si="69"/>
        <v>1.021950946354575E-2</v>
      </c>
      <c r="AC47" s="2">
        <f t="shared" si="69"/>
        <v>1.0835479896964945E-2</v>
      </c>
      <c r="AD47" s="2">
        <f t="shared" si="69"/>
        <v>1.1563444954642177E-2</v>
      </c>
      <c r="AE47" s="2">
        <f t="shared" si="69"/>
        <v>1.1101467129577781E-2</v>
      </c>
      <c r="AF47" s="2">
        <f t="shared" si="69"/>
        <v>1.0989472505319745E-2</v>
      </c>
      <c r="AG47" s="2">
        <f t="shared" si="69"/>
        <v>1.1115466457610034E-2</v>
      </c>
      <c r="AH47" s="2">
        <f t="shared" si="69"/>
        <v>1.2851383133609586E-2</v>
      </c>
      <c r="AI47" s="2">
        <f t="shared" si="69"/>
        <v>1.2431403292641953E-2</v>
      </c>
      <c r="AJ47" s="2">
        <f t="shared" ref="AJ47:BO47" si="70">AJ21/$D21</f>
        <v>1.3775338783738381E-2</v>
      </c>
      <c r="AK47" s="2">
        <f t="shared" si="70"/>
        <v>1.3187367006383694E-2</v>
      </c>
      <c r="AL47" s="2">
        <f t="shared" si="70"/>
        <v>1.1311457050061598E-2</v>
      </c>
      <c r="AM47" s="2">
        <f t="shared" si="70"/>
        <v>1.2655392541158024E-2</v>
      </c>
      <c r="AN47" s="2">
        <f t="shared" si="70"/>
        <v>1.2977377085899877E-2</v>
      </c>
      <c r="AO47" s="2">
        <f t="shared" si="70"/>
        <v>1.2067420763803337E-2</v>
      </c>
      <c r="AP47" s="2">
        <f t="shared" si="70"/>
        <v>1.2193414716093627E-2</v>
      </c>
      <c r="AQ47" s="2">
        <f t="shared" si="70"/>
        <v>1.1997424123642065E-2</v>
      </c>
      <c r="AR47" s="2">
        <f t="shared" si="70"/>
        <v>1.3075372382125658E-2</v>
      </c>
      <c r="AS47" s="2">
        <f t="shared" si="70"/>
        <v>1.3537350207190055E-2</v>
      </c>
      <c r="AT47" s="2">
        <f t="shared" si="70"/>
        <v>1.2193414716093627E-2</v>
      </c>
      <c r="AU47" s="2">
        <f t="shared" si="70"/>
        <v>1.150744764251316E-2</v>
      </c>
      <c r="AV47" s="2">
        <f t="shared" si="70"/>
        <v>1.1619442266771194E-2</v>
      </c>
      <c r="AW47" s="2">
        <f t="shared" si="70"/>
        <v>1.3229364990480457E-2</v>
      </c>
      <c r="AX47" s="2">
        <f t="shared" si="70"/>
        <v>1.2823384477545078E-2</v>
      </c>
      <c r="AY47" s="2">
        <f t="shared" si="70"/>
        <v>1.2963377757867623E-2</v>
      </c>
      <c r="AZ47" s="2">
        <f t="shared" si="70"/>
        <v>1.4937283010415501E-2</v>
      </c>
      <c r="BA47" s="2">
        <f t="shared" si="70"/>
        <v>1.3607346847351327E-2</v>
      </c>
      <c r="BB47" s="2">
        <f t="shared" si="70"/>
        <v>1.5147272930899318E-2</v>
      </c>
      <c r="BC47" s="2">
        <f t="shared" si="70"/>
        <v>1.5035278306641281E-2</v>
      </c>
      <c r="BD47" s="2">
        <f t="shared" si="70"/>
        <v>1.625321984544742E-2</v>
      </c>
      <c r="BE47" s="2">
        <f t="shared" si="70"/>
        <v>1.6827192294769852E-2</v>
      </c>
      <c r="BF47" s="2">
        <f t="shared" si="70"/>
        <v>1.518927091499608E-2</v>
      </c>
      <c r="BG47" s="2">
        <f t="shared" si="70"/>
        <v>1.4979280994512264E-2</v>
      </c>
      <c r="BH47" s="2">
        <f t="shared" si="70"/>
        <v>1.4937283010415501E-2</v>
      </c>
      <c r="BI47" s="2">
        <f t="shared" si="70"/>
        <v>1.4489304513383358E-2</v>
      </c>
      <c r="BJ47" s="2">
        <f t="shared" si="70"/>
        <v>1.5077276290738045E-2</v>
      </c>
      <c r="BK47" s="2">
        <f t="shared" si="70"/>
        <v>1.3803337439802889E-2</v>
      </c>
      <c r="BL47" s="2">
        <f t="shared" si="70"/>
        <v>1.3593347519319073E-2</v>
      </c>
      <c r="BM47" s="2">
        <f t="shared" si="70"/>
        <v>1.2753387837383806E-2</v>
      </c>
      <c r="BN47" s="2">
        <f t="shared" si="70"/>
        <v>1.3103371038190167E-2</v>
      </c>
      <c r="BO47" s="2">
        <f t="shared" si="70"/>
        <v>1.1829432187255011E-2</v>
      </c>
      <c r="BP47" s="2">
        <f t="shared" ref="BP47:CQ47" si="71">BP21/$D21</f>
        <v>1.1731436891029231E-2</v>
      </c>
      <c r="BQ47" s="2">
        <f t="shared" si="71"/>
        <v>1.1003471833351999E-2</v>
      </c>
      <c r="BR47" s="2">
        <f t="shared" si="71"/>
        <v>1.1451450330384142E-2</v>
      </c>
      <c r="BS47" s="2">
        <f t="shared" si="71"/>
        <v>1.1843431515287266E-2</v>
      </c>
      <c r="BT47" s="2">
        <f t="shared" si="71"/>
        <v>1.1731436891029231E-2</v>
      </c>
      <c r="BU47" s="2">
        <f t="shared" si="71"/>
        <v>1.0205510135513495E-2</v>
      </c>
      <c r="BV47" s="2">
        <f t="shared" si="71"/>
        <v>1.0079516183223206E-2</v>
      </c>
      <c r="BW47" s="2">
        <f t="shared" si="71"/>
        <v>1.1073468473513272E-2</v>
      </c>
      <c r="BX47" s="2">
        <f t="shared" si="71"/>
        <v>1.097547317728749E-2</v>
      </c>
      <c r="BY47" s="2">
        <f t="shared" si="71"/>
        <v>1.2417403964609698E-2</v>
      </c>
      <c r="BZ47" s="2">
        <f t="shared" si="71"/>
        <v>1.2529398588867735E-2</v>
      </c>
      <c r="CA47" s="2">
        <f t="shared" si="71"/>
        <v>8.5395900996752157E-3</v>
      </c>
      <c r="CB47" s="2">
        <f t="shared" si="71"/>
        <v>8.0356142905140555E-3</v>
      </c>
      <c r="CC47" s="2">
        <f t="shared" si="71"/>
        <v>7.9236196662560189E-3</v>
      </c>
      <c r="CD47" s="2">
        <f t="shared" si="71"/>
        <v>7.1536566244820247E-3</v>
      </c>
      <c r="CE47" s="2">
        <f t="shared" si="71"/>
        <v>6.1037070220629408E-3</v>
      </c>
      <c r="CF47" s="2">
        <f t="shared" si="71"/>
        <v>5.3757419643857092E-3</v>
      </c>
      <c r="CG47" s="2">
        <f t="shared" si="71"/>
        <v>4.8437674991600402E-3</v>
      </c>
      <c r="CH47" s="2">
        <f t="shared" si="71"/>
        <v>4.8297681711277855E-3</v>
      </c>
      <c r="CI47" s="2">
        <f t="shared" si="71"/>
        <v>4.7317728749020046E-3</v>
      </c>
      <c r="CJ47" s="2">
        <f t="shared" si="71"/>
        <v>3.9478105050957555E-3</v>
      </c>
      <c r="CK47" s="2">
        <f t="shared" si="71"/>
        <v>4.0458058013215364E-3</v>
      </c>
      <c r="CL47" s="2">
        <f t="shared" si="71"/>
        <v>3.4438346959345953E-3</v>
      </c>
      <c r="CM47" s="2">
        <f t="shared" si="71"/>
        <v>3.3038414156120505E-3</v>
      </c>
      <c r="CN47" s="2">
        <f t="shared" si="71"/>
        <v>2.3378877813864936E-3</v>
      </c>
      <c r="CO47" s="2">
        <f t="shared" si="71"/>
        <v>2.5478777018703102E-3</v>
      </c>
      <c r="CP47" s="2">
        <f t="shared" si="71"/>
        <v>2.16989584499944E-3</v>
      </c>
      <c r="CQ47" s="2">
        <f t="shared" si="71"/>
        <v>8.0356142905140555E-3</v>
      </c>
      <c r="CS47" s="115" t="s">
        <v>8</v>
      </c>
      <c r="CT47" s="116" t="s">
        <v>7</v>
      </c>
      <c r="CU47" s="116" t="s">
        <v>0</v>
      </c>
      <c r="CV47" s="117">
        <f t="shared" ref="CV47:DL47" si="72">CW21/$D21</f>
        <v>5.4233396796953749E-2</v>
      </c>
      <c r="CW47" s="117">
        <f t="shared" si="72"/>
        <v>6.3682943218725502E-2</v>
      </c>
      <c r="CX47" s="117">
        <f t="shared" si="72"/>
        <v>6.6020831000111996E-2</v>
      </c>
      <c r="CY47" s="117">
        <f t="shared" si="72"/>
        <v>5.3547429723373278E-2</v>
      </c>
      <c r="CZ47" s="117">
        <f t="shared" si="72"/>
        <v>4.7373726061149063E-2</v>
      </c>
      <c r="DA47" s="117">
        <f t="shared" si="72"/>
        <v>5.7621234180759325E-2</v>
      </c>
      <c r="DB47" s="117">
        <f t="shared" si="72"/>
        <v>6.3360958673983656E-2</v>
      </c>
      <c r="DC47" s="117">
        <f t="shared" si="72"/>
        <v>6.2311009071564567E-2</v>
      </c>
      <c r="DD47" s="117">
        <f t="shared" si="72"/>
        <v>6.2087019823048491E-2</v>
      </c>
      <c r="DE47" s="117">
        <f t="shared" si="72"/>
        <v>6.9478665024078845E-2</v>
      </c>
      <c r="DF47" s="117">
        <f t="shared" si="72"/>
        <v>7.8284242356366898E-2</v>
      </c>
      <c r="DG47" s="117">
        <f t="shared" si="72"/>
        <v>7.1900548773658868E-2</v>
      </c>
      <c r="DH47" s="117">
        <f t="shared" si="72"/>
        <v>6.0421099787210213E-2</v>
      </c>
      <c r="DI47" s="117">
        <f t="shared" si="72"/>
        <v>5.531134505543734E-2</v>
      </c>
      <c r="DJ47" s="117">
        <f t="shared" si="72"/>
        <v>5.553533430395341E-2</v>
      </c>
      <c r="DK47" s="117">
        <f t="shared" si="72"/>
        <v>3.4592339567700747E-2</v>
      </c>
      <c r="DL47" s="117">
        <f t="shared" si="72"/>
        <v>4.4237876581924067E-2</v>
      </c>
      <c r="DM47" s="2"/>
      <c r="DO47" s="165" t="s">
        <v>8</v>
      </c>
      <c r="DP47" s="160" t="s">
        <v>7</v>
      </c>
      <c r="DQ47" s="161" t="s">
        <v>0</v>
      </c>
      <c r="DR47" s="166">
        <f t="shared" si="4"/>
        <v>5.4233396796953749E-2</v>
      </c>
      <c r="DS47" s="166">
        <f t="shared" si="4"/>
        <v>9.1457610034718334E-2</v>
      </c>
      <c r="DT47" s="166">
        <f t="shared" si="4"/>
        <v>0.21823552469481464</v>
      </c>
      <c r="DU47" s="166">
        <f t="shared" si="11"/>
        <v>0.10031918467913541</v>
      </c>
      <c r="DV47" s="166">
        <f t="shared" si="48"/>
        <v>0.59208757979616977</v>
      </c>
      <c r="DW47" s="166">
        <f t="shared" si="48"/>
        <v>0.18967689550901556</v>
      </c>
      <c r="DX47" s="166">
        <f t="shared" si="48"/>
        <v>7.8830216149624821E-2</v>
      </c>
      <c r="DY47" s="166">
        <f t="shared" si="48"/>
        <v>2.1838951730316945E-2</v>
      </c>
      <c r="DZ47" s="166">
        <f t="shared" si="48"/>
        <v>0.78176447530518534</v>
      </c>
      <c r="EC47" s="165" t="s">
        <v>8</v>
      </c>
      <c r="ED47" s="160" t="s">
        <v>7</v>
      </c>
      <c r="EE47" s="161" t="s">
        <v>0</v>
      </c>
      <c r="EF47" s="121">
        <f>Females!D21</f>
        <v>36227</v>
      </c>
      <c r="EG47" s="121">
        <f>Males!D21</f>
        <v>35205</v>
      </c>
      <c r="EH47" s="121">
        <f t="shared" si="6"/>
        <v>71432</v>
      </c>
      <c r="EI47" s="148">
        <f>Gender[[#This Row],[Females]]/(Gender[[#This Row],[Females]]+Gender[[#This Row],[Males]])</f>
        <v>0.50715365662448197</v>
      </c>
      <c r="EJ47" s="148">
        <f>Gender[[#This Row],[Males]]/(Gender[[#This Row],[Females]]+Gender[[#This Row],[Males]])</f>
        <v>0.49284634337551797</v>
      </c>
      <c r="EK47" s="148">
        <f>Gender[[#This Row],[Column1]]/EH$35</f>
        <v>4.7134683438393069E-2</v>
      </c>
      <c r="EM47" s="16"/>
      <c r="EN47" s="16"/>
    </row>
    <row r="48" spans="1:144" x14ac:dyDescent="0.2">
      <c r="A48" s="160" t="s">
        <v>6</v>
      </c>
      <c r="B48" s="161" t="s">
        <v>5</v>
      </c>
      <c r="C48" s="161" t="s">
        <v>0</v>
      </c>
      <c r="D48" s="2">
        <f t="shared" ref="D48:AI48" si="73">D22/$D22</f>
        <v>1</v>
      </c>
      <c r="E48" s="2">
        <f t="shared" si="73"/>
        <v>8.8039897016725776E-3</v>
      </c>
      <c r="F48" s="2">
        <f t="shared" si="73"/>
        <v>9.5421565273751865E-3</v>
      </c>
      <c r="G48" s="2">
        <f t="shared" si="73"/>
        <v>9.8932358713069157E-3</v>
      </c>
      <c r="H48" s="2">
        <f t="shared" si="73"/>
        <v>1.0505374214572493E-2</v>
      </c>
      <c r="I48" s="2">
        <f t="shared" si="73"/>
        <v>1.1684640728804711E-2</v>
      </c>
      <c r="J48" s="2">
        <f t="shared" si="73"/>
        <v>1.1351565453792557E-2</v>
      </c>
      <c r="K48" s="2">
        <f t="shared" si="73"/>
        <v>1.1684640728804711E-2</v>
      </c>
      <c r="L48" s="2">
        <f t="shared" si="73"/>
        <v>1.1666636659885134E-2</v>
      </c>
      <c r="M48" s="2">
        <f t="shared" si="73"/>
        <v>1.1846677349080893E-2</v>
      </c>
      <c r="N48" s="2">
        <f t="shared" si="73"/>
        <v>1.2305781106530076E-2</v>
      </c>
      <c r="O48" s="2">
        <f t="shared" si="73"/>
        <v>1.1855679383540681E-2</v>
      </c>
      <c r="P48" s="2">
        <f t="shared" si="73"/>
        <v>1.2701870622760745E-2</v>
      </c>
      <c r="Q48" s="2">
        <f t="shared" si="73"/>
        <v>1.1981707865977711E-2</v>
      </c>
      <c r="R48" s="2">
        <f t="shared" si="73"/>
        <v>1.1891687521379831E-2</v>
      </c>
      <c r="S48" s="2">
        <f t="shared" si="73"/>
        <v>1.1855679383540681E-2</v>
      </c>
      <c r="T48" s="2">
        <f t="shared" si="73"/>
        <v>1.0991484075401041E-2</v>
      </c>
      <c r="U48" s="2">
        <f t="shared" si="73"/>
        <v>1.151360207406874E-2</v>
      </c>
      <c r="V48" s="2">
        <f t="shared" si="73"/>
        <v>1.0280323353077795E-2</v>
      </c>
      <c r="W48" s="2">
        <f t="shared" si="73"/>
        <v>1.0325333525376736E-2</v>
      </c>
      <c r="X48" s="2">
        <f t="shared" si="73"/>
        <v>8.7139693570746982E-3</v>
      </c>
      <c r="Y48" s="2">
        <f t="shared" si="73"/>
        <v>8.6239490124768205E-3</v>
      </c>
      <c r="Z48" s="2">
        <f t="shared" si="73"/>
        <v>8.2728696685450912E-3</v>
      </c>
      <c r="AA48" s="2">
        <f t="shared" si="73"/>
        <v>1.0361341663215886E-2</v>
      </c>
      <c r="AB48" s="2">
        <f t="shared" si="73"/>
        <v>1.0658408800388888E-2</v>
      </c>
      <c r="AC48" s="2">
        <f t="shared" si="73"/>
        <v>1.0739427110526979E-2</v>
      </c>
      <c r="AD48" s="2">
        <f t="shared" si="73"/>
        <v>1.0343337594296311E-2</v>
      </c>
      <c r="AE48" s="2">
        <f t="shared" si="73"/>
        <v>1.1162522730137011E-2</v>
      </c>
      <c r="AF48" s="2">
        <f t="shared" si="73"/>
        <v>1.1414579695011072E-2</v>
      </c>
      <c r="AG48" s="2">
        <f t="shared" si="73"/>
        <v>1.1396575626091497E-2</v>
      </c>
      <c r="AH48" s="2">
        <f t="shared" si="73"/>
        <v>1.2692868588300956E-2</v>
      </c>
      <c r="AI48" s="2">
        <f t="shared" si="73"/>
        <v>1.2080730245035379E-2</v>
      </c>
      <c r="AJ48" s="2">
        <f t="shared" ref="AJ48:BO48" si="74">AJ22/$D22</f>
        <v>1.2341789244369227E-2</v>
      </c>
      <c r="AK48" s="2">
        <f t="shared" si="74"/>
        <v>1.2917919449795654E-2</v>
      </c>
      <c r="AL48" s="2">
        <f t="shared" si="74"/>
        <v>1.2053724141656015E-2</v>
      </c>
      <c r="AM48" s="2">
        <f t="shared" si="74"/>
        <v>1.1837675314621104E-2</v>
      </c>
      <c r="AN48" s="2">
        <f t="shared" si="74"/>
        <v>1.2224762796391984E-2</v>
      </c>
      <c r="AO48" s="2">
        <f t="shared" si="74"/>
        <v>1.1549610211907891E-2</v>
      </c>
      <c r="AP48" s="2">
        <f t="shared" si="74"/>
        <v>1.2674864519381381E-2</v>
      </c>
      <c r="AQ48" s="2">
        <f t="shared" si="74"/>
        <v>1.1171524764596799E-2</v>
      </c>
      <c r="AR48" s="2">
        <f t="shared" si="74"/>
        <v>1.181066921124174E-2</v>
      </c>
      <c r="AS48" s="2">
        <f t="shared" si="74"/>
        <v>1.1558612246367679E-2</v>
      </c>
      <c r="AT48" s="2">
        <f t="shared" si="74"/>
        <v>1.1585618349747043E-2</v>
      </c>
      <c r="AU48" s="2">
        <f t="shared" si="74"/>
        <v>1.0172298939560341E-2</v>
      </c>
      <c r="AV48" s="2">
        <f t="shared" si="74"/>
        <v>1.1171524764596799E-2</v>
      </c>
      <c r="AW48" s="2">
        <f t="shared" si="74"/>
        <v>1.1990709900437499E-2</v>
      </c>
      <c r="AX48" s="2">
        <f t="shared" si="74"/>
        <v>1.2251768899771349E-2</v>
      </c>
      <c r="AY48" s="2">
        <f t="shared" si="74"/>
        <v>1.3692094413337415E-2</v>
      </c>
      <c r="AZ48" s="2">
        <f t="shared" si="74"/>
        <v>1.3259996759267595E-2</v>
      </c>
      <c r="BA48" s="2">
        <f t="shared" si="74"/>
        <v>1.4538285652557478E-2</v>
      </c>
      <c r="BB48" s="2">
        <f t="shared" si="74"/>
        <v>1.5357470788398178E-2</v>
      </c>
      <c r="BC48" s="2">
        <f t="shared" si="74"/>
        <v>1.3746106620096142E-2</v>
      </c>
      <c r="BD48" s="2">
        <f t="shared" si="74"/>
        <v>1.4745332445132601E-2</v>
      </c>
      <c r="BE48" s="2">
        <f t="shared" si="74"/>
        <v>1.5078407720144753E-2</v>
      </c>
      <c r="BF48" s="2">
        <f t="shared" si="74"/>
        <v>1.4682318203914085E-2</v>
      </c>
      <c r="BG48" s="2">
        <f t="shared" si="74"/>
        <v>1.5384476891777542E-2</v>
      </c>
      <c r="BH48" s="2">
        <f t="shared" si="74"/>
        <v>1.5024395513386026E-2</v>
      </c>
      <c r="BI48" s="2">
        <f t="shared" si="74"/>
        <v>1.5843580649226724E-2</v>
      </c>
      <c r="BJ48" s="2">
        <f t="shared" si="74"/>
        <v>1.4943377203247935E-2</v>
      </c>
      <c r="BK48" s="2">
        <f t="shared" si="74"/>
        <v>1.4637308031615144E-2</v>
      </c>
      <c r="BL48" s="2">
        <f t="shared" si="74"/>
        <v>1.4016167653889779E-2</v>
      </c>
      <c r="BM48" s="2">
        <f t="shared" si="74"/>
        <v>1.2809895036278199E-2</v>
      </c>
      <c r="BN48" s="2">
        <f t="shared" si="74"/>
        <v>1.2899915380876079E-2</v>
      </c>
      <c r="BO48" s="2">
        <f t="shared" si="74"/>
        <v>1.2665862484921592E-2</v>
      </c>
      <c r="BP48" s="2">
        <f t="shared" ref="BP48:CQ48" si="75">BP22/$D22</f>
        <v>1.216174855517347E-2</v>
      </c>
      <c r="BQ48" s="2">
        <f t="shared" si="75"/>
        <v>1.2323785175449652E-2</v>
      </c>
      <c r="BR48" s="2">
        <f t="shared" si="75"/>
        <v>1.1045496282159768E-2</v>
      </c>
      <c r="BS48" s="2">
        <f t="shared" si="75"/>
        <v>1.1603622418666618E-2</v>
      </c>
      <c r="BT48" s="2">
        <f t="shared" si="75"/>
        <v>1.120753290243595E-2</v>
      </c>
      <c r="BU48" s="2">
        <f t="shared" si="75"/>
        <v>1.1549610211907891E-2</v>
      </c>
      <c r="BV48" s="2">
        <f t="shared" si="75"/>
        <v>1.0928469834182525E-2</v>
      </c>
      <c r="BW48" s="2">
        <f t="shared" si="75"/>
        <v>1.2305781106530076E-2</v>
      </c>
      <c r="BX48" s="2">
        <f t="shared" si="75"/>
        <v>1.2035720072736438E-2</v>
      </c>
      <c r="BY48" s="2">
        <f t="shared" si="75"/>
        <v>1.2521829933564986E-2</v>
      </c>
      <c r="BZ48" s="2">
        <f t="shared" si="75"/>
        <v>1.4088183929568083E-2</v>
      </c>
      <c r="CA48" s="2">
        <f t="shared" si="75"/>
        <v>9.947248078065643E-3</v>
      </c>
      <c r="CB48" s="2">
        <f t="shared" si="75"/>
        <v>9.7131951821111569E-3</v>
      </c>
      <c r="CC48" s="2">
        <f t="shared" si="75"/>
        <v>9.8662297679275521E-3</v>
      </c>
      <c r="CD48" s="2">
        <f t="shared" si="75"/>
        <v>8.3988981509821228E-3</v>
      </c>
      <c r="CE48" s="2">
        <f t="shared" si="75"/>
        <v>7.462686567164179E-3</v>
      </c>
      <c r="CF48" s="2">
        <f t="shared" si="75"/>
        <v>6.8145400860594495E-3</v>
      </c>
      <c r="CG48" s="2">
        <f t="shared" si="75"/>
        <v>7.1296112921520266E-3</v>
      </c>
      <c r="CH48" s="2">
        <f t="shared" si="75"/>
        <v>6.6885116036224188E-3</v>
      </c>
      <c r="CI48" s="2">
        <f t="shared" si="75"/>
        <v>5.9863529157589612E-3</v>
      </c>
      <c r="CJ48" s="2">
        <f t="shared" si="75"/>
        <v>5.4642349170912624E-3</v>
      </c>
      <c r="CK48" s="2">
        <f t="shared" si="75"/>
        <v>4.7710782636875932E-3</v>
      </c>
      <c r="CL48" s="2">
        <f t="shared" si="75"/>
        <v>4.7170660569288659E-3</v>
      </c>
      <c r="CM48" s="2">
        <f t="shared" si="75"/>
        <v>3.4657832670183463E-3</v>
      </c>
      <c r="CN48" s="2">
        <f t="shared" si="75"/>
        <v>3.0696937507876782E-3</v>
      </c>
      <c r="CO48" s="2">
        <f t="shared" si="75"/>
        <v>2.7006103379363738E-3</v>
      </c>
      <c r="CP48" s="2">
        <f t="shared" si="75"/>
        <v>2.6646022000972221E-3</v>
      </c>
      <c r="CQ48" s="2">
        <f t="shared" si="75"/>
        <v>9.5871666996741271E-3</v>
      </c>
      <c r="CS48" s="115" t="s">
        <v>6</v>
      </c>
      <c r="CT48" s="116" t="s">
        <v>5</v>
      </c>
      <c r="CU48" s="116" t="s">
        <v>0</v>
      </c>
      <c r="CV48" s="117">
        <f t="shared" ref="CV48:DL48" si="76">CW22/$D22</f>
        <v>5.042939704373188E-2</v>
      </c>
      <c r="CW48" s="117">
        <f t="shared" si="76"/>
        <v>5.8855301298093368E-2</v>
      </c>
      <c r="CX48" s="117">
        <f t="shared" si="76"/>
        <v>6.0286624777199649E-2</v>
      </c>
      <c r="CY48" s="117">
        <f t="shared" si="76"/>
        <v>5.1824712384999007E-2</v>
      </c>
      <c r="CZ48" s="117">
        <f t="shared" si="76"/>
        <v>4.8655996255153662E-2</v>
      </c>
      <c r="DA48" s="117">
        <f t="shared" si="76"/>
        <v>5.7009884233836849E-2</v>
      </c>
      <c r="DB48" s="117">
        <f t="shared" si="76"/>
        <v>6.1231838395477377E-2</v>
      </c>
      <c r="DC48" s="117">
        <f t="shared" si="76"/>
        <v>5.9431431503519795E-2</v>
      </c>
      <c r="DD48" s="117">
        <f t="shared" si="76"/>
        <v>5.647876420070936E-2</v>
      </c>
      <c r="DE48" s="117">
        <f t="shared" si="76"/>
        <v>6.9099616513332018E-2</v>
      </c>
      <c r="DF48" s="117">
        <f t="shared" si="76"/>
        <v>7.3636641881065126E-2</v>
      </c>
      <c r="DG48" s="117">
        <f t="shared" si="76"/>
        <v>7.4464829051365602E-2</v>
      </c>
      <c r="DH48" s="117">
        <f t="shared" si="76"/>
        <v>6.2861206632698993E-2</v>
      </c>
      <c r="DI48" s="117">
        <f t="shared" si="76"/>
        <v>5.6334731649352751E-2</v>
      </c>
      <c r="DJ48" s="117">
        <f t="shared" si="76"/>
        <v>6.0898763120465223E-2</v>
      </c>
      <c r="DK48" s="117">
        <f t="shared" si="76"/>
        <v>4.2255549754244462E-2</v>
      </c>
      <c r="DL48" s="117">
        <f t="shared" si="76"/>
        <v>5.6244711304754877E-2</v>
      </c>
      <c r="DM48" s="2"/>
      <c r="DO48" s="165" t="s">
        <v>6</v>
      </c>
      <c r="DP48" s="160" t="s">
        <v>5</v>
      </c>
      <c r="DQ48" s="161" t="s">
        <v>0</v>
      </c>
      <c r="DR48" s="166">
        <f t="shared" si="4"/>
        <v>5.042939704373188E-2</v>
      </c>
      <c r="DS48" s="166">
        <f t="shared" si="4"/>
        <v>8.5132239886214281E-2</v>
      </c>
      <c r="DT48" s="166">
        <f t="shared" si="4"/>
        <v>0.20235673262157247</v>
      </c>
      <c r="DU48" s="166">
        <f t="shared" si="11"/>
        <v>9.3072034279747223E-2</v>
      </c>
      <c r="DV48" s="166">
        <f t="shared" si="48"/>
        <v>0.58190951154961024</v>
      </c>
      <c r="DW48" s="166">
        <f t="shared" si="48"/>
        <v>0.21573375582881732</v>
      </c>
      <c r="DX48" s="166">
        <f t="shared" si="48"/>
        <v>9.8500261058999339E-2</v>
      </c>
      <c r="DY48" s="166">
        <f t="shared" si="48"/>
        <v>2.6204922312442612E-2</v>
      </c>
      <c r="DZ48" s="166">
        <f t="shared" si="48"/>
        <v>0.7976432673784275</v>
      </c>
      <c r="EC48" s="165" t="s">
        <v>6</v>
      </c>
      <c r="ED48" s="160" t="s">
        <v>5</v>
      </c>
      <c r="EE48" s="161" t="s">
        <v>0</v>
      </c>
      <c r="EF48" s="121">
        <f>Females!D22</f>
        <v>56796</v>
      </c>
      <c r="EG48" s="121">
        <f>Males!D22</f>
        <v>54290</v>
      </c>
      <c r="EH48" s="121">
        <f t="shared" si="6"/>
        <v>111086</v>
      </c>
      <c r="EI48" s="148">
        <f>Gender[[#This Row],[Females]]/(Gender[[#This Row],[Females]]+Gender[[#This Row],[Males]])</f>
        <v>0.51127954917811425</v>
      </c>
      <c r="EJ48" s="148">
        <f>Gender[[#This Row],[Males]]/(Gender[[#This Row],[Females]]+Gender[[#This Row],[Males]])</f>
        <v>0.48872045082188575</v>
      </c>
      <c r="EK48" s="148">
        <f>Gender[[#This Row],[Column1]]/EH$35</f>
        <v>7.330052979669241E-2</v>
      </c>
      <c r="EM48" s="16"/>
      <c r="EN48" s="16"/>
    </row>
    <row r="49" spans="1:146" x14ac:dyDescent="0.2">
      <c r="A49" s="160" t="s">
        <v>4</v>
      </c>
      <c r="B49" s="161" t="s">
        <v>3</v>
      </c>
      <c r="C49" s="161" t="s">
        <v>0</v>
      </c>
      <c r="D49" s="2">
        <f t="shared" ref="D49:AI49" si="77">D23/$D23</f>
        <v>1</v>
      </c>
      <c r="E49" s="2">
        <f t="shared" si="77"/>
        <v>8.8038010061486857E-3</v>
      </c>
      <c r="F49" s="2">
        <f t="shared" si="77"/>
        <v>9.4850475125768594E-3</v>
      </c>
      <c r="G49" s="2">
        <f t="shared" si="77"/>
        <v>9.2579653437674676E-3</v>
      </c>
      <c r="H49" s="2">
        <f t="shared" si="77"/>
        <v>9.9130100614868641E-3</v>
      </c>
      <c r="I49" s="2">
        <f t="shared" si="77"/>
        <v>1.0035285075461151E-2</v>
      </c>
      <c r="J49" s="2">
        <f t="shared" si="77"/>
        <v>1.088247624371157E-2</v>
      </c>
      <c r="K49" s="2">
        <f t="shared" si="77"/>
        <v>1.0602990497484628E-2</v>
      </c>
      <c r="L49" s="2">
        <f t="shared" si="77"/>
        <v>1.1651062045835662E-2</v>
      </c>
      <c r="M49" s="2">
        <f t="shared" si="77"/>
        <v>1.1467649524874231E-2</v>
      </c>
      <c r="N49" s="2">
        <f t="shared" si="77"/>
        <v>1.1991685299049749E-2</v>
      </c>
      <c r="O49" s="2">
        <f t="shared" si="77"/>
        <v>1.1214365567356065E-2</v>
      </c>
      <c r="P49" s="2">
        <f t="shared" si="77"/>
        <v>1.141524594745668E-2</v>
      </c>
      <c r="Q49" s="2">
        <f t="shared" si="77"/>
        <v>1.2140162101732811E-2</v>
      </c>
      <c r="R49" s="2">
        <f t="shared" si="77"/>
        <v>1.1249301285634433E-2</v>
      </c>
      <c r="S49" s="2">
        <f t="shared" si="77"/>
        <v>1.1476383454443823E-2</v>
      </c>
      <c r="T49" s="2">
        <f t="shared" si="77"/>
        <v>1.1048420905533818E-2</v>
      </c>
      <c r="U49" s="2">
        <f t="shared" si="77"/>
        <v>1.1214365567356065E-2</v>
      </c>
      <c r="V49" s="2">
        <f t="shared" si="77"/>
        <v>1.0515651201788708E-2</v>
      </c>
      <c r="W49" s="2">
        <f t="shared" si="77"/>
        <v>1.177333705980995E-2</v>
      </c>
      <c r="X49" s="2">
        <f t="shared" si="77"/>
        <v>1.95290665176076E-2</v>
      </c>
      <c r="Y49" s="2">
        <f t="shared" si="77"/>
        <v>1.9092370039128004E-2</v>
      </c>
      <c r="Z49" s="2">
        <f t="shared" si="77"/>
        <v>1.7983160983789825E-2</v>
      </c>
      <c r="AA49" s="2">
        <f t="shared" si="77"/>
        <v>1.3415315818893237E-2</v>
      </c>
      <c r="AB49" s="2">
        <f t="shared" si="77"/>
        <v>1.2271171045276691E-2</v>
      </c>
      <c r="AC49" s="2">
        <f t="shared" si="77"/>
        <v>1.0865008384572387E-2</v>
      </c>
      <c r="AD49" s="2">
        <f t="shared" si="77"/>
        <v>9.9916154276131919E-3</v>
      </c>
      <c r="AE49" s="2">
        <f t="shared" si="77"/>
        <v>1.0803870877585242E-2</v>
      </c>
      <c r="AF49" s="2">
        <f t="shared" si="77"/>
        <v>1.1092090553381777E-2</v>
      </c>
      <c r="AG49" s="2">
        <f t="shared" si="77"/>
        <v>1.3869480156512019E-2</v>
      </c>
      <c r="AH49" s="2">
        <f t="shared" si="77"/>
        <v>1.2201299608719955E-2</v>
      </c>
      <c r="AI49" s="2">
        <f t="shared" si="77"/>
        <v>1.155498882057015E-2</v>
      </c>
      <c r="AJ49" s="2">
        <f t="shared" ref="AJ49:BO49" si="78">AJ23/$D23</f>
        <v>9.7470653996646166E-3</v>
      </c>
      <c r="AK49" s="2">
        <f t="shared" si="78"/>
        <v>1.05243851313583E-2</v>
      </c>
      <c r="AL49" s="2">
        <f t="shared" si="78"/>
        <v>9.467579653437674E-3</v>
      </c>
      <c r="AM49" s="2">
        <f t="shared" si="78"/>
        <v>1.0166294019005031E-2</v>
      </c>
      <c r="AN49" s="2">
        <f t="shared" si="78"/>
        <v>9.7208636109558412E-3</v>
      </c>
      <c r="AO49" s="2">
        <f t="shared" si="78"/>
        <v>9.31036892118502E-3</v>
      </c>
      <c r="AP49" s="2">
        <f t="shared" si="78"/>
        <v>9.7907350475125773E-3</v>
      </c>
      <c r="AQ49" s="2">
        <f t="shared" si="78"/>
        <v>9.6073225265511462E-3</v>
      </c>
      <c r="AR49" s="2">
        <f t="shared" si="78"/>
        <v>9.1007546115148136E-3</v>
      </c>
      <c r="AS49" s="2">
        <f t="shared" si="78"/>
        <v>1.0253633314700951E-2</v>
      </c>
      <c r="AT49" s="2">
        <f t="shared" si="78"/>
        <v>9.240497484628284E-3</v>
      </c>
      <c r="AU49" s="2">
        <f t="shared" si="78"/>
        <v>9.3715064281721626E-3</v>
      </c>
      <c r="AV49" s="2">
        <f t="shared" si="78"/>
        <v>9.240497484628284E-3</v>
      </c>
      <c r="AW49" s="2">
        <f t="shared" si="78"/>
        <v>1.0096422582448295E-2</v>
      </c>
      <c r="AX49" s="2">
        <f t="shared" si="78"/>
        <v>1.0690329793180547E-2</v>
      </c>
      <c r="AY49" s="2">
        <f t="shared" si="78"/>
        <v>1.1319172722191169E-2</v>
      </c>
      <c r="AZ49" s="2">
        <f t="shared" si="78"/>
        <v>1.2655463946338737E-2</v>
      </c>
      <c r="BA49" s="2">
        <f t="shared" si="78"/>
        <v>1.3555058692006707E-2</v>
      </c>
      <c r="BB49" s="2">
        <f t="shared" si="78"/>
        <v>1.4541992733370599E-2</v>
      </c>
      <c r="BC49" s="2">
        <f t="shared" si="78"/>
        <v>1.3817076579094466E-2</v>
      </c>
      <c r="BD49" s="2">
        <f t="shared" si="78"/>
        <v>1.4568194522079374E-2</v>
      </c>
      <c r="BE49" s="2">
        <f t="shared" si="78"/>
        <v>1.3790874790385691E-2</v>
      </c>
      <c r="BF49" s="2">
        <f t="shared" si="78"/>
        <v>1.3895681945220794E-2</v>
      </c>
      <c r="BG49" s="2">
        <f t="shared" si="78"/>
        <v>1.5598798211291225E-2</v>
      </c>
      <c r="BH49" s="2">
        <f t="shared" si="78"/>
        <v>1.5459055338177752E-2</v>
      </c>
      <c r="BI49" s="2">
        <f t="shared" si="78"/>
        <v>1.4769074902179989E-2</v>
      </c>
      <c r="BJ49" s="2">
        <f t="shared" si="78"/>
        <v>1.495248742314142E-2</v>
      </c>
      <c r="BK49" s="2">
        <f t="shared" si="78"/>
        <v>1.4908817775293459E-2</v>
      </c>
      <c r="BL49" s="2">
        <f t="shared" si="78"/>
        <v>1.3738471212968138E-2</v>
      </c>
      <c r="BM49" s="2">
        <f t="shared" si="78"/>
        <v>1.3895681945220794E-2</v>
      </c>
      <c r="BN49" s="2">
        <f t="shared" si="78"/>
        <v>1.2786472889882616E-2</v>
      </c>
      <c r="BO49" s="2">
        <f t="shared" si="78"/>
        <v>1.3310508664058134E-2</v>
      </c>
      <c r="BP49" s="2">
        <f t="shared" ref="BP49:CQ49" si="79">BP23/$D23</f>
        <v>1.2672931805477921E-2</v>
      </c>
      <c r="BQ49" s="2">
        <f t="shared" si="79"/>
        <v>1.1948015651201788E-2</v>
      </c>
      <c r="BR49" s="2">
        <f t="shared" si="79"/>
        <v>1.1738401341531582E-2</v>
      </c>
      <c r="BS49" s="2">
        <f t="shared" si="79"/>
        <v>1.1092090553381777E-2</v>
      </c>
      <c r="BT49" s="2">
        <f t="shared" si="79"/>
        <v>1.1546254891000559E-2</v>
      </c>
      <c r="BU49" s="2">
        <f t="shared" si="79"/>
        <v>1.1292970933482393E-2</v>
      </c>
      <c r="BV49" s="2">
        <f t="shared" si="79"/>
        <v>1.1458915595304639E-2</v>
      </c>
      <c r="BW49" s="2">
        <f t="shared" si="79"/>
        <v>1.1310438792621577E-2</v>
      </c>
      <c r="BX49" s="2">
        <f t="shared" si="79"/>
        <v>1.1895612073784237E-2</v>
      </c>
      <c r="BY49" s="2">
        <f t="shared" si="79"/>
        <v>1.3188233650083845E-2</v>
      </c>
      <c r="BZ49" s="2">
        <f t="shared" si="79"/>
        <v>1.3642397987702627E-2</v>
      </c>
      <c r="CA49" s="2">
        <f t="shared" si="79"/>
        <v>1.0690329793180547E-2</v>
      </c>
      <c r="CB49" s="2">
        <f t="shared" si="79"/>
        <v>9.9130100614868641E-3</v>
      </c>
      <c r="CC49" s="2">
        <f t="shared" si="79"/>
        <v>9.9741475684740084E-3</v>
      </c>
      <c r="CD49" s="2">
        <f t="shared" si="79"/>
        <v>9.5461850195640019E-3</v>
      </c>
      <c r="CE49" s="2">
        <f t="shared" si="79"/>
        <v>8.5941866964784792E-3</v>
      </c>
      <c r="CF49" s="2">
        <f t="shared" si="79"/>
        <v>7.170556176634992E-3</v>
      </c>
      <c r="CG49" s="2">
        <f t="shared" si="79"/>
        <v>6.7775293460033536E-3</v>
      </c>
      <c r="CH49" s="2">
        <f t="shared" si="79"/>
        <v>7.2316936836221354E-3</v>
      </c>
      <c r="CI49" s="2">
        <f t="shared" si="79"/>
        <v>6.2185578535494694E-3</v>
      </c>
      <c r="CJ49" s="2">
        <f t="shared" si="79"/>
        <v>6.1661542761319169E-3</v>
      </c>
      <c r="CK49" s="2">
        <f t="shared" si="79"/>
        <v>5.2927613191727221E-3</v>
      </c>
      <c r="CL49" s="2">
        <f t="shared" si="79"/>
        <v>4.5329094466182223E-3</v>
      </c>
      <c r="CM49" s="2">
        <f t="shared" si="79"/>
        <v>4.1922861934041364E-3</v>
      </c>
      <c r="CN49" s="2">
        <f t="shared" si="79"/>
        <v>3.2315539407490219E-3</v>
      </c>
      <c r="CO49" s="2">
        <f t="shared" si="79"/>
        <v>3.0743432084963667E-3</v>
      </c>
      <c r="CP49" s="2">
        <f t="shared" si="79"/>
        <v>2.646380659586361E-3</v>
      </c>
      <c r="CQ49" s="2">
        <f t="shared" si="79"/>
        <v>1.0262367244270543E-2</v>
      </c>
      <c r="CS49" s="115" t="s">
        <v>4</v>
      </c>
      <c r="CT49" s="116" t="s">
        <v>3</v>
      </c>
      <c r="CU49" s="116" t="s">
        <v>0</v>
      </c>
      <c r="CV49" s="117">
        <f t="shared" ref="CV49:DL49" si="80">CW23/$D23</f>
        <v>4.7495108999441031E-2</v>
      </c>
      <c r="CW49" s="117">
        <f t="shared" si="80"/>
        <v>5.6595863610955845E-2</v>
      </c>
      <c r="CX49" s="117">
        <f t="shared" si="80"/>
        <v>5.7495458356623813E-2</v>
      </c>
      <c r="CY49" s="117">
        <f t="shared" si="80"/>
        <v>6.4080841252096149E-2</v>
      </c>
      <c r="CZ49" s="117">
        <f t="shared" si="80"/>
        <v>7.3627026271660151E-2</v>
      </c>
      <c r="DA49" s="117">
        <f t="shared" si="80"/>
        <v>5.7958356623812185E-2</v>
      </c>
      <c r="DB49" s="117">
        <f t="shared" si="80"/>
        <v>5.1460313024035774E-2</v>
      </c>
      <c r="DC49" s="117">
        <f t="shared" si="80"/>
        <v>4.7530044717719398E-2</v>
      </c>
      <c r="DD49" s="117">
        <f t="shared" si="80"/>
        <v>4.8202557294577973E-2</v>
      </c>
      <c r="DE49" s="117">
        <f t="shared" si="80"/>
        <v>6.2762017887087754E-2</v>
      </c>
      <c r="DF49" s="117">
        <f t="shared" si="80"/>
        <v>7.1670626048071548E-2</v>
      </c>
      <c r="DG49" s="117">
        <f t="shared" si="80"/>
        <v>7.3827906651760755E-2</v>
      </c>
      <c r="DH49" s="117">
        <f t="shared" si="80"/>
        <v>6.4613610955841255E-2</v>
      </c>
      <c r="DI49" s="117">
        <f t="shared" si="80"/>
        <v>5.7128633314700951E-2</v>
      </c>
      <c r="DJ49" s="117">
        <f t="shared" si="80"/>
        <v>6.0727012297372832E-2</v>
      </c>
      <c r="DK49" s="117">
        <f t="shared" si="80"/>
        <v>4.5198085522638348E-2</v>
      </c>
      <c r="DL49" s="117">
        <f t="shared" si="80"/>
        <v>5.9626537171604245E-2</v>
      </c>
      <c r="DM49" s="2"/>
      <c r="DO49" s="165" t="s">
        <v>4</v>
      </c>
      <c r="DP49" s="160" t="s">
        <v>3</v>
      </c>
      <c r="DQ49" s="161" t="s">
        <v>0</v>
      </c>
      <c r="DR49" s="166">
        <f t="shared" si="4"/>
        <v>4.7495108999441031E-2</v>
      </c>
      <c r="DS49" s="166">
        <f t="shared" si="4"/>
        <v>8.0631637786472893E-2</v>
      </c>
      <c r="DT49" s="166">
        <f t="shared" si="4"/>
        <v>0.19436486864169927</v>
      </c>
      <c r="DU49" s="166">
        <f t="shared" si="11"/>
        <v>9.0273896031302397E-2</v>
      </c>
      <c r="DV49" s="166">
        <f t="shared" si="48"/>
        <v>0.5829548630519843</v>
      </c>
      <c r="DW49" s="166">
        <f t="shared" si="48"/>
        <v>0.22268026830631638</v>
      </c>
      <c r="DX49" s="166">
        <f t="shared" si="48"/>
        <v>0.1048246226942426</v>
      </c>
      <c r="DY49" s="166">
        <f t="shared" si="48"/>
        <v>2.7939840693124652E-2</v>
      </c>
      <c r="DZ49" s="166">
        <f t="shared" si="48"/>
        <v>0.80563513135830067</v>
      </c>
      <c r="EC49" s="165" t="s">
        <v>4</v>
      </c>
      <c r="ED49" s="160" t="s">
        <v>3</v>
      </c>
      <c r="EE49" s="161" t="s">
        <v>0</v>
      </c>
      <c r="EF49" s="121">
        <f>Females!D23</f>
        <v>59041</v>
      </c>
      <c r="EG49" s="121">
        <f>Males!D23</f>
        <v>55455</v>
      </c>
      <c r="EH49" s="121">
        <f t="shared" si="6"/>
        <v>114496</v>
      </c>
      <c r="EI49" s="148">
        <f>Gender[[#This Row],[Females]]/(Gender[[#This Row],[Females]]+Gender[[#This Row],[Males]])</f>
        <v>0.51565993571827839</v>
      </c>
      <c r="EJ49" s="148">
        <f>Gender[[#This Row],[Males]]/(Gender[[#This Row],[Females]]+Gender[[#This Row],[Males]])</f>
        <v>0.48434006428172161</v>
      </c>
      <c r="EK49" s="148">
        <f>Gender[[#This Row],[Column1]]/EH$35</f>
        <v>7.5550631579155744E-2</v>
      </c>
      <c r="EM49" s="16"/>
      <c r="EN49" s="16"/>
    </row>
    <row r="50" spans="1:146" x14ac:dyDescent="0.2">
      <c r="A50" s="162" t="s">
        <v>2</v>
      </c>
      <c r="B50" s="163" t="s">
        <v>1</v>
      </c>
      <c r="C50" s="163" t="s">
        <v>0</v>
      </c>
      <c r="D50" s="2">
        <f t="shared" ref="D50:AI50" si="81">D24/$D24</f>
        <v>1</v>
      </c>
      <c r="E50" s="2">
        <f t="shared" si="81"/>
        <v>7.6591755330909991E-3</v>
      </c>
      <c r="F50" s="2">
        <f t="shared" si="81"/>
        <v>8.0571696427781756E-3</v>
      </c>
      <c r="G50" s="2">
        <f t="shared" si="81"/>
        <v>8.6143613963402237E-3</v>
      </c>
      <c r="H50" s="2">
        <f t="shared" si="81"/>
        <v>8.9504453111871728E-3</v>
      </c>
      <c r="I50" s="2">
        <f t="shared" si="81"/>
        <v>9.3838166750687645E-3</v>
      </c>
      <c r="J50" s="2">
        <f t="shared" si="81"/>
        <v>9.9321641150822079E-3</v>
      </c>
      <c r="K50" s="2">
        <f t="shared" si="81"/>
        <v>9.4103496157145767E-3</v>
      </c>
      <c r="L50" s="2">
        <f t="shared" si="81"/>
        <v>1.0197493521540325E-2</v>
      </c>
      <c r="M50" s="2">
        <f t="shared" si="81"/>
        <v>9.9056311744363957E-3</v>
      </c>
      <c r="N50" s="2">
        <f t="shared" si="81"/>
        <v>1.0498200182192859E-2</v>
      </c>
      <c r="O50" s="2">
        <f t="shared" si="81"/>
        <v>1.110845781704653E-2</v>
      </c>
      <c r="P50" s="2">
        <f t="shared" si="81"/>
        <v>1.0020607250568248E-2</v>
      </c>
      <c r="Q50" s="2">
        <f t="shared" si="81"/>
        <v>1.1126146444143737E-2</v>
      </c>
      <c r="R50" s="2">
        <f t="shared" si="81"/>
        <v>1.1143835071240945E-2</v>
      </c>
      <c r="S50" s="2">
        <f t="shared" si="81"/>
        <v>1.0754685275102373E-2</v>
      </c>
      <c r="T50" s="2">
        <f t="shared" si="81"/>
        <v>1.1002326054463283E-2</v>
      </c>
      <c r="U50" s="2">
        <f t="shared" si="81"/>
        <v>1.0524733122838671E-2</v>
      </c>
      <c r="V50" s="2">
        <f t="shared" si="81"/>
        <v>1.0392068419609612E-2</v>
      </c>
      <c r="W50" s="2">
        <f t="shared" si="81"/>
        <v>9.1096429550620427E-3</v>
      </c>
      <c r="X50" s="2">
        <f t="shared" si="81"/>
        <v>8.0483253292295727E-3</v>
      </c>
      <c r="Y50" s="2">
        <f t="shared" si="81"/>
        <v>7.1019837795289519E-3</v>
      </c>
      <c r="Z50" s="2">
        <f t="shared" si="81"/>
        <v>7.8802833718060964E-3</v>
      </c>
      <c r="AA50" s="2">
        <f t="shared" si="81"/>
        <v>8.6585829640832435E-3</v>
      </c>
      <c r="AB50" s="2">
        <f t="shared" si="81"/>
        <v>9.5341700053950314E-3</v>
      </c>
      <c r="AC50" s="2">
        <f t="shared" si="81"/>
        <v>9.8260323524989607E-3</v>
      </c>
      <c r="AD50" s="2">
        <f t="shared" si="81"/>
        <v>9.8083437254017532E-3</v>
      </c>
      <c r="AE50" s="2">
        <f t="shared" si="81"/>
        <v>1.0224026462186137E-2</v>
      </c>
      <c r="AF50" s="2">
        <f t="shared" si="81"/>
        <v>1.0507044495741464E-2</v>
      </c>
      <c r="AG50" s="2">
        <f t="shared" si="81"/>
        <v>1.0781218215748185E-2</v>
      </c>
      <c r="AH50" s="2">
        <f t="shared" si="81"/>
        <v>1.0560110377033086E-2</v>
      </c>
      <c r="AI50" s="2">
        <f t="shared" si="81"/>
        <v>1.0453978614449839E-2</v>
      </c>
      <c r="AJ50" s="2">
        <f t="shared" ref="AJ50:BO50" si="82">AJ24/$D24</f>
        <v>9.702211962818506E-3</v>
      </c>
      <c r="AK50" s="2">
        <f t="shared" si="82"/>
        <v>1.016211626734591E-2</v>
      </c>
      <c r="AL50" s="2">
        <f t="shared" si="82"/>
        <v>1.0170960580894515E-2</v>
      </c>
      <c r="AM50" s="2">
        <f t="shared" si="82"/>
        <v>9.5783915731380512E-3</v>
      </c>
      <c r="AN50" s="2">
        <f t="shared" si="82"/>
        <v>1.0524733122838671E-2</v>
      </c>
      <c r="AO50" s="2">
        <f t="shared" si="82"/>
        <v>9.5076370647492192E-3</v>
      </c>
      <c r="AP50" s="2">
        <f t="shared" si="82"/>
        <v>1.004714019121406E-2</v>
      </c>
      <c r="AQ50" s="2">
        <f t="shared" si="82"/>
        <v>9.6579903950754862E-3</v>
      </c>
      <c r="AR50" s="2">
        <f t="shared" si="82"/>
        <v>1.0922727232525848E-2</v>
      </c>
      <c r="AS50" s="2">
        <f t="shared" si="82"/>
        <v>1.1205745266081172E-2</v>
      </c>
      <c r="AT50" s="2">
        <f t="shared" si="82"/>
        <v>9.9763856828252277E-3</v>
      </c>
      <c r="AU50" s="2">
        <f t="shared" si="82"/>
        <v>9.4457268699089918E-3</v>
      </c>
      <c r="AV50" s="2">
        <f t="shared" si="82"/>
        <v>8.6585829640832435E-3</v>
      </c>
      <c r="AW50" s="2">
        <f t="shared" si="82"/>
        <v>9.2776849124855173E-3</v>
      </c>
      <c r="AX50" s="2">
        <f t="shared" si="82"/>
        <v>1.000291862347104E-2</v>
      </c>
      <c r="AY50" s="2">
        <f t="shared" si="82"/>
        <v>1.1028858995109095E-2</v>
      </c>
      <c r="AZ50" s="2">
        <f t="shared" si="82"/>
        <v>1.1594895062219746E-2</v>
      </c>
      <c r="BA50" s="2">
        <f t="shared" si="82"/>
        <v>1.286847621321871E-2</v>
      </c>
      <c r="BB50" s="2">
        <f t="shared" si="82"/>
        <v>1.3514111102266798E-2</v>
      </c>
      <c r="BC50" s="2">
        <f t="shared" si="82"/>
        <v>1.3726374627433292E-2</v>
      </c>
      <c r="BD50" s="2">
        <f t="shared" si="82"/>
        <v>1.4106680110023261E-2</v>
      </c>
      <c r="BE50" s="2">
        <f t="shared" si="82"/>
        <v>1.4115524423571864E-2</v>
      </c>
      <c r="BF50" s="2">
        <f t="shared" si="82"/>
        <v>1.550408165070268E-2</v>
      </c>
      <c r="BG50" s="2">
        <f t="shared" si="82"/>
        <v>1.5274129498438978E-2</v>
      </c>
      <c r="BH50" s="2">
        <f t="shared" si="82"/>
        <v>1.559252478618872E-2</v>
      </c>
      <c r="BI50" s="2">
        <f t="shared" si="82"/>
        <v>1.5468704396508265E-2</v>
      </c>
      <c r="BJ50" s="2">
        <f t="shared" si="82"/>
        <v>1.543332714231385E-2</v>
      </c>
      <c r="BK50" s="2">
        <f t="shared" si="82"/>
        <v>1.5415638515216641E-2</v>
      </c>
      <c r="BL50" s="2">
        <f t="shared" si="82"/>
        <v>1.5574836159091512E-2</v>
      </c>
      <c r="BM50" s="2">
        <f t="shared" si="82"/>
        <v>1.5698656548771967E-2</v>
      </c>
      <c r="BN50" s="2">
        <f t="shared" si="82"/>
        <v>1.4027081288085825E-2</v>
      </c>
      <c r="BO50" s="2">
        <f t="shared" si="82"/>
        <v>1.4575428728099268E-2</v>
      </c>
      <c r="BP50" s="2">
        <f t="shared" ref="BP50:CQ50" si="83">BP24/$D24</f>
        <v>1.4115524423571864E-2</v>
      </c>
      <c r="BQ50" s="2">
        <f t="shared" si="83"/>
        <v>1.3478733848072381E-2</v>
      </c>
      <c r="BR50" s="2">
        <f t="shared" si="83"/>
        <v>1.3885572271308162E-2</v>
      </c>
      <c r="BS50" s="2">
        <f t="shared" si="83"/>
        <v>1.4115524423571864E-2</v>
      </c>
      <c r="BT50" s="2">
        <f t="shared" si="83"/>
        <v>1.4283566380995339E-2</v>
      </c>
      <c r="BU50" s="2">
        <f t="shared" si="83"/>
        <v>1.3576021297107025E-2</v>
      </c>
      <c r="BV50" s="2">
        <f t="shared" si="83"/>
        <v>1.378828482227352E-2</v>
      </c>
      <c r="BW50" s="2">
        <f t="shared" si="83"/>
        <v>1.4044769915183034E-2</v>
      </c>
      <c r="BX50" s="2">
        <f t="shared" si="83"/>
        <v>1.5397949888119433E-2</v>
      </c>
      <c r="BY50" s="2">
        <f t="shared" si="83"/>
        <v>1.5725189489417778E-2</v>
      </c>
      <c r="BZ50" s="2">
        <f t="shared" si="83"/>
        <v>1.7520585139784377E-2</v>
      </c>
      <c r="CA50" s="2">
        <f t="shared" si="83"/>
        <v>1.2939230721607542E-2</v>
      </c>
      <c r="CB50" s="2">
        <f t="shared" si="83"/>
        <v>1.196635623126111E-2</v>
      </c>
      <c r="CC50" s="2">
        <f t="shared" si="83"/>
        <v>1.2558925239017573E-2</v>
      </c>
      <c r="CD50" s="2">
        <f t="shared" si="83"/>
        <v>1.1453386045442084E-2</v>
      </c>
      <c r="CE50" s="2">
        <f t="shared" si="83"/>
        <v>1.0630864885421918E-2</v>
      </c>
      <c r="CF50" s="2">
        <f t="shared" si="83"/>
        <v>9.4722598105548041E-3</v>
      </c>
      <c r="CG50" s="2">
        <f t="shared" si="83"/>
        <v>9.622613140881071E-3</v>
      </c>
      <c r="CH50" s="2">
        <f t="shared" si="83"/>
        <v>8.7824033537636983E-3</v>
      </c>
      <c r="CI50" s="2">
        <f t="shared" si="83"/>
        <v>7.9068163124519086E-3</v>
      </c>
      <c r="CJ50" s="2">
        <f t="shared" si="83"/>
        <v>7.4557563214731086E-3</v>
      </c>
      <c r="CK50" s="2">
        <f t="shared" si="83"/>
        <v>6.9250975085568735E-3</v>
      </c>
      <c r="CL50" s="2">
        <f t="shared" si="83"/>
        <v>5.8195583149813828E-3</v>
      </c>
      <c r="CM50" s="2">
        <f t="shared" si="83"/>
        <v>5.4923187136830375E-3</v>
      </c>
      <c r="CN50" s="2">
        <f t="shared" si="83"/>
        <v>4.2098932491354685E-3</v>
      </c>
      <c r="CO50" s="2">
        <f t="shared" si="83"/>
        <v>3.9799410968717665E-3</v>
      </c>
      <c r="CP50" s="2">
        <f t="shared" si="83"/>
        <v>3.8826536478371232E-3</v>
      </c>
      <c r="CQ50" s="2">
        <f t="shared" si="83"/>
        <v>1.3434512280329363E-2</v>
      </c>
      <c r="CS50" s="118" t="s">
        <v>2</v>
      </c>
      <c r="CT50" s="119" t="s">
        <v>1</v>
      </c>
      <c r="CU50" s="119" t="s">
        <v>0</v>
      </c>
      <c r="CV50" s="117">
        <f t="shared" ref="CV50:DL50" si="84">CW24/$D24</f>
        <v>4.2664968558465334E-2</v>
      </c>
      <c r="CW50" s="117">
        <f t="shared" si="84"/>
        <v>4.9943838608966368E-2</v>
      </c>
      <c r="CX50" s="117">
        <f t="shared" si="84"/>
        <v>5.4153731858101836E-2</v>
      </c>
      <c r="CY50" s="117">
        <f t="shared" si="84"/>
        <v>4.9077095881203181E-2</v>
      </c>
      <c r="CZ50" s="117">
        <f t="shared" si="84"/>
        <v>4.3001052473312283E-2</v>
      </c>
      <c r="DA50" s="117">
        <f t="shared" si="84"/>
        <v>5.1880743276110627E-2</v>
      </c>
      <c r="DB50" s="117">
        <f t="shared" si="84"/>
        <v>5.0067658998646819E-2</v>
      </c>
      <c r="DC50" s="117">
        <f t="shared" si="84"/>
        <v>5.0660228006403282E-2</v>
      </c>
      <c r="DD50" s="117">
        <f t="shared" si="84"/>
        <v>4.8564125695384153E-2</v>
      </c>
      <c r="DE50" s="117">
        <f t="shared" si="84"/>
        <v>5.9009259996285389E-2</v>
      </c>
      <c r="DF50" s="117">
        <f t="shared" si="84"/>
        <v>7.272679031017007E-2</v>
      </c>
      <c r="DG50" s="117">
        <f t="shared" si="84"/>
        <v>7.7485030999318985E-2</v>
      </c>
      <c r="DH50" s="117">
        <f t="shared" si="84"/>
        <v>7.1895424836601302E-2</v>
      </c>
      <c r="DI50" s="117">
        <f t="shared" si="84"/>
        <v>6.9648969195255914E-2</v>
      </c>
      <c r="DJ50" s="117">
        <f t="shared" si="84"/>
        <v>7.562772515411216E-2</v>
      </c>
      <c r="DK50" s="117">
        <f t="shared" si="84"/>
        <v>5.6081792211697491E-2</v>
      </c>
      <c r="DL50" s="117">
        <f t="shared" si="84"/>
        <v>7.7511563939964806E-2</v>
      </c>
      <c r="DM50" s="2"/>
      <c r="DO50" s="165" t="s">
        <v>2</v>
      </c>
      <c r="DP50" s="160" t="s">
        <v>1</v>
      </c>
      <c r="DQ50" s="161" t="s">
        <v>0</v>
      </c>
      <c r="DR50" s="166">
        <f t="shared" si="4"/>
        <v>4.2664968558465334E-2</v>
      </c>
      <c r="DS50" s="166">
        <f t="shared" si="4"/>
        <v>7.2204975810802444E-2</v>
      </c>
      <c r="DT50" s="166">
        <f t="shared" si="4"/>
        <v>0.17868166662244511</v>
      </c>
      <c r="DU50" s="166">
        <f t="shared" si="11"/>
        <v>8.6072859455013404E-2</v>
      </c>
      <c r="DV50" s="166">
        <f t="shared" si="48"/>
        <v>0.54244828287652458</v>
      </c>
      <c r="DW50" s="166">
        <f t="shared" si="48"/>
        <v>0.27887005050103036</v>
      </c>
      <c r="DX50" s="166">
        <f t="shared" si="48"/>
        <v>0.13359335615166229</v>
      </c>
      <c r="DY50" s="166">
        <f t="shared" si="48"/>
        <v>3.6818877302838143E-2</v>
      </c>
      <c r="DZ50" s="166">
        <f t="shared" si="48"/>
        <v>0.82131833337755489</v>
      </c>
      <c r="EC50" s="167" t="s">
        <v>2</v>
      </c>
      <c r="ED50" s="162" t="s">
        <v>1</v>
      </c>
      <c r="EE50" s="163" t="s">
        <v>0</v>
      </c>
      <c r="EF50" s="121">
        <f>Females!D24</f>
        <v>57949</v>
      </c>
      <c r="EG50" s="121">
        <f>Males!D24</f>
        <v>55118</v>
      </c>
      <c r="EH50" s="121">
        <f t="shared" si="6"/>
        <v>113067</v>
      </c>
      <c r="EI50" s="148">
        <f>Gender[[#This Row],[Females]]/(Gender[[#This Row],[Females]]+Gender[[#This Row],[Males]])</f>
        <v>0.51251912582804882</v>
      </c>
      <c r="EJ50" s="148">
        <f>Gender[[#This Row],[Males]]/(Gender[[#This Row],[Females]]+Gender[[#This Row],[Males]])</f>
        <v>0.48748087417195113</v>
      </c>
      <c r="EK50" s="148">
        <f>Gender[[#This Row],[Column1]]/EH$35</f>
        <v>7.4607700362985627E-2</v>
      </c>
      <c r="EM50" s="16"/>
      <c r="EN50" s="16"/>
    </row>
    <row r="51" spans="1:146" x14ac:dyDescent="0.2">
      <c r="EM51" s="16"/>
      <c r="EN51" s="16"/>
    </row>
    <row r="52" spans="1:146" x14ac:dyDescent="0.2">
      <c r="EM52" s="16"/>
      <c r="EN52" s="16"/>
    </row>
    <row r="53" spans="1:146" x14ac:dyDescent="0.2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AR53" s="179"/>
      <c r="EO53" s="16"/>
      <c r="EP53" s="16"/>
    </row>
    <row r="54" spans="1:146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W54" s="183"/>
      <c r="X54" s="183"/>
      <c r="Y54" s="183"/>
      <c r="AR54" s="180"/>
      <c r="EO54" s="16"/>
      <c r="EP54" s="16"/>
    </row>
    <row r="55" spans="1:146" x14ac:dyDescent="0.2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W55" s="183"/>
      <c r="X55" s="183"/>
      <c r="Y55" s="183"/>
      <c r="AR55" s="180"/>
      <c r="EO55" s="16"/>
      <c r="EP55" s="16"/>
    </row>
    <row r="56" spans="1:146" x14ac:dyDescent="0.2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W56" s="183"/>
      <c r="X56" s="183"/>
      <c r="Y56" s="183"/>
      <c r="AR56" s="180"/>
      <c r="EO56" s="16"/>
      <c r="EP56" s="16"/>
    </row>
    <row r="57" spans="1:146" x14ac:dyDescent="0.2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W57" s="183"/>
      <c r="X57" s="183"/>
      <c r="Y57" s="183"/>
      <c r="AR57" s="180"/>
      <c r="EO57" s="16"/>
      <c r="EP57" s="16"/>
    </row>
    <row r="58" spans="1:146" x14ac:dyDescent="0.2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W58" s="183"/>
      <c r="X58" s="183"/>
      <c r="Y58" s="183"/>
      <c r="AR58" s="180"/>
      <c r="EO58" s="16"/>
      <c r="EP58" s="16"/>
    </row>
    <row r="59" spans="1:146" x14ac:dyDescent="0.2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W59" s="183"/>
      <c r="X59" s="183"/>
      <c r="Y59" s="183"/>
      <c r="AR59" s="180"/>
      <c r="EO59" s="16"/>
      <c r="EP59" s="16"/>
    </row>
    <row r="60" spans="1:146" x14ac:dyDescent="0.2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W60" s="183"/>
      <c r="X60" s="183"/>
      <c r="Y60" s="183"/>
      <c r="AR60" s="180"/>
      <c r="EO60" s="16"/>
      <c r="EP60" s="16"/>
    </row>
    <row r="61" spans="1:146" x14ac:dyDescent="0.2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W61" s="183"/>
      <c r="X61" s="183"/>
      <c r="Y61" s="183"/>
      <c r="AR61" s="180"/>
      <c r="EO61" s="16"/>
      <c r="EP61" s="16"/>
    </row>
    <row r="62" spans="1:146" x14ac:dyDescent="0.2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W62" s="183"/>
      <c r="X62" s="183"/>
      <c r="Y62" s="183"/>
      <c r="AR62" s="180"/>
      <c r="EO62" s="16"/>
      <c r="EP62" s="16"/>
    </row>
    <row r="63" spans="1:146" x14ac:dyDescent="0.2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W63" s="183"/>
      <c r="X63" s="183"/>
      <c r="Y63" s="183"/>
      <c r="AR63" s="180"/>
      <c r="EO63" s="16"/>
      <c r="EP63" s="16"/>
    </row>
    <row r="64" spans="1:146" x14ac:dyDescent="0.2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W64" s="183"/>
      <c r="X64" s="183"/>
      <c r="Y64" s="183"/>
      <c r="AR64" s="180"/>
      <c r="EO64" s="16"/>
      <c r="EP64" s="16"/>
    </row>
    <row r="65" spans="5:146" x14ac:dyDescent="0.2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W65" s="183"/>
      <c r="X65" s="183"/>
      <c r="Y65" s="183"/>
      <c r="AR65" s="180"/>
      <c r="EO65" s="16"/>
      <c r="EP65" s="16"/>
    </row>
    <row r="66" spans="5:146" x14ac:dyDescent="0.2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W66" s="183"/>
      <c r="X66" s="183"/>
      <c r="Y66" s="183"/>
      <c r="AR66" s="180"/>
      <c r="EO66" s="16"/>
      <c r="EP66" s="16"/>
    </row>
    <row r="67" spans="5:146" x14ac:dyDescent="0.2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W67" s="183"/>
      <c r="X67" s="183"/>
      <c r="Y67" s="183"/>
      <c r="AR67" s="180"/>
      <c r="EO67" s="16"/>
      <c r="EP67" s="16"/>
    </row>
    <row r="68" spans="5:146" x14ac:dyDescent="0.2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W68" s="183"/>
      <c r="X68" s="183"/>
      <c r="Y68" s="183"/>
      <c r="AR68" s="180"/>
      <c r="EO68" s="16"/>
      <c r="EP68" s="16"/>
    </row>
    <row r="69" spans="5:146" x14ac:dyDescent="0.2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W69" s="183"/>
      <c r="X69" s="183"/>
      <c r="Y69" s="183"/>
      <c r="AR69" s="180"/>
      <c r="EO69" s="16"/>
      <c r="EP69" s="16"/>
    </row>
    <row r="70" spans="5:146" x14ac:dyDescent="0.2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W70" s="183"/>
      <c r="X70" s="183"/>
      <c r="Y70" s="183"/>
      <c r="AR70" s="181"/>
      <c r="EO70" s="16"/>
      <c r="EP70" s="16"/>
    </row>
    <row r="71" spans="5:146" x14ac:dyDescent="0.2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W71" s="183"/>
      <c r="X71" s="183"/>
      <c r="Y71" s="183"/>
      <c r="EO71" s="16"/>
      <c r="EP71" s="16"/>
    </row>
    <row r="72" spans="5:146" x14ac:dyDescent="0.2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W72" s="183"/>
      <c r="X72" s="183"/>
      <c r="Y72" s="183"/>
      <c r="EO72" s="16"/>
      <c r="EP72" s="16"/>
    </row>
    <row r="73" spans="5:146" x14ac:dyDescent="0.2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W73" s="183"/>
      <c r="X73" s="183"/>
      <c r="Y73" s="183"/>
      <c r="EO73" s="16"/>
      <c r="EP73" s="16"/>
    </row>
    <row r="74" spans="5:146" x14ac:dyDescent="0.2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183"/>
      <c r="X74" s="183"/>
      <c r="Y74" s="183"/>
      <c r="EO74" s="16"/>
      <c r="EP74" s="16"/>
    </row>
    <row r="75" spans="5:146" x14ac:dyDescent="0.2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183"/>
      <c r="X75" s="183"/>
      <c r="Y75" s="183"/>
      <c r="EO75" s="16"/>
      <c r="EP75" s="16"/>
    </row>
    <row r="76" spans="5:146" x14ac:dyDescent="0.2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 s="183"/>
      <c r="X76" s="183"/>
      <c r="Y76" s="183"/>
      <c r="EO76" s="16"/>
      <c r="EP76" s="16"/>
    </row>
    <row r="77" spans="5:146" x14ac:dyDescent="0.2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83"/>
      <c r="X77" s="183"/>
      <c r="Y77" s="183"/>
      <c r="EO77" s="16"/>
      <c r="EP77" s="16"/>
    </row>
    <row r="78" spans="5:146" x14ac:dyDescent="0.2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183"/>
      <c r="X78" s="183"/>
      <c r="Y78" s="183"/>
      <c r="EO78" s="16"/>
      <c r="EP78" s="16"/>
    </row>
    <row r="79" spans="5:146" x14ac:dyDescent="0.2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W79" s="183"/>
      <c r="X79" s="183"/>
      <c r="Y79" s="183"/>
      <c r="EO79" s="16"/>
      <c r="EP79" s="16"/>
    </row>
    <row r="80" spans="5:146" x14ac:dyDescent="0.2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W80" s="183"/>
      <c r="X80" s="183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82"/>
      <c r="EO80" s="16"/>
      <c r="EP80" s="16"/>
    </row>
    <row r="81" spans="5:146" x14ac:dyDescent="0.2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W81" s="183"/>
      <c r="X81" s="183"/>
      <c r="Y81" s="183"/>
      <c r="EO81" s="16"/>
      <c r="EP81" s="16"/>
    </row>
    <row r="82" spans="5:146" x14ac:dyDescent="0.2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W82" s="183"/>
      <c r="X82" s="183"/>
      <c r="Y82" s="183"/>
      <c r="EO82" s="16"/>
      <c r="EP82" s="16"/>
    </row>
    <row r="83" spans="5:146" x14ac:dyDescent="0.2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W83" s="183"/>
      <c r="X83" s="183"/>
      <c r="Y83" s="183"/>
      <c r="EO83" s="16"/>
      <c r="EP83" s="16"/>
    </row>
    <row r="84" spans="5:146" x14ac:dyDescent="0.2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W84" s="183"/>
      <c r="X84" s="183"/>
      <c r="Y84" s="183"/>
      <c r="EO84" s="16"/>
      <c r="EP84" s="16"/>
    </row>
    <row r="85" spans="5:146" x14ac:dyDescent="0.2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W85" s="183"/>
      <c r="X85" s="183"/>
      <c r="Y85" s="183"/>
      <c r="EO85" s="16"/>
      <c r="EP85" s="16"/>
    </row>
    <row r="86" spans="5:146" x14ac:dyDescent="0.2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W86" s="183"/>
      <c r="X86" s="183"/>
      <c r="Y86" s="183"/>
      <c r="EO86" s="16"/>
      <c r="EP86" s="16"/>
    </row>
    <row r="87" spans="5:146" x14ac:dyDescent="0.2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W87" s="183"/>
      <c r="X87" s="183"/>
      <c r="Y87" s="183"/>
      <c r="EO87" s="16"/>
      <c r="EP87" s="16"/>
    </row>
    <row r="88" spans="5:146" x14ac:dyDescent="0.2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W88" s="183"/>
      <c r="X88" s="183"/>
      <c r="Y88" s="183"/>
      <c r="EO88" s="16"/>
      <c r="EP88" s="16"/>
    </row>
    <row r="89" spans="5:146" x14ac:dyDescent="0.2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W89" s="183"/>
      <c r="X89" s="183"/>
      <c r="Y89" s="183"/>
      <c r="EO89" s="16"/>
      <c r="EP89" s="16"/>
    </row>
    <row r="90" spans="5:146" x14ac:dyDescent="0.2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W90" s="183"/>
      <c r="X90" s="183"/>
      <c r="Y90" s="183"/>
      <c r="EO90" s="16"/>
      <c r="EP90" s="16"/>
    </row>
    <row r="91" spans="5:146" x14ac:dyDescent="0.2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W91" s="183"/>
      <c r="X91" s="183"/>
      <c r="Y91" s="183"/>
      <c r="EO91" s="16"/>
      <c r="EP91" s="16"/>
    </row>
    <row r="92" spans="5:146" x14ac:dyDescent="0.2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W92" s="183"/>
      <c r="X92" s="183"/>
      <c r="Y92" s="183"/>
      <c r="EO92" s="16"/>
      <c r="EP92" s="16"/>
    </row>
    <row r="93" spans="5:146" x14ac:dyDescent="0.2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W93" s="184"/>
      <c r="X93" s="184"/>
      <c r="Y93" s="184"/>
      <c r="EO93" s="16"/>
      <c r="EP93" s="16"/>
    </row>
    <row r="94" spans="5:146" x14ac:dyDescent="0.2">
      <c r="EM94" s="16"/>
      <c r="EN94" s="16"/>
    </row>
    <row r="95" spans="5:146" x14ac:dyDescent="0.2">
      <c r="EM95" s="16"/>
    </row>
    <row r="96" spans="5:146" x14ac:dyDescent="0.2">
      <c r="EM96" s="16"/>
    </row>
    <row r="97" spans="143:143" x14ac:dyDescent="0.2">
      <c r="EM97" s="16"/>
    </row>
    <row r="98" spans="143:143" x14ac:dyDescent="0.2">
      <c r="EM98" s="16"/>
    </row>
    <row r="99" spans="143:143" x14ac:dyDescent="0.2">
      <c r="EM99" s="16"/>
    </row>
    <row r="100" spans="143:143" x14ac:dyDescent="0.2">
      <c r="EM100" s="16"/>
    </row>
    <row r="101" spans="143:143" x14ac:dyDescent="0.2">
      <c r="EM101" s="16"/>
    </row>
    <row r="102" spans="143:143" x14ac:dyDescent="0.2">
      <c r="EM102" s="16"/>
    </row>
    <row r="103" spans="143:143" x14ac:dyDescent="0.2">
      <c r="EM103" s="16"/>
    </row>
    <row r="104" spans="143:143" x14ac:dyDescent="0.2">
      <c r="EM104" s="16"/>
    </row>
    <row r="105" spans="143:143" x14ac:dyDescent="0.2">
      <c r="EM105" s="16"/>
    </row>
    <row r="106" spans="143:143" x14ac:dyDescent="0.2">
      <c r="EM106" s="16"/>
    </row>
    <row r="107" spans="143:143" x14ac:dyDescent="0.2">
      <c r="EM107" s="16"/>
    </row>
    <row r="108" spans="143:143" x14ac:dyDescent="0.2">
      <c r="EM108" s="16"/>
    </row>
    <row r="109" spans="143:143" x14ac:dyDescent="0.2">
      <c r="EM109" s="16"/>
    </row>
    <row r="110" spans="143:143" x14ac:dyDescent="0.2">
      <c r="EM110" s="16"/>
    </row>
    <row r="111" spans="143:143" x14ac:dyDescent="0.2">
      <c r="EM111" s="16"/>
    </row>
    <row r="112" spans="143:143" x14ac:dyDescent="0.2">
      <c r="EM112" s="16"/>
    </row>
    <row r="113" spans="143:143" x14ac:dyDescent="0.2">
      <c r="EM113" s="16"/>
    </row>
    <row r="114" spans="143:143" x14ac:dyDescent="0.2">
      <c r="EM114" s="16"/>
    </row>
    <row r="115" spans="143:143" x14ac:dyDescent="0.2">
      <c r="EM115" s="16"/>
    </row>
    <row r="116" spans="143:143" x14ac:dyDescent="0.2">
      <c r="EM116" s="16"/>
    </row>
    <row r="117" spans="143:143" x14ac:dyDescent="0.2">
      <c r="EM117" s="16"/>
    </row>
    <row r="118" spans="143:143" x14ac:dyDescent="0.2">
      <c r="EM118" s="16"/>
    </row>
    <row r="119" spans="143:143" x14ac:dyDescent="0.2">
      <c r="EM119" s="16"/>
    </row>
    <row r="120" spans="143:143" x14ac:dyDescent="0.2">
      <c r="EM120" s="16"/>
    </row>
    <row r="121" spans="143:143" x14ac:dyDescent="0.2">
      <c r="EM121" s="16"/>
    </row>
    <row r="122" spans="143:143" x14ac:dyDescent="0.2">
      <c r="EM122" s="16"/>
    </row>
    <row r="123" spans="143:143" x14ac:dyDescent="0.2">
      <c r="EM123" s="16"/>
    </row>
    <row r="124" spans="143:143" x14ac:dyDescent="0.2">
      <c r="EM124" s="16"/>
    </row>
    <row r="125" spans="143:143" x14ac:dyDescent="0.2">
      <c r="EM125" s="16"/>
    </row>
    <row r="126" spans="143:143" x14ac:dyDescent="0.2">
      <c r="EM126" s="16"/>
    </row>
    <row r="127" spans="143:143" x14ac:dyDescent="0.2">
      <c r="EM127" s="16"/>
    </row>
    <row r="128" spans="143:143" x14ac:dyDescent="0.2">
      <c r="EM128" s="16"/>
    </row>
    <row r="129" spans="143:143" x14ac:dyDescent="0.2">
      <c r="EM129" s="16"/>
    </row>
    <row r="130" spans="143:143" x14ac:dyDescent="0.2">
      <c r="EM130" s="16"/>
    </row>
    <row r="131" spans="143:143" x14ac:dyDescent="0.2">
      <c r="EM131" s="16"/>
    </row>
    <row r="132" spans="143:143" x14ac:dyDescent="0.2">
      <c r="EM132" s="16"/>
    </row>
    <row r="133" spans="143:143" x14ac:dyDescent="0.2">
      <c r="EM133" s="16"/>
    </row>
    <row r="134" spans="143:143" x14ac:dyDescent="0.2">
      <c r="EM134" s="16"/>
    </row>
    <row r="135" spans="143:143" x14ac:dyDescent="0.2">
      <c r="EM135" s="16"/>
    </row>
    <row r="136" spans="143:143" x14ac:dyDescent="0.2">
      <c r="EM136" s="16"/>
    </row>
    <row r="137" spans="143:143" x14ac:dyDescent="0.2">
      <c r="EM137" s="16"/>
    </row>
    <row r="138" spans="143:143" x14ac:dyDescent="0.2">
      <c r="EM138" s="16"/>
    </row>
    <row r="139" spans="143:143" x14ac:dyDescent="0.2">
      <c r="EM139" s="16"/>
    </row>
    <row r="140" spans="143:143" x14ac:dyDescent="0.2">
      <c r="EM140" s="16"/>
    </row>
    <row r="141" spans="143:143" x14ac:dyDescent="0.2">
      <c r="EM141" s="16"/>
    </row>
    <row r="142" spans="143:143" x14ac:dyDescent="0.2">
      <c r="EM142" s="16"/>
    </row>
    <row r="143" spans="143:143" x14ac:dyDescent="0.2">
      <c r="EM143" s="16"/>
    </row>
    <row r="144" spans="143:143" x14ac:dyDescent="0.2">
      <c r="EM144" s="16"/>
    </row>
    <row r="145" spans="143:143" x14ac:dyDescent="0.2">
      <c r="EM145" s="16"/>
    </row>
    <row r="146" spans="143:143" x14ac:dyDescent="0.2">
      <c r="EM146" s="16"/>
    </row>
    <row r="147" spans="143:143" x14ac:dyDescent="0.2">
      <c r="EM147" s="16"/>
    </row>
    <row r="148" spans="143:143" x14ac:dyDescent="0.2">
      <c r="EM148" s="16"/>
    </row>
    <row r="149" spans="143:143" x14ac:dyDescent="0.2">
      <c r="EM149" s="16"/>
    </row>
    <row r="150" spans="143:143" x14ac:dyDescent="0.2">
      <c r="EM150" s="16"/>
    </row>
    <row r="151" spans="143:143" x14ac:dyDescent="0.2">
      <c r="EM151" s="16"/>
    </row>
    <row r="152" spans="143:143" x14ac:dyDescent="0.2">
      <c r="EM152" s="16"/>
    </row>
    <row r="153" spans="143:143" x14ac:dyDescent="0.2">
      <c r="EM153" s="16"/>
    </row>
    <row r="154" spans="143:143" x14ac:dyDescent="0.2">
      <c r="EM154" s="16"/>
    </row>
    <row r="155" spans="143:143" x14ac:dyDescent="0.2">
      <c r="EM155" s="16"/>
    </row>
    <row r="156" spans="143:143" x14ac:dyDescent="0.2">
      <c r="EM156" s="16"/>
    </row>
    <row r="157" spans="143:143" x14ac:dyDescent="0.2">
      <c r="EM157" s="16"/>
    </row>
    <row r="158" spans="143:143" x14ac:dyDescent="0.2">
      <c r="EM158" s="16"/>
    </row>
    <row r="159" spans="143:143" x14ac:dyDescent="0.2">
      <c r="EM159" s="16"/>
    </row>
    <row r="160" spans="143:143" x14ac:dyDescent="0.2">
      <c r="EM160" s="16"/>
    </row>
    <row r="161" spans="143:143" x14ac:dyDescent="0.2">
      <c r="EM161" s="16"/>
    </row>
    <row r="162" spans="143:143" x14ac:dyDescent="0.2">
      <c r="EM162" s="16"/>
    </row>
    <row r="163" spans="143:143" x14ac:dyDescent="0.2">
      <c r="EM163" s="16"/>
    </row>
    <row r="164" spans="143:143" x14ac:dyDescent="0.2">
      <c r="EM164" s="16"/>
    </row>
    <row r="165" spans="143:143" x14ac:dyDescent="0.2">
      <c r="EM165" s="16"/>
    </row>
    <row r="166" spans="143:143" x14ac:dyDescent="0.2">
      <c r="EM166" s="16"/>
    </row>
    <row r="167" spans="143:143" x14ac:dyDescent="0.2">
      <c r="EM167" s="16"/>
    </row>
    <row r="168" spans="143:143" x14ac:dyDescent="0.2">
      <c r="EM168" s="16"/>
    </row>
    <row r="169" spans="143:143" x14ac:dyDescent="0.2">
      <c r="EM169" s="16"/>
    </row>
    <row r="170" spans="143:143" x14ac:dyDescent="0.2">
      <c r="EM170" s="16"/>
    </row>
    <row r="171" spans="143:143" x14ac:dyDescent="0.2">
      <c r="EM171" s="16"/>
    </row>
    <row r="172" spans="143:143" x14ac:dyDescent="0.2">
      <c r="EM172" s="16"/>
    </row>
    <row r="173" spans="143:143" x14ac:dyDescent="0.2">
      <c r="EM173" s="16"/>
    </row>
    <row r="174" spans="143:143" x14ac:dyDescent="0.2">
      <c r="EM174" s="16"/>
    </row>
    <row r="175" spans="143:143" x14ac:dyDescent="0.2">
      <c r="EM175" s="16"/>
    </row>
    <row r="176" spans="143:143" x14ac:dyDescent="0.2">
      <c r="EM176" s="16"/>
    </row>
    <row r="177" spans="143:143" x14ac:dyDescent="0.2">
      <c r="EM177" s="16"/>
    </row>
    <row r="178" spans="143:143" x14ac:dyDescent="0.2">
      <c r="EM178" s="16"/>
    </row>
    <row r="179" spans="143:143" x14ac:dyDescent="0.2">
      <c r="EM179" s="16"/>
    </row>
    <row r="180" spans="143:143" x14ac:dyDescent="0.2">
      <c r="EM180" s="16"/>
    </row>
    <row r="181" spans="143:143" x14ac:dyDescent="0.2">
      <c r="EM181" s="16"/>
    </row>
    <row r="182" spans="143:143" x14ac:dyDescent="0.2">
      <c r="EM182" s="16"/>
    </row>
    <row r="183" spans="143:143" x14ac:dyDescent="0.2">
      <c r="EM183" s="16"/>
    </row>
    <row r="184" spans="143:143" x14ac:dyDescent="0.2">
      <c r="EM184" s="16"/>
    </row>
    <row r="185" spans="143:143" x14ac:dyDescent="0.2">
      <c r="EM185" s="16"/>
    </row>
  </sheetData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B50"/>
  <sheetViews>
    <sheetView topLeftCell="A22" workbookViewId="0">
      <selection activeCell="EZ3" sqref="EZ3:FB3"/>
    </sheetView>
  </sheetViews>
  <sheetFormatPr defaultColWidth="10.6640625" defaultRowHeight="10.199999999999999" x14ac:dyDescent="0.2"/>
  <cols>
    <col min="1" max="1" width="10.6640625" style="1"/>
    <col min="2" max="2" width="28.33203125" style="1" customWidth="1"/>
    <col min="3" max="3" width="20.33203125" style="1" customWidth="1"/>
    <col min="4" max="98" width="10.6640625" style="1"/>
    <col min="99" max="99" width="11.44140625" style="1" customWidth="1"/>
    <col min="100" max="119" width="10.6640625" style="1"/>
    <col min="120" max="120" width="11.44140625" style="1" customWidth="1"/>
    <col min="121" max="132" width="10.6640625" style="1"/>
    <col min="133" max="148" width="7" style="1" bestFit="1" customWidth="1"/>
    <col min="149" max="150" width="6.109375" style="1" bestFit="1" customWidth="1"/>
    <col min="151" max="151" width="6.5546875" style="1" bestFit="1" customWidth="1"/>
    <col min="152" max="154" width="10.6640625" style="1"/>
    <col min="155" max="155" width="17.5546875" style="1" bestFit="1" customWidth="1"/>
    <col min="156" max="16384" width="10.6640625" style="1"/>
  </cols>
  <sheetData>
    <row r="1" spans="1:158" ht="12.75" customHeight="1" x14ac:dyDescent="0.2"/>
    <row r="2" spans="1:158" ht="11.25" customHeight="1" x14ac:dyDescent="0.2">
      <c r="A2" s="33" t="s">
        <v>339</v>
      </c>
      <c r="CS2" s="32" t="s">
        <v>153</v>
      </c>
      <c r="DL2" s="32"/>
      <c r="DN2" s="32" t="s">
        <v>152</v>
      </c>
    </row>
    <row r="3" spans="1:158" ht="12.75" customHeight="1" x14ac:dyDescent="0.25">
      <c r="A3" s="31"/>
    </row>
    <row r="4" spans="1:158" s="12" customFormat="1" ht="12.75" customHeight="1" x14ac:dyDescent="0.3">
      <c r="A4" s="30" t="s">
        <v>50</v>
      </c>
      <c r="B4" s="30" t="s">
        <v>49</v>
      </c>
      <c r="C4" s="30" t="s">
        <v>48</v>
      </c>
      <c r="D4" s="29" t="s">
        <v>142</v>
      </c>
      <c r="E4" s="28" t="s">
        <v>141</v>
      </c>
      <c r="F4" s="28" t="s">
        <v>140</v>
      </c>
      <c r="G4" s="28" t="s">
        <v>139</v>
      </c>
      <c r="H4" s="28" t="s">
        <v>138</v>
      </c>
      <c r="I4" s="28" t="s">
        <v>137</v>
      </c>
      <c r="J4" s="28" t="s">
        <v>136</v>
      </c>
      <c r="K4" s="28" t="s">
        <v>135</v>
      </c>
      <c r="L4" s="28" t="s">
        <v>134</v>
      </c>
      <c r="M4" s="28" t="s">
        <v>133</v>
      </c>
      <c r="N4" s="28" t="s">
        <v>132</v>
      </c>
      <c r="O4" s="28" t="s">
        <v>131</v>
      </c>
      <c r="P4" s="28" t="s">
        <v>130</v>
      </c>
      <c r="Q4" s="28" t="s">
        <v>129</v>
      </c>
      <c r="R4" s="28" t="s">
        <v>128</v>
      </c>
      <c r="S4" s="28" t="s">
        <v>127</v>
      </c>
      <c r="T4" s="28" t="s">
        <v>126</v>
      </c>
      <c r="U4" s="28" t="s">
        <v>125</v>
      </c>
      <c r="V4" s="28" t="s">
        <v>124</v>
      </c>
      <c r="W4" s="28" t="s">
        <v>123</v>
      </c>
      <c r="X4" s="28" t="s">
        <v>122</v>
      </c>
      <c r="Y4" s="28" t="s">
        <v>121</v>
      </c>
      <c r="Z4" s="28" t="s">
        <v>120</v>
      </c>
      <c r="AA4" s="28" t="s">
        <v>119</v>
      </c>
      <c r="AB4" s="28" t="s">
        <v>118</v>
      </c>
      <c r="AC4" s="28" t="s">
        <v>117</v>
      </c>
      <c r="AD4" s="28" t="s">
        <v>116</v>
      </c>
      <c r="AE4" s="28" t="s">
        <v>115</v>
      </c>
      <c r="AF4" s="28" t="s">
        <v>114</v>
      </c>
      <c r="AG4" s="28" t="s">
        <v>113</v>
      </c>
      <c r="AH4" s="28" t="s">
        <v>112</v>
      </c>
      <c r="AI4" s="28" t="s">
        <v>111</v>
      </c>
      <c r="AJ4" s="28" t="s">
        <v>110</v>
      </c>
      <c r="AK4" s="28" t="s">
        <v>109</v>
      </c>
      <c r="AL4" s="28" t="s">
        <v>108</v>
      </c>
      <c r="AM4" s="28" t="s">
        <v>107</v>
      </c>
      <c r="AN4" s="28" t="s">
        <v>106</v>
      </c>
      <c r="AO4" s="28" t="s">
        <v>105</v>
      </c>
      <c r="AP4" s="28" t="s">
        <v>104</v>
      </c>
      <c r="AQ4" s="28" t="s">
        <v>103</v>
      </c>
      <c r="AR4" s="28" t="s">
        <v>102</v>
      </c>
      <c r="AS4" s="28" t="s">
        <v>101</v>
      </c>
      <c r="AT4" s="28" t="s">
        <v>100</v>
      </c>
      <c r="AU4" s="28" t="s">
        <v>99</v>
      </c>
      <c r="AV4" s="28" t="s">
        <v>98</v>
      </c>
      <c r="AW4" s="28" t="s">
        <v>97</v>
      </c>
      <c r="AX4" s="28" t="s">
        <v>96</v>
      </c>
      <c r="AY4" s="28" t="s">
        <v>95</v>
      </c>
      <c r="AZ4" s="28" t="s">
        <v>94</v>
      </c>
      <c r="BA4" s="28" t="s">
        <v>93</v>
      </c>
      <c r="BB4" s="28" t="s">
        <v>92</v>
      </c>
      <c r="BC4" s="28" t="s">
        <v>91</v>
      </c>
      <c r="BD4" s="28" t="s">
        <v>90</v>
      </c>
      <c r="BE4" s="28" t="s">
        <v>89</v>
      </c>
      <c r="BF4" s="28" t="s">
        <v>88</v>
      </c>
      <c r="BG4" s="28" t="s">
        <v>87</v>
      </c>
      <c r="BH4" s="28" t="s">
        <v>86</v>
      </c>
      <c r="BI4" s="28" t="s">
        <v>85</v>
      </c>
      <c r="BJ4" s="28" t="s">
        <v>84</v>
      </c>
      <c r="BK4" s="28" t="s">
        <v>83</v>
      </c>
      <c r="BL4" s="28" t="s">
        <v>82</v>
      </c>
      <c r="BM4" s="28" t="s">
        <v>81</v>
      </c>
      <c r="BN4" s="28" t="s">
        <v>80</v>
      </c>
      <c r="BO4" s="28" t="s">
        <v>79</v>
      </c>
      <c r="BP4" s="28" t="s">
        <v>78</v>
      </c>
      <c r="BQ4" s="28" t="s">
        <v>77</v>
      </c>
      <c r="BR4" s="28" t="s">
        <v>76</v>
      </c>
      <c r="BS4" s="28" t="s">
        <v>75</v>
      </c>
      <c r="BT4" s="28" t="s">
        <v>74</v>
      </c>
      <c r="BU4" s="28" t="s">
        <v>73</v>
      </c>
      <c r="BV4" s="28" t="s">
        <v>72</v>
      </c>
      <c r="BW4" s="28" t="s">
        <v>71</v>
      </c>
      <c r="BX4" s="28" t="s">
        <v>70</v>
      </c>
      <c r="BY4" s="28" t="s">
        <v>69</v>
      </c>
      <c r="BZ4" s="28" t="s">
        <v>68</v>
      </c>
      <c r="CA4" s="28" t="s">
        <v>67</v>
      </c>
      <c r="CB4" s="28" t="s">
        <v>66</v>
      </c>
      <c r="CC4" s="28" t="s">
        <v>65</v>
      </c>
      <c r="CD4" s="28" t="s">
        <v>64</v>
      </c>
      <c r="CE4" s="28" t="s">
        <v>63</v>
      </c>
      <c r="CF4" s="28" t="s">
        <v>62</v>
      </c>
      <c r="CG4" s="28" t="s">
        <v>61</v>
      </c>
      <c r="CH4" s="28" t="s">
        <v>60</v>
      </c>
      <c r="CI4" s="28" t="s">
        <v>59</v>
      </c>
      <c r="CJ4" s="28" t="s">
        <v>58</v>
      </c>
      <c r="CK4" s="28" t="s">
        <v>57</v>
      </c>
      <c r="CL4" s="28" t="s">
        <v>56</v>
      </c>
      <c r="CM4" s="28" t="s">
        <v>55</v>
      </c>
      <c r="CN4" s="28" t="s">
        <v>54</v>
      </c>
      <c r="CO4" s="28" t="s">
        <v>53</v>
      </c>
      <c r="CP4" s="28" t="s">
        <v>52</v>
      </c>
      <c r="CQ4" s="28" t="s">
        <v>51</v>
      </c>
      <c r="CS4" s="24" t="s">
        <v>50</v>
      </c>
      <c r="CT4" s="24" t="s">
        <v>49</v>
      </c>
      <c r="CU4" s="24" t="s">
        <v>48</v>
      </c>
      <c r="CV4" s="27" t="s">
        <v>246</v>
      </c>
      <c r="CW4" s="81" t="s">
        <v>261</v>
      </c>
      <c r="CX4" s="82" t="s">
        <v>262</v>
      </c>
      <c r="CY4" s="27" t="s">
        <v>250</v>
      </c>
      <c r="CZ4" s="27" t="s">
        <v>251</v>
      </c>
      <c r="DA4" s="27" t="s">
        <v>252</v>
      </c>
      <c r="DB4" s="27" t="s">
        <v>253</v>
      </c>
      <c r="DC4" s="27" t="s">
        <v>254</v>
      </c>
      <c r="DD4" s="27" t="s">
        <v>255</v>
      </c>
      <c r="DE4" s="27" t="s">
        <v>256</v>
      </c>
      <c r="DF4" s="27" t="s">
        <v>257</v>
      </c>
      <c r="DG4" s="27" t="s">
        <v>258</v>
      </c>
      <c r="DH4" s="27" t="s">
        <v>259</v>
      </c>
      <c r="DI4" s="27" t="s">
        <v>260</v>
      </c>
      <c r="DJ4" s="26" t="s">
        <v>151</v>
      </c>
      <c r="DK4" s="25" t="s">
        <v>150</v>
      </c>
      <c r="DL4" s="25" t="s">
        <v>149</v>
      </c>
      <c r="DN4" s="24" t="s">
        <v>50</v>
      </c>
      <c r="DO4" s="24" t="s">
        <v>49</v>
      </c>
      <c r="DP4" s="24" t="s">
        <v>48</v>
      </c>
      <c r="DQ4" s="8" t="s">
        <v>246</v>
      </c>
      <c r="DR4" s="8" t="s">
        <v>247</v>
      </c>
      <c r="DS4" s="8" t="s">
        <v>248</v>
      </c>
      <c r="DT4" s="9" t="s">
        <v>249</v>
      </c>
      <c r="DU4" s="9" t="s">
        <v>47</v>
      </c>
      <c r="DV4" s="9" t="s">
        <v>46</v>
      </c>
      <c r="DW4" s="9" t="s">
        <v>45</v>
      </c>
      <c r="DX4" s="9" t="s">
        <v>44</v>
      </c>
      <c r="DY4" s="23" t="s">
        <v>148</v>
      </c>
      <c r="DZ4" s="22" t="s">
        <v>147</v>
      </c>
      <c r="EA4" s="21" t="s">
        <v>146</v>
      </c>
      <c r="EC4" s="27" t="s">
        <v>315</v>
      </c>
      <c r="ED4" s="27" t="s">
        <v>316</v>
      </c>
      <c r="EE4" s="27" t="s">
        <v>317</v>
      </c>
      <c r="EF4" s="27" t="s">
        <v>318</v>
      </c>
      <c r="EG4" s="27" t="s">
        <v>319</v>
      </c>
      <c r="EH4" s="27" t="s">
        <v>320</v>
      </c>
      <c r="EI4" s="27" t="s">
        <v>321</v>
      </c>
      <c r="EJ4" s="27" t="s">
        <v>322</v>
      </c>
      <c r="EK4" s="27" t="s">
        <v>323</v>
      </c>
      <c r="EL4" s="27" t="s">
        <v>324</v>
      </c>
      <c r="EM4" s="27" t="s">
        <v>325</v>
      </c>
      <c r="EN4" s="27" t="s">
        <v>326</v>
      </c>
      <c r="EO4" s="27" t="s">
        <v>327</v>
      </c>
      <c r="EP4" s="27" t="s">
        <v>328</v>
      </c>
      <c r="EQ4" s="26" t="s">
        <v>151</v>
      </c>
      <c r="ER4" s="25" t="s">
        <v>150</v>
      </c>
      <c r="ES4" s="25" t="s">
        <v>329</v>
      </c>
      <c r="ET4" s="25" t="s">
        <v>330</v>
      </c>
      <c r="EU4" s="25" t="s">
        <v>331</v>
      </c>
      <c r="EW4" s="131"/>
      <c r="EZ4" s="132"/>
      <c r="FA4" s="132"/>
      <c r="FB4" s="132"/>
    </row>
    <row r="5" spans="1:158" s="16" customFormat="1" ht="12.75" customHeight="1" x14ac:dyDescent="0.2">
      <c r="A5" s="16" t="s">
        <v>43</v>
      </c>
      <c r="B5" s="16" t="s">
        <v>42</v>
      </c>
      <c r="C5" s="16" t="s">
        <v>37</v>
      </c>
      <c r="D5" s="20">
        <v>33145709</v>
      </c>
      <c r="E5" s="20">
        <v>360102</v>
      </c>
      <c r="F5" s="20">
        <v>375332</v>
      </c>
      <c r="G5" s="20">
        <v>389465</v>
      </c>
      <c r="H5" s="20">
        <v>401864</v>
      </c>
      <c r="I5" s="20">
        <v>414627</v>
      </c>
      <c r="J5" s="20">
        <v>413937</v>
      </c>
      <c r="K5" s="20">
        <v>416815</v>
      </c>
      <c r="L5" s="20">
        <v>425759</v>
      </c>
      <c r="M5" s="20">
        <v>438005</v>
      </c>
      <c r="N5" s="20">
        <v>431442</v>
      </c>
      <c r="O5" s="20">
        <v>422811</v>
      </c>
      <c r="P5" s="20">
        <v>418939</v>
      </c>
      <c r="Q5" s="20">
        <v>422335</v>
      </c>
      <c r="R5" s="20">
        <v>409154</v>
      </c>
      <c r="S5" s="20">
        <v>400276</v>
      </c>
      <c r="T5" s="20">
        <v>386104</v>
      </c>
      <c r="U5" s="20">
        <v>380328</v>
      </c>
      <c r="V5" s="20">
        <v>371935</v>
      </c>
      <c r="W5" s="20">
        <v>369604</v>
      </c>
      <c r="X5" s="20">
        <v>385297</v>
      </c>
      <c r="Y5" s="20">
        <v>402791</v>
      </c>
      <c r="Z5" s="20">
        <v>418297</v>
      </c>
      <c r="AA5" s="20">
        <v>426847</v>
      </c>
      <c r="AB5" s="20">
        <v>440601</v>
      </c>
      <c r="AC5" s="20">
        <v>443496</v>
      </c>
      <c r="AD5" s="20">
        <v>440565</v>
      </c>
      <c r="AE5" s="20">
        <v>453265</v>
      </c>
      <c r="AF5" s="20">
        <v>451917</v>
      </c>
      <c r="AG5" s="20">
        <v>461555</v>
      </c>
      <c r="AH5" s="20">
        <v>473507</v>
      </c>
      <c r="AI5" s="20">
        <v>464389</v>
      </c>
      <c r="AJ5" s="20">
        <v>455238</v>
      </c>
      <c r="AK5" s="20">
        <v>455725</v>
      </c>
      <c r="AL5" s="20">
        <v>440355</v>
      </c>
      <c r="AM5" s="20">
        <v>447804</v>
      </c>
      <c r="AN5" s="20">
        <v>445191</v>
      </c>
      <c r="AO5" s="20">
        <v>431932</v>
      </c>
      <c r="AP5" s="20">
        <v>433967</v>
      </c>
      <c r="AQ5" s="20">
        <v>432031</v>
      </c>
      <c r="AR5" s="20">
        <v>436414</v>
      </c>
      <c r="AS5" s="20">
        <v>436763</v>
      </c>
      <c r="AT5" s="20">
        <v>421051</v>
      </c>
      <c r="AU5" s="20">
        <v>393122</v>
      </c>
      <c r="AV5" s="20">
        <v>387559</v>
      </c>
      <c r="AW5" s="20">
        <v>393576</v>
      </c>
      <c r="AX5" s="20">
        <v>400353</v>
      </c>
      <c r="AY5" s="20">
        <v>406465</v>
      </c>
      <c r="AZ5" s="20">
        <v>424229</v>
      </c>
      <c r="BA5" s="20">
        <v>442244</v>
      </c>
      <c r="BB5" s="20">
        <v>453106</v>
      </c>
      <c r="BC5" s="20">
        <v>442966</v>
      </c>
      <c r="BD5" s="20">
        <v>453623</v>
      </c>
      <c r="BE5" s="20">
        <v>453832</v>
      </c>
      <c r="BF5" s="20">
        <v>461589</v>
      </c>
      <c r="BG5" s="20">
        <v>457887</v>
      </c>
      <c r="BH5" s="20">
        <v>461041</v>
      </c>
      <c r="BI5" s="20">
        <v>455856</v>
      </c>
      <c r="BJ5" s="20">
        <v>445519</v>
      </c>
      <c r="BK5" s="20">
        <v>435256</v>
      </c>
      <c r="BL5" s="20">
        <v>418945</v>
      </c>
      <c r="BM5" s="20">
        <v>400251</v>
      </c>
      <c r="BN5" s="20">
        <v>390218</v>
      </c>
      <c r="BO5" s="20">
        <v>381138</v>
      </c>
      <c r="BP5" s="20">
        <v>365735</v>
      </c>
      <c r="BQ5" s="20">
        <v>351184</v>
      </c>
      <c r="BR5" s="20">
        <v>335745</v>
      </c>
      <c r="BS5" s="20">
        <v>333320</v>
      </c>
      <c r="BT5" s="20">
        <v>327189</v>
      </c>
      <c r="BU5" s="20">
        <v>314252</v>
      </c>
      <c r="BV5" s="20">
        <v>313913</v>
      </c>
      <c r="BW5" s="20">
        <v>316491</v>
      </c>
      <c r="BX5" s="20">
        <v>322715</v>
      </c>
      <c r="BY5" s="20">
        <v>335663</v>
      </c>
      <c r="BZ5" s="20">
        <v>359481</v>
      </c>
      <c r="CA5" s="20">
        <v>272514</v>
      </c>
      <c r="CB5" s="20">
        <v>258938</v>
      </c>
      <c r="CC5" s="20">
        <v>253710</v>
      </c>
      <c r="CD5" s="20">
        <v>229301</v>
      </c>
      <c r="CE5" s="20">
        <v>199267</v>
      </c>
      <c r="CF5" s="20">
        <v>173272</v>
      </c>
      <c r="CG5" s="20">
        <v>174151</v>
      </c>
      <c r="CH5" s="20">
        <v>166329</v>
      </c>
      <c r="CI5" s="20">
        <v>154727</v>
      </c>
      <c r="CJ5" s="20">
        <v>139400</v>
      </c>
      <c r="CK5" s="20">
        <v>124576</v>
      </c>
      <c r="CL5" s="20">
        <v>110941</v>
      </c>
      <c r="CM5" s="20">
        <v>94592</v>
      </c>
      <c r="CN5" s="20">
        <v>82400</v>
      </c>
      <c r="CO5" s="20">
        <v>71568</v>
      </c>
      <c r="CP5" s="20">
        <v>60511</v>
      </c>
      <c r="CQ5" s="20">
        <v>197217</v>
      </c>
      <c r="CS5" s="4" t="s">
        <v>43</v>
      </c>
      <c r="CT5" s="6" t="s">
        <v>42</v>
      </c>
      <c r="CU5" s="6" t="s">
        <v>37</v>
      </c>
      <c r="CV5" s="19">
        <f>SUM(Lancs_male[[#This Row],[0]:[4]])</f>
        <v>1941390</v>
      </c>
      <c r="CW5" s="19">
        <f>SUM(Lancs_male[[#This Row],[5]:[9]])</f>
        <v>2125958</v>
      </c>
      <c r="CX5" s="19">
        <f>SUM(Lancs_male[[#This Row],[10]:[14]])</f>
        <v>2073515</v>
      </c>
      <c r="CY5" s="19">
        <f>SUM(Lancs_male[[#This Row],[15]:[19]])</f>
        <v>1893268</v>
      </c>
      <c r="CZ5" s="19">
        <f>SUM(Lancs_male[[#This Row],[20]:[24]])</f>
        <v>2132032</v>
      </c>
      <c r="DA5" s="19">
        <f>SUM(Lancs_male[[#This Row],[25]:[29]])</f>
        <v>2280809</v>
      </c>
      <c r="DB5" s="19">
        <f>SUM(Lancs_male[[#This Row],[30]:[34]])</f>
        <v>2263511</v>
      </c>
      <c r="DC5" s="19">
        <f>SUM(Lancs_male[[#This Row],[35]:[39]])</f>
        <v>2179535</v>
      </c>
      <c r="DD5" s="19">
        <f>SUM(Lancs_male[[#This Row],[40]:[44]])</f>
        <v>2032071</v>
      </c>
      <c r="DE5" s="19">
        <f>SUM(Lancs_male[[#This Row],[45]:[49]])</f>
        <v>2126397</v>
      </c>
      <c r="DF5" s="19">
        <f>SUM(Lancs_male[[#This Row],[50]:[54]])</f>
        <v>2269897</v>
      </c>
      <c r="DG5" s="19">
        <f>SUM(Lancs_male[[#This Row],[55]:[59]])</f>
        <v>2216617</v>
      </c>
      <c r="DH5" s="19">
        <f>SUM(Lancs_male[[#This Row],[60]:[64]])</f>
        <v>1888526</v>
      </c>
      <c r="DI5" s="19">
        <f>SUM(Lancs_male[[#This Row],[65]:[69]])</f>
        <v>1624419</v>
      </c>
      <c r="DJ5" s="19">
        <f>SUM(Lancs_male[[#This Row],[70]:[74]])</f>
        <v>1606864</v>
      </c>
      <c r="DK5" s="19">
        <f>SUM(Lancs_male[[#This Row],[75]:[79]])</f>
        <v>1114488</v>
      </c>
      <c r="DL5" s="19">
        <f>SUM(Lancs_male[[#This Row],[80]:[90]])</f>
        <v>1376412</v>
      </c>
      <c r="DN5" s="16" t="s">
        <v>43</v>
      </c>
      <c r="DO5" s="16" t="s">
        <v>42</v>
      </c>
      <c r="DP5" s="16" t="s">
        <v>37</v>
      </c>
      <c r="DQ5" s="19">
        <f>SUM(Lancs_male[[#This Row],[0]:[4]])</f>
        <v>1941390</v>
      </c>
      <c r="DR5" s="19">
        <f>SUM(Lancs_male[[#This Row],[0]:[7]])</f>
        <v>3197901</v>
      </c>
      <c r="DS5" s="19">
        <f>SUM(Lancs_male[[#This Row],[0]:[17]])</f>
        <v>7279230</v>
      </c>
      <c r="DT5" s="19">
        <f>SUM(Lancs_male[[#This Row],[18]:[64]])</f>
        <v>20144296</v>
      </c>
      <c r="DU5" s="19">
        <f>SUM(Lancs_male[[#This Row],[65]:[90]])</f>
        <v>5722183</v>
      </c>
      <c r="DV5" s="19">
        <f>SUM(Lancs_male[[#This Row],[75]:[90]])</f>
        <v>2490900</v>
      </c>
      <c r="DW5" s="19">
        <f>SUM(Lancs_male[[#This Row],[85]:[90]])</f>
        <v>617229</v>
      </c>
      <c r="DX5" s="19">
        <f>SUM(Lancs_male[[#This Row],[18]:[90]])</f>
        <v>25866479</v>
      </c>
      <c r="DY5" s="19">
        <f>SUM(Lancs_male[[#This Row],[0]:[19]])</f>
        <v>8034131</v>
      </c>
      <c r="DZ5" s="19">
        <f>SUM(Lancs_male[[#This Row],[10]:[17]])</f>
        <v>3211882</v>
      </c>
      <c r="EA5" s="19">
        <f>SUM(Lancs_male[[#This Row],[20]:[64]])</f>
        <v>19389395</v>
      </c>
      <c r="EC5" s="16">
        <f>SUM(Lancs_male[[#This Row],[0]:[4]])</f>
        <v>1941390</v>
      </c>
      <c r="ED5" s="16">
        <f>SUM(Lancs_male[[#This Row],[5]:[9]])</f>
        <v>2125958</v>
      </c>
      <c r="EE5" s="16">
        <f>SUM(Lancs_male[[#This Row],[10]:[14]])</f>
        <v>2073515</v>
      </c>
      <c r="EF5" s="16">
        <f>SUM(Lancs_male[[#This Row],[15]:[19]])</f>
        <v>1893268</v>
      </c>
      <c r="EG5" s="16">
        <f>SUM(Lancs_male[[#This Row],[20]:[24]])</f>
        <v>2132032</v>
      </c>
      <c r="EH5" s="16">
        <f>SUM(Lancs_male[[#This Row],[25]:[29]])</f>
        <v>2280809</v>
      </c>
      <c r="EI5" s="16">
        <f>SUM(Lancs_male[[#This Row],[30]:[34]])</f>
        <v>2263511</v>
      </c>
      <c r="EJ5" s="16">
        <f>SUM(Lancs_male[[#This Row],[35]:[39]])</f>
        <v>2179535</v>
      </c>
      <c r="EK5" s="16">
        <f>SUM(Lancs_male[[#This Row],[40]:[44]])</f>
        <v>2032071</v>
      </c>
      <c r="EL5" s="16">
        <f>SUM(Lancs_male[[#This Row],[45]:[49]])</f>
        <v>2126397</v>
      </c>
      <c r="EM5" s="16">
        <f>SUM(Lancs_male[[#This Row],[50]:[54]])</f>
        <v>2269897</v>
      </c>
      <c r="EN5" s="16">
        <f>SUM(Lancs_male[[#This Row],[55]:[59]])</f>
        <v>2216617</v>
      </c>
      <c r="EO5" s="16">
        <f>SUM(Lancs_male[[#This Row],[60]:[64]])</f>
        <v>1888526</v>
      </c>
      <c r="EP5" s="16">
        <f>SUM(Lancs_male[[#This Row],[65]:[69]])</f>
        <v>1624419</v>
      </c>
      <c r="EQ5" s="16">
        <f>SUM(Lancs_male[[#This Row],[70]:[74]])</f>
        <v>1606864</v>
      </c>
      <c r="ER5" s="16">
        <f>SUM(Lancs_male[[#This Row],[75]:[79]])</f>
        <v>1114488</v>
      </c>
      <c r="ES5" s="16">
        <f>SUM(Lancs_male[[#This Row],[80]:[84]])</f>
        <v>759183</v>
      </c>
      <c r="ET5" s="16">
        <f>SUM(Lancs_male[[#This Row],[85]:[89]])</f>
        <v>420012</v>
      </c>
      <c r="EU5" s="20">
        <f>Lancs_male[[#This Row],[90]]</f>
        <v>197217</v>
      </c>
      <c r="EW5" s="20"/>
      <c r="EX5" s="20"/>
    </row>
    <row r="6" spans="1:158" s="16" customFormat="1" ht="12.75" customHeight="1" x14ac:dyDescent="0.2">
      <c r="A6" s="16" t="s">
        <v>41</v>
      </c>
      <c r="B6" s="16" t="s">
        <v>40</v>
      </c>
      <c r="C6" s="16" t="s">
        <v>37</v>
      </c>
      <c r="D6" s="20">
        <v>32211554</v>
      </c>
      <c r="E6" s="20">
        <v>348748</v>
      </c>
      <c r="F6" s="20">
        <v>363578</v>
      </c>
      <c r="G6" s="20">
        <v>377429</v>
      </c>
      <c r="H6" s="20">
        <v>389384</v>
      </c>
      <c r="I6" s="20">
        <v>401582</v>
      </c>
      <c r="J6" s="20">
        <v>401147</v>
      </c>
      <c r="K6" s="20">
        <v>403999</v>
      </c>
      <c r="L6" s="20">
        <v>412828</v>
      </c>
      <c r="M6" s="20">
        <v>424494</v>
      </c>
      <c r="N6" s="20">
        <v>418171</v>
      </c>
      <c r="O6" s="20">
        <v>409633</v>
      </c>
      <c r="P6" s="20">
        <v>405504</v>
      </c>
      <c r="Q6" s="20">
        <v>408909</v>
      </c>
      <c r="R6" s="20">
        <v>396285</v>
      </c>
      <c r="S6" s="20">
        <v>388037</v>
      </c>
      <c r="T6" s="20">
        <v>374153</v>
      </c>
      <c r="U6" s="20">
        <v>368509</v>
      </c>
      <c r="V6" s="20">
        <v>360518</v>
      </c>
      <c r="W6" s="20">
        <v>358184</v>
      </c>
      <c r="X6" s="20">
        <v>374200</v>
      </c>
      <c r="Y6" s="20">
        <v>391203</v>
      </c>
      <c r="Z6" s="20">
        <v>406502</v>
      </c>
      <c r="AA6" s="20">
        <v>415098</v>
      </c>
      <c r="AB6" s="20">
        <v>428923</v>
      </c>
      <c r="AC6" s="20">
        <v>431732</v>
      </c>
      <c r="AD6" s="20">
        <v>428783</v>
      </c>
      <c r="AE6" s="20">
        <v>441403</v>
      </c>
      <c r="AF6" s="20">
        <v>440121</v>
      </c>
      <c r="AG6" s="20">
        <v>449146</v>
      </c>
      <c r="AH6" s="20">
        <v>460979</v>
      </c>
      <c r="AI6" s="20">
        <v>451848</v>
      </c>
      <c r="AJ6" s="20">
        <v>442737</v>
      </c>
      <c r="AK6" s="20">
        <v>443166</v>
      </c>
      <c r="AL6" s="20">
        <v>427686</v>
      </c>
      <c r="AM6" s="20">
        <v>435191</v>
      </c>
      <c r="AN6" s="20">
        <v>432755</v>
      </c>
      <c r="AO6" s="20">
        <v>419725</v>
      </c>
      <c r="AP6" s="20">
        <v>421973</v>
      </c>
      <c r="AQ6" s="20">
        <v>420140</v>
      </c>
      <c r="AR6" s="20">
        <v>424184</v>
      </c>
      <c r="AS6" s="20">
        <v>424614</v>
      </c>
      <c r="AT6" s="20">
        <v>409586</v>
      </c>
      <c r="AU6" s="20">
        <v>382001</v>
      </c>
      <c r="AV6" s="20">
        <v>376489</v>
      </c>
      <c r="AW6" s="20">
        <v>382454</v>
      </c>
      <c r="AX6" s="20">
        <v>389023</v>
      </c>
      <c r="AY6" s="20">
        <v>394874</v>
      </c>
      <c r="AZ6" s="20">
        <v>412105</v>
      </c>
      <c r="BA6" s="20">
        <v>429882</v>
      </c>
      <c r="BB6" s="20">
        <v>440669</v>
      </c>
      <c r="BC6" s="20">
        <v>430455</v>
      </c>
      <c r="BD6" s="20">
        <v>441014</v>
      </c>
      <c r="BE6" s="20">
        <v>440854</v>
      </c>
      <c r="BF6" s="20">
        <v>448812</v>
      </c>
      <c r="BG6" s="20">
        <v>444976</v>
      </c>
      <c r="BH6" s="20">
        <v>448019</v>
      </c>
      <c r="BI6" s="20">
        <v>443035</v>
      </c>
      <c r="BJ6" s="20">
        <v>432833</v>
      </c>
      <c r="BK6" s="20">
        <v>423142</v>
      </c>
      <c r="BL6" s="20">
        <v>406993</v>
      </c>
      <c r="BM6" s="20">
        <v>388914</v>
      </c>
      <c r="BN6" s="20">
        <v>379182</v>
      </c>
      <c r="BO6" s="20">
        <v>370321</v>
      </c>
      <c r="BP6" s="20">
        <v>355425</v>
      </c>
      <c r="BQ6" s="20">
        <v>341263</v>
      </c>
      <c r="BR6" s="20">
        <v>326230</v>
      </c>
      <c r="BS6" s="20">
        <v>323940</v>
      </c>
      <c r="BT6" s="20">
        <v>318256</v>
      </c>
      <c r="BU6" s="20">
        <v>305696</v>
      </c>
      <c r="BV6" s="20">
        <v>305435</v>
      </c>
      <c r="BW6" s="20">
        <v>308191</v>
      </c>
      <c r="BX6" s="20">
        <v>314601</v>
      </c>
      <c r="BY6" s="20">
        <v>327767</v>
      </c>
      <c r="BZ6" s="20">
        <v>351787</v>
      </c>
      <c r="CA6" s="20">
        <v>265478</v>
      </c>
      <c r="CB6" s="20">
        <v>252087</v>
      </c>
      <c r="CC6" s="20">
        <v>247073</v>
      </c>
      <c r="CD6" s="20">
        <v>223141</v>
      </c>
      <c r="CE6" s="20">
        <v>193823</v>
      </c>
      <c r="CF6" s="20">
        <v>168642</v>
      </c>
      <c r="CG6" s="20">
        <v>169843</v>
      </c>
      <c r="CH6" s="20">
        <v>162129</v>
      </c>
      <c r="CI6" s="20">
        <v>150980</v>
      </c>
      <c r="CJ6" s="20">
        <v>135979</v>
      </c>
      <c r="CK6" s="20">
        <v>121641</v>
      </c>
      <c r="CL6" s="20">
        <v>108327</v>
      </c>
      <c r="CM6" s="20">
        <v>92374</v>
      </c>
      <c r="CN6" s="20">
        <v>80414</v>
      </c>
      <c r="CO6" s="20">
        <v>69942</v>
      </c>
      <c r="CP6" s="20">
        <v>59135</v>
      </c>
      <c r="CQ6" s="20">
        <v>193121</v>
      </c>
      <c r="CS6" s="4" t="s">
        <v>41</v>
      </c>
      <c r="CT6" s="6" t="s">
        <v>40</v>
      </c>
      <c r="CU6" s="6" t="s">
        <v>37</v>
      </c>
      <c r="CV6" s="19">
        <f>SUM(Lancs_male[[#This Row],[0]:[4]])</f>
        <v>1880721</v>
      </c>
      <c r="CW6" s="19">
        <f>SUM(Lancs_male[[#This Row],[5]:[9]])</f>
        <v>2060639</v>
      </c>
      <c r="CX6" s="19">
        <f>SUM(Lancs_male[[#This Row],[10]:[14]])</f>
        <v>2008368</v>
      </c>
      <c r="CY6" s="19">
        <f>SUM(Lancs_male[[#This Row],[15]:[19]])</f>
        <v>1835564</v>
      </c>
      <c r="CZ6" s="19">
        <f>SUM(Lancs_male[[#This Row],[20]:[24]])</f>
        <v>2073458</v>
      </c>
      <c r="DA6" s="19">
        <f>SUM(Lancs_male[[#This Row],[25]:[29]])</f>
        <v>2220432</v>
      </c>
      <c r="DB6" s="19">
        <f>SUM(Lancs_male[[#This Row],[30]:[34]])</f>
        <v>2200628</v>
      </c>
      <c r="DC6" s="19">
        <f>SUM(Lancs_male[[#This Row],[35]:[39]])</f>
        <v>2118777</v>
      </c>
      <c r="DD6" s="19">
        <f>SUM(Lancs_male[[#This Row],[40]:[44]])</f>
        <v>1975144</v>
      </c>
      <c r="DE6" s="19">
        <f>SUM(Lancs_male[[#This Row],[45]:[49]])</f>
        <v>2066553</v>
      </c>
      <c r="DF6" s="19">
        <f>SUM(Lancs_male[[#This Row],[50]:[54]])</f>
        <v>2206111</v>
      </c>
      <c r="DG6" s="19">
        <f>SUM(Lancs_male[[#This Row],[55]:[59]])</f>
        <v>2154022</v>
      </c>
      <c r="DH6" s="19">
        <f>SUM(Lancs_male[[#This Row],[60]:[64]])</f>
        <v>1835105</v>
      </c>
      <c r="DI6" s="19">
        <f>SUM(Lancs_male[[#This Row],[65]:[69]])</f>
        <v>1579557</v>
      </c>
      <c r="DJ6" s="19">
        <f>SUM(Lancs_male[[#This Row],[70]:[74]])</f>
        <v>1567824</v>
      </c>
      <c r="DK6" s="19">
        <f>SUM(Lancs_male[[#This Row],[75]:[79]])</f>
        <v>1084766</v>
      </c>
      <c r="DL6" s="19">
        <f>SUM(Lancs_male[[#This Row],[80]:[90]])</f>
        <v>1343885</v>
      </c>
      <c r="DN6" s="16" t="s">
        <v>41</v>
      </c>
      <c r="DO6" s="16" t="s">
        <v>40</v>
      </c>
      <c r="DP6" s="16" t="s">
        <v>37</v>
      </c>
      <c r="DQ6" s="19">
        <f>SUM(Lancs_male[[#This Row],[0]:[4]])</f>
        <v>1880721</v>
      </c>
      <c r="DR6" s="19">
        <f>SUM(Lancs_male[[#This Row],[0]:[7]])</f>
        <v>3098695</v>
      </c>
      <c r="DS6" s="19">
        <f>SUM(Lancs_male[[#This Row],[0]:[17]])</f>
        <v>7052908</v>
      </c>
      <c r="DT6" s="19">
        <f>SUM(Lancs_male[[#This Row],[18]:[64]])</f>
        <v>19582614</v>
      </c>
      <c r="DU6" s="19">
        <f>SUM(Lancs_male[[#This Row],[65]:[90]])</f>
        <v>5576032</v>
      </c>
      <c r="DV6" s="19">
        <f>SUM(Lancs_male[[#This Row],[75]:[90]])</f>
        <v>2428651</v>
      </c>
      <c r="DW6" s="19">
        <f>SUM(Lancs_male[[#This Row],[85]:[90]])</f>
        <v>603313</v>
      </c>
      <c r="DX6" s="19">
        <f>SUM(Lancs_male[[#This Row],[18]:[90]])</f>
        <v>25158646</v>
      </c>
      <c r="DY6" s="19">
        <f>SUM(Lancs_male[[#This Row],[0]:[19]])</f>
        <v>7785292</v>
      </c>
      <c r="DZ6" s="19">
        <f>SUM(Lancs_male[[#This Row],[10]:[17]])</f>
        <v>3111548</v>
      </c>
      <c r="EA6" s="19">
        <f>SUM(Lancs_male[[#This Row],[20]:[64]])</f>
        <v>18850230</v>
      </c>
      <c r="EC6" s="16">
        <f>SUM(Lancs_male[[#This Row],[0]:[4]])</f>
        <v>1880721</v>
      </c>
      <c r="ED6" s="16">
        <f>SUM(Lancs_male[[#This Row],[5]:[9]])</f>
        <v>2060639</v>
      </c>
      <c r="EE6" s="16">
        <f>SUM(Lancs_male[[#This Row],[10]:[14]])</f>
        <v>2008368</v>
      </c>
      <c r="EF6" s="16">
        <f>SUM(Lancs_male[[#This Row],[15]:[19]])</f>
        <v>1835564</v>
      </c>
      <c r="EG6" s="16">
        <f>SUM(Lancs_male[[#This Row],[20]:[24]])</f>
        <v>2073458</v>
      </c>
      <c r="EH6" s="16">
        <f>SUM(Lancs_male[[#This Row],[25]:[29]])</f>
        <v>2220432</v>
      </c>
      <c r="EI6" s="16">
        <f>SUM(Lancs_male[[#This Row],[30]:[34]])</f>
        <v>2200628</v>
      </c>
      <c r="EJ6" s="16">
        <f>SUM(Lancs_male[[#This Row],[35]:[39]])</f>
        <v>2118777</v>
      </c>
      <c r="EK6" s="16">
        <f>SUM(Lancs_male[[#This Row],[40]:[44]])</f>
        <v>1975144</v>
      </c>
      <c r="EL6" s="16">
        <f>SUM(Lancs_male[[#This Row],[45]:[49]])</f>
        <v>2066553</v>
      </c>
      <c r="EM6" s="16">
        <f>SUM(Lancs_male[[#This Row],[50]:[54]])</f>
        <v>2206111</v>
      </c>
      <c r="EN6" s="16">
        <f>SUM(Lancs_male[[#This Row],[55]:[59]])</f>
        <v>2154022</v>
      </c>
      <c r="EO6" s="16">
        <f>SUM(Lancs_male[[#This Row],[60]:[64]])</f>
        <v>1835105</v>
      </c>
      <c r="EP6" s="16">
        <f>SUM(Lancs_male[[#This Row],[65]:[69]])</f>
        <v>1579557</v>
      </c>
      <c r="EQ6" s="16">
        <f>SUM(Lancs_male[[#This Row],[70]:[74]])</f>
        <v>1567824</v>
      </c>
      <c r="ER6" s="16">
        <f>SUM(Lancs_male[[#This Row],[75]:[79]])</f>
        <v>1084766</v>
      </c>
      <c r="ES6" s="16">
        <f>SUM(Lancs_male[[#This Row],[80]:[84]])</f>
        <v>740572</v>
      </c>
      <c r="ET6" s="16">
        <f>SUM(Lancs_male[[#This Row],[85]:[89]])</f>
        <v>410192</v>
      </c>
      <c r="EU6" s="20">
        <f>Lancs_male[[#This Row],[90]]</f>
        <v>193121</v>
      </c>
      <c r="EW6" s="20"/>
      <c r="EX6" s="20"/>
    </row>
    <row r="7" spans="1:158" s="16" customFormat="1" ht="12.75" customHeight="1" x14ac:dyDescent="0.2">
      <c r="A7" s="16" t="s">
        <v>39</v>
      </c>
      <c r="B7" s="16" t="s">
        <v>38</v>
      </c>
      <c r="C7" s="16" t="s">
        <v>37</v>
      </c>
      <c r="D7" s="20">
        <v>27982818</v>
      </c>
      <c r="E7" s="20">
        <v>308815</v>
      </c>
      <c r="F7" s="20">
        <v>321378</v>
      </c>
      <c r="G7" s="20">
        <v>333560</v>
      </c>
      <c r="H7" s="20">
        <v>344089</v>
      </c>
      <c r="I7" s="20">
        <v>354452</v>
      </c>
      <c r="J7" s="20">
        <v>353655</v>
      </c>
      <c r="K7" s="20">
        <v>356004</v>
      </c>
      <c r="L7" s="20">
        <v>363986</v>
      </c>
      <c r="M7" s="20">
        <v>374129</v>
      </c>
      <c r="N7" s="20">
        <v>366587</v>
      </c>
      <c r="O7" s="20">
        <v>360144</v>
      </c>
      <c r="P7" s="20">
        <v>355213</v>
      </c>
      <c r="Q7" s="20">
        <v>358555</v>
      </c>
      <c r="R7" s="20">
        <v>347682</v>
      </c>
      <c r="S7" s="20">
        <v>340280</v>
      </c>
      <c r="T7" s="20">
        <v>327124</v>
      </c>
      <c r="U7" s="20">
        <v>322370</v>
      </c>
      <c r="V7" s="20">
        <v>315497</v>
      </c>
      <c r="W7" s="20">
        <v>312761</v>
      </c>
      <c r="X7" s="20">
        <v>323700</v>
      </c>
      <c r="Y7" s="20">
        <v>337659</v>
      </c>
      <c r="Z7" s="20">
        <v>350920</v>
      </c>
      <c r="AA7" s="20">
        <v>358420</v>
      </c>
      <c r="AB7" s="20">
        <v>370801</v>
      </c>
      <c r="AC7" s="20">
        <v>373901</v>
      </c>
      <c r="AD7" s="20">
        <v>371883</v>
      </c>
      <c r="AE7" s="20">
        <v>382502</v>
      </c>
      <c r="AF7" s="20">
        <v>381754</v>
      </c>
      <c r="AG7" s="20">
        <v>388663</v>
      </c>
      <c r="AH7" s="20">
        <v>399614</v>
      </c>
      <c r="AI7" s="20">
        <v>392851</v>
      </c>
      <c r="AJ7" s="20">
        <v>384813</v>
      </c>
      <c r="AK7" s="20">
        <v>385952</v>
      </c>
      <c r="AL7" s="20">
        <v>372700</v>
      </c>
      <c r="AM7" s="20">
        <v>380096</v>
      </c>
      <c r="AN7" s="20">
        <v>378573</v>
      </c>
      <c r="AO7" s="20">
        <v>367247</v>
      </c>
      <c r="AP7" s="20">
        <v>369196</v>
      </c>
      <c r="AQ7" s="20">
        <v>367387</v>
      </c>
      <c r="AR7" s="20">
        <v>370566</v>
      </c>
      <c r="AS7" s="20">
        <v>371661</v>
      </c>
      <c r="AT7" s="20">
        <v>358524</v>
      </c>
      <c r="AU7" s="20">
        <v>335609</v>
      </c>
      <c r="AV7" s="20">
        <v>329766</v>
      </c>
      <c r="AW7" s="20">
        <v>334708</v>
      </c>
      <c r="AX7" s="20">
        <v>340715</v>
      </c>
      <c r="AY7" s="20">
        <v>345236</v>
      </c>
      <c r="AZ7" s="20">
        <v>359601</v>
      </c>
      <c r="BA7" s="20">
        <v>374360</v>
      </c>
      <c r="BB7" s="20">
        <v>383296</v>
      </c>
      <c r="BC7" s="20">
        <v>374154</v>
      </c>
      <c r="BD7" s="20">
        <v>382152</v>
      </c>
      <c r="BE7" s="20">
        <v>381638</v>
      </c>
      <c r="BF7" s="20">
        <v>388278</v>
      </c>
      <c r="BG7" s="20">
        <v>385096</v>
      </c>
      <c r="BH7" s="20">
        <v>386043</v>
      </c>
      <c r="BI7" s="20">
        <v>381939</v>
      </c>
      <c r="BJ7" s="20">
        <v>372235</v>
      </c>
      <c r="BK7" s="20">
        <v>363185</v>
      </c>
      <c r="BL7" s="20">
        <v>349191</v>
      </c>
      <c r="BM7" s="20">
        <v>333011</v>
      </c>
      <c r="BN7" s="20">
        <v>324227</v>
      </c>
      <c r="BO7" s="20">
        <v>316683</v>
      </c>
      <c r="BP7" s="20">
        <v>303232</v>
      </c>
      <c r="BQ7" s="20">
        <v>291336</v>
      </c>
      <c r="BR7" s="20">
        <v>278378</v>
      </c>
      <c r="BS7" s="20">
        <v>276173</v>
      </c>
      <c r="BT7" s="20">
        <v>271510</v>
      </c>
      <c r="BU7" s="20">
        <v>260801</v>
      </c>
      <c r="BV7" s="20">
        <v>260852</v>
      </c>
      <c r="BW7" s="20">
        <v>263006</v>
      </c>
      <c r="BX7" s="20">
        <v>268821</v>
      </c>
      <c r="BY7" s="20">
        <v>280766</v>
      </c>
      <c r="BZ7" s="20">
        <v>302439</v>
      </c>
      <c r="CA7" s="20">
        <v>228895</v>
      </c>
      <c r="CB7" s="20">
        <v>217830</v>
      </c>
      <c r="CC7" s="20">
        <v>213013</v>
      </c>
      <c r="CD7" s="20">
        <v>192013</v>
      </c>
      <c r="CE7" s="20">
        <v>166567</v>
      </c>
      <c r="CF7" s="20">
        <v>144651</v>
      </c>
      <c r="CG7" s="20">
        <v>146189</v>
      </c>
      <c r="CH7" s="20">
        <v>139908</v>
      </c>
      <c r="CI7" s="20">
        <v>130442</v>
      </c>
      <c r="CJ7" s="20">
        <v>118033</v>
      </c>
      <c r="CK7" s="20">
        <v>105446</v>
      </c>
      <c r="CL7" s="20">
        <v>93860</v>
      </c>
      <c r="CM7" s="20">
        <v>80158</v>
      </c>
      <c r="CN7" s="20">
        <v>69745</v>
      </c>
      <c r="CO7" s="20">
        <v>60874</v>
      </c>
      <c r="CP7" s="20">
        <v>51545</v>
      </c>
      <c r="CQ7" s="20">
        <v>169548</v>
      </c>
      <c r="CS7" s="4" t="s">
        <v>39</v>
      </c>
      <c r="CT7" s="6" t="s">
        <v>38</v>
      </c>
      <c r="CU7" s="6" t="s">
        <v>37</v>
      </c>
      <c r="CV7" s="19">
        <f>SUM(Lancs_male[[#This Row],[0]:[4]])</f>
        <v>1662294</v>
      </c>
      <c r="CW7" s="19">
        <f>SUM(Lancs_male[[#This Row],[5]:[9]])</f>
        <v>1814361</v>
      </c>
      <c r="CX7" s="19">
        <f>SUM(Lancs_male[[#This Row],[10]:[14]])</f>
        <v>1761874</v>
      </c>
      <c r="CY7" s="19">
        <f>SUM(Lancs_male[[#This Row],[15]:[19]])</f>
        <v>1601452</v>
      </c>
      <c r="CZ7" s="19">
        <f>SUM(Lancs_male[[#This Row],[20]:[24]])</f>
        <v>1791701</v>
      </c>
      <c r="DA7" s="19">
        <f>SUM(Lancs_male[[#This Row],[25]:[29]])</f>
        <v>1924416</v>
      </c>
      <c r="DB7" s="19">
        <f>SUM(Lancs_male[[#This Row],[30]:[34]])</f>
        <v>1916412</v>
      </c>
      <c r="DC7" s="19">
        <f>SUM(Lancs_male[[#This Row],[35]:[39]])</f>
        <v>1852969</v>
      </c>
      <c r="DD7" s="19">
        <f>SUM(Lancs_male[[#This Row],[40]:[44]])</f>
        <v>1730268</v>
      </c>
      <c r="DE7" s="19">
        <f>SUM(Lancs_male[[#This Row],[45]:[49]])</f>
        <v>1803208</v>
      </c>
      <c r="DF7" s="19">
        <f>SUM(Lancs_male[[#This Row],[50]:[54]])</f>
        <v>1911318</v>
      </c>
      <c r="DG7" s="19">
        <f>SUM(Lancs_male[[#This Row],[55]:[59]])</f>
        <v>1852593</v>
      </c>
      <c r="DH7" s="19">
        <f>SUM(Lancs_male[[#This Row],[60]:[64]])</f>
        <v>1568489</v>
      </c>
      <c r="DI7" s="19">
        <f>SUM(Lancs_male[[#This Row],[65]:[69]])</f>
        <v>1347714</v>
      </c>
      <c r="DJ7" s="19">
        <f>SUM(Lancs_male[[#This Row],[70]:[74]])</f>
        <v>1343927</v>
      </c>
      <c r="DK7" s="19">
        <f>SUM(Lancs_male[[#This Row],[75]:[79]])</f>
        <v>934074</v>
      </c>
      <c r="DL7" s="19">
        <f>SUM(Lancs_male[[#This Row],[80]:[90]])</f>
        <v>1165748</v>
      </c>
      <c r="DN7" s="16" t="s">
        <v>39</v>
      </c>
      <c r="DO7" s="16" t="s">
        <v>38</v>
      </c>
      <c r="DP7" s="16" t="s">
        <v>37</v>
      </c>
      <c r="DQ7" s="19">
        <f>SUM(Lancs_male[[#This Row],[0]:[4]])</f>
        <v>1662294</v>
      </c>
      <c r="DR7" s="19">
        <f>SUM(Lancs_male[[#This Row],[0]:[7]])</f>
        <v>2735939</v>
      </c>
      <c r="DS7" s="19">
        <f>SUM(Lancs_male[[#This Row],[0]:[17]])</f>
        <v>6203520</v>
      </c>
      <c r="DT7" s="19">
        <f>SUM(Lancs_male[[#This Row],[18]:[64]])</f>
        <v>16987835</v>
      </c>
      <c r="DU7" s="19">
        <f>SUM(Lancs_male[[#This Row],[65]:[90]])</f>
        <v>4791463</v>
      </c>
      <c r="DV7" s="19">
        <f>SUM(Lancs_male[[#This Row],[75]:[90]])</f>
        <v>2099822</v>
      </c>
      <c r="DW7" s="19">
        <f>SUM(Lancs_male[[#This Row],[85]:[90]])</f>
        <v>525730</v>
      </c>
      <c r="DX7" s="19">
        <f>SUM(Lancs_male[[#This Row],[18]:[90]])</f>
        <v>21779298</v>
      </c>
      <c r="DY7" s="19">
        <f>SUM(Lancs_male[[#This Row],[0]:[19]])</f>
        <v>6839981</v>
      </c>
      <c r="DZ7" s="19">
        <f>SUM(Lancs_male[[#This Row],[10]:[17]])</f>
        <v>2726865</v>
      </c>
      <c r="EA7" s="19">
        <f>SUM(Lancs_male[[#This Row],[20]:[64]])</f>
        <v>16351374</v>
      </c>
      <c r="EC7" s="16">
        <f>SUM(Lancs_male[[#This Row],[0]:[4]])</f>
        <v>1662294</v>
      </c>
      <c r="ED7" s="16">
        <f>SUM(Lancs_male[[#This Row],[5]:[9]])</f>
        <v>1814361</v>
      </c>
      <c r="EE7" s="16">
        <f>SUM(Lancs_male[[#This Row],[10]:[14]])</f>
        <v>1761874</v>
      </c>
      <c r="EF7" s="16">
        <f>SUM(Lancs_male[[#This Row],[15]:[19]])</f>
        <v>1601452</v>
      </c>
      <c r="EG7" s="16">
        <f>SUM(Lancs_male[[#This Row],[20]:[24]])</f>
        <v>1791701</v>
      </c>
      <c r="EH7" s="16">
        <f>SUM(Lancs_male[[#This Row],[25]:[29]])</f>
        <v>1924416</v>
      </c>
      <c r="EI7" s="16">
        <f>SUM(Lancs_male[[#This Row],[30]:[34]])</f>
        <v>1916412</v>
      </c>
      <c r="EJ7" s="16">
        <f>SUM(Lancs_male[[#This Row],[35]:[39]])</f>
        <v>1852969</v>
      </c>
      <c r="EK7" s="16">
        <f>SUM(Lancs_male[[#This Row],[40]:[44]])</f>
        <v>1730268</v>
      </c>
      <c r="EL7" s="16">
        <f>SUM(Lancs_male[[#This Row],[45]:[49]])</f>
        <v>1803208</v>
      </c>
      <c r="EM7" s="16">
        <f>SUM(Lancs_male[[#This Row],[50]:[54]])</f>
        <v>1911318</v>
      </c>
      <c r="EN7" s="16">
        <f>SUM(Lancs_male[[#This Row],[55]:[59]])</f>
        <v>1852593</v>
      </c>
      <c r="EO7" s="16">
        <f>SUM(Lancs_male[[#This Row],[60]:[64]])</f>
        <v>1568489</v>
      </c>
      <c r="EP7" s="16">
        <f>SUM(Lancs_male[[#This Row],[65]:[69]])</f>
        <v>1347714</v>
      </c>
      <c r="EQ7" s="16">
        <f>SUM(Lancs_male[[#This Row],[70]:[74]])</f>
        <v>1343927</v>
      </c>
      <c r="ER7" s="16">
        <f>SUM(Lancs_male[[#This Row],[75]:[79]])</f>
        <v>934074</v>
      </c>
      <c r="ES7" s="16">
        <f>SUM(Lancs_male[[#This Row],[80]:[84]])</f>
        <v>640018</v>
      </c>
      <c r="ET7" s="16">
        <f>SUM(Lancs_male[[#This Row],[85]:[89]])</f>
        <v>356182</v>
      </c>
      <c r="EU7" s="20">
        <f>Lancs_male[[#This Row],[90]]</f>
        <v>169548</v>
      </c>
      <c r="EW7" s="20"/>
      <c r="EX7" s="20"/>
    </row>
    <row r="8" spans="1:158" s="16" customFormat="1" ht="12.75" customHeight="1" x14ac:dyDescent="0.2">
      <c r="A8" s="16" t="s">
        <v>36</v>
      </c>
      <c r="B8" s="16" t="s">
        <v>35</v>
      </c>
      <c r="C8" s="16" t="s">
        <v>34</v>
      </c>
      <c r="D8" s="20">
        <v>3640348</v>
      </c>
      <c r="E8" s="20">
        <v>40103</v>
      </c>
      <c r="F8" s="20">
        <v>42106</v>
      </c>
      <c r="G8" s="20">
        <v>43229</v>
      </c>
      <c r="H8" s="20">
        <v>44899</v>
      </c>
      <c r="I8" s="20">
        <v>46163</v>
      </c>
      <c r="J8" s="20">
        <v>45943</v>
      </c>
      <c r="K8" s="20">
        <v>46274</v>
      </c>
      <c r="L8" s="20">
        <v>46992</v>
      </c>
      <c r="M8" s="20">
        <v>48126</v>
      </c>
      <c r="N8" s="20">
        <v>47130</v>
      </c>
      <c r="O8" s="20">
        <v>46425</v>
      </c>
      <c r="P8" s="20">
        <v>46056</v>
      </c>
      <c r="Q8" s="20">
        <v>46742</v>
      </c>
      <c r="R8" s="20">
        <v>45319</v>
      </c>
      <c r="S8" s="20">
        <v>44863</v>
      </c>
      <c r="T8" s="20">
        <v>43014</v>
      </c>
      <c r="U8" s="20">
        <v>42057</v>
      </c>
      <c r="V8" s="20">
        <v>41171</v>
      </c>
      <c r="W8" s="20">
        <v>41115</v>
      </c>
      <c r="X8" s="20">
        <v>42577</v>
      </c>
      <c r="Y8" s="20">
        <v>44870</v>
      </c>
      <c r="Z8" s="20">
        <v>46927</v>
      </c>
      <c r="AA8" s="20">
        <v>47503</v>
      </c>
      <c r="AB8" s="20">
        <v>49219</v>
      </c>
      <c r="AC8" s="20">
        <v>49092</v>
      </c>
      <c r="AD8" s="20">
        <v>48746</v>
      </c>
      <c r="AE8" s="20">
        <v>49621</v>
      </c>
      <c r="AF8" s="20">
        <v>50471</v>
      </c>
      <c r="AG8" s="20">
        <v>51533</v>
      </c>
      <c r="AH8" s="20">
        <v>53096</v>
      </c>
      <c r="AI8" s="20">
        <v>51396</v>
      </c>
      <c r="AJ8" s="20">
        <v>49536</v>
      </c>
      <c r="AK8" s="20">
        <v>49178</v>
      </c>
      <c r="AL8" s="20">
        <v>46858</v>
      </c>
      <c r="AM8" s="20">
        <v>47826</v>
      </c>
      <c r="AN8" s="20">
        <v>47767</v>
      </c>
      <c r="AO8" s="20">
        <v>46065</v>
      </c>
      <c r="AP8" s="20">
        <v>46173</v>
      </c>
      <c r="AQ8" s="20">
        <v>45722</v>
      </c>
      <c r="AR8" s="20">
        <v>45532</v>
      </c>
      <c r="AS8" s="20">
        <v>45414</v>
      </c>
      <c r="AT8" s="20">
        <v>43579</v>
      </c>
      <c r="AU8" s="20">
        <v>40491</v>
      </c>
      <c r="AV8" s="20">
        <v>39400</v>
      </c>
      <c r="AW8" s="20">
        <v>40701</v>
      </c>
      <c r="AX8" s="20">
        <v>41804</v>
      </c>
      <c r="AY8" s="20">
        <v>42748</v>
      </c>
      <c r="AZ8" s="20">
        <v>44882</v>
      </c>
      <c r="BA8" s="20">
        <v>47975</v>
      </c>
      <c r="BB8" s="20">
        <v>49598</v>
      </c>
      <c r="BC8" s="20">
        <v>48613</v>
      </c>
      <c r="BD8" s="20">
        <v>50617</v>
      </c>
      <c r="BE8" s="20">
        <v>49893</v>
      </c>
      <c r="BF8" s="20">
        <v>50832</v>
      </c>
      <c r="BG8" s="20">
        <v>49981</v>
      </c>
      <c r="BH8" s="20">
        <v>50842</v>
      </c>
      <c r="BI8" s="20">
        <v>50632</v>
      </c>
      <c r="BJ8" s="20">
        <v>49263</v>
      </c>
      <c r="BK8" s="20">
        <v>48996</v>
      </c>
      <c r="BL8" s="20">
        <v>46892</v>
      </c>
      <c r="BM8" s="20">
        <v>44855</v>
      </c>
      <c r="BN8" s="20">
        <v>43718</v>
      </c>
      <c r="BO8" s="20">
        <v>42930</v>
      </c>
      <c r="BP8" s="20">
        <v>41014</v>
      </c>
      <c r="BQ8" s="20">
        <v>39258</v>
      </c>
      <c r="BR8" s="20">
        <v>37269</v>
      </c>
      <c r="BS8" s="20">
        <v>37391</v>
      </c>
      <c r="BT8" s="20">
        <v>37146</v>
      </c>
      <c r="BU8" s="20">
        <v>35499</v>
      </c>
      <c r="BV8" s="20">
        <v>35652</v>
      </c>
      <c r="BW8" s="20">
        <v>36082</v>
      </c>
      <c r="BX8" s="20">
        <v>37061</v>
      </c>
      <c r="BY8" s="20">
        <v>38502</v>
      </c>
      <c r="BZ8" s="20">
        <v>41198</v>
      </c>
      <c r="CA8" s="20">
        <v>30128</v>
      </c>
      <c r="CB8" s="20">
        <v>28342</v>
      </c>
      <c r="CC8" s="20">
        <v>28066</v>
      </c>
      <c r="CD8" s="20">
        <v>25414</v>
      </c>
      <c r="CE8" s="20">
        <v>22212</v>
      </c>
      <c r="CF8" s="20">
        <v>19958</v>
      </c>
      <c r="CG8" s="20">
        <v>19486</v>
      </c>
      <c r="CH8" s="20">
        <v>18458</v>
      </c>
      <c r="CI8" s="20">
        <v>17192</v>
      </c>
      <c r="CJ8" s="20">
        <v>15185</v>
      </c>
      <c r="CK8" s="20">
        <v>13507</v>
      </c>
      <c r="CL8" s="20">
        <v>11873</v>
      </c>
      <c r="CM8" s="20">
        <v>9819</v>
      </c>
      <c r="CN8" s="20">
        <v>8542</v>
      </c>
      <c r="CO8" s="20">
        <v>7372</v>
      </c>
      <c r="CP8" s="20">
        <v>6273</v>
      </c>
      <c r="CQ8" s="20">
        <v>20358</v>
      </c>
      <c r="CS8" s="4" t="s">
        <v>36</v>
      </c>
      <c r="CT8" s="6" t="s">
        <v>35</v>
      </c>
      <c r="CU8" s="6" t="s">
        <v>34</v>
      </c>
      <c r="CV8" s="19">
        <f>SUM(Lancs_male[[#This Row],[0]:[4]])</f>
        <v>216500</v>
      </c>
      <c r="CW8" s="19">
        <f>SUM(Lancs_male[[#This Row],[5]:[9]])</f>
        <v>234465</v>
      </c>
      <c r="CX8" s="19">
        <f>SUM(Lancs_male[[#This Row],[10]:[14]])</f>
        <v>229405</v>
      </c>
      <c r="CY8" s="19">
        <f>SUM(Lancs_male[[#This Row],[15]:[19]])</f>
        <v>209934</v>
      </c>
      <c r="CZ8" s="19">
        <f>SUM(Lancs_male[[#This Row],[20]:[24]])</f>
        <v>237611</v>
      </c>
      <c r="DA8" s="19">
        <f>SUM(Lancs_male[[#This Row],[25]:[29]])</f>
        <v>253467</v>
      </c>
      <c r="DB8" s="19">
        <f>SUM(Lancs_male[[#This Row],[30]:[34]])</f>
        <v>244794</v>
      </c>
      <c r="DC8" s="19">
        <f>SUM(Lancs_male[[#This Row],[35]:[39]])</f>
        <v>231259</v>
      </c>
      <c r="DD8" s="19">
        <f>SUM(Lancs_male[[#This Row],[40]:[44]])</f>
        <v>209585</v>
      </c>
      <c r="DE8" s="19">
        <f>SUM(Lancs_male[[#This Row],[45]:[49]])</f>
        <v>227007</v>
      </c>
      <c r="DF8" s="19">
        <f>SUM(Lancs_male[[#This Row],[50]:[54]])</f>
        <v>249936</v>
      </c>
      <c r="DG8" s="19">
        <f>SUM(Lancs_male[[#This Row],[55]:[59]])</f>
        <v>246625</v>
      </c>
      <c r="DH8" s="19">
        <f>SUM(Lancs_male[[#This Row],[60]:[64]])</f>
        <v>211775</v>
      </c>
      <c r="DI8" s="19">
        <f>SUM(Lancs_male[[#This Row],[65]:[69]])</f>
        <v>182957</v>
      </c>
      <c r="DJ8" s="19">
        <f>SUM(Lancs_male[[#This Row],[70]:[74]])</f>
        <v>182971</v>
      </c>
      <c r="DK8" s="19">
        <f>SUM(Lancs_male[[#This Row],[75]:[79]])</f>
        <v>123992</v>
      </c>
      <c r="DL8" s="19">
        <f>SUM(Lancs_male[[#This Row],[80]:[90]])</f>
        <v>148065</v>
      </c>
      <c r="DN8" s="16" t="s">
        <v>36</v>
      </c>
      <c r="DO8" s="16" t="s">
        <v>35</v>
      </c>
      <c r="DP8" s="16" t="s">
        <v>34</v>
      </c>
      <c r="DQ8" s="19">
        <f>SUM(Lancs_male[[#This Row],[0]:[4]])</f>
        <v>216500</v>
      </c>
      <c r="DR8" s="19">
        <f>SUM(Lancs_male[[#This Row],[0]:[7]])</f>
        <v>355709</v>
      </c>
      <c r="DS8" s="19">
        <f>SUM(Lancs_male[[#This Row],[0]:[17]])</f>
        <v>806612</v>
      </c>
      <c r="DT8" s="19">
        <f>SUM(Lancs_male[[#This Row],[18]:[64]])</f>
        <v>2195751</v>
      </c>
      <c r="DU8" s="19">
        <f>SUM(Lancs_male[[#This Row],[65]:[90]])</f>
        <v>637985</v>
      </c>
      <c r="DV8" s="19">
        <f>SUM(Lancs_male[[#This Row],[75]:[90]])</f>
        <v>272057</v>
      </c>
      <c r="DW8" s="19">
        <f>SUM(Lancs_male[[#This Row],[85]:[90]])</f>
        <v>64237</v>
      </c>
      <c r="DX8" s="19">
        <f>SUM(Lancs_male[[#This Row],[18]:[90]])</f>
        <v>2833736</v>
      </c>
      <c r="DY8" s="19">
        <f>SUM(Lancs_male[[#This Row],[0]:[19]])</f>
        <v>890304</v>
      </c>
      <c r="DZ8" s="19">
        <f>SUM(Lancs_male[[#This Row],[10]:[17]])</f>
        <v>355647</v>
      </c>
      <c r="EA8" s="19">
        <f>SUM(Lancs_male[[#This Row],[20]:[64]])</f>
        <v>2112059</v>
      </c>
      <c r="EC8" s="16">
        <f>SUM(Lancs_male[[#This Row],[0]:[4]])</f>
        <v>216500</v>
      </c>
      <c r="ED8" s="16">
        <f>SUM(Lancs_male[[#This Row],[5]:[9]])</f>
        <v>234465</v>
      </c>
      <c r="EE8" s="16">
        <f>SUM(Lancs_male[[#This Row],[10]:[14]])</f>
        <v>229405</v>
      </c>
      <c r="EF8" s="16">
        <f>SUM(Lancs_male[[#This Row],[15]:[19]])</f>
        <v>209934</v>
      </c>
      <c r="EG8" s="16">
        <f>SUM(Lancs_male[[#This Row],[20]:[24]])</f>
        <v>237611</v>
      </c>
      <c r="EH8" s="16">
        <f>SUM(Lancs_male[[#This Row],[25]:[29]])</f>
        <v>253467</v>
      </c>
      <c r="EI8" s="16">
        <f>SUM(Lancs_male[[#This Row],[30]:[34]])</f>
        <v>244794</v>
      </c>
      <c r="EJ8" s="16">
        <f>SUM(Lancs_male[[#This Row],[35]:[39]])</f>
        <v>231259</v>
      </c>
      <c r="EK8" s="16">
        <f>SUM(Lancs_male[[#This Row],[40]:[44]])</f>
        <v>209585</v>
      </c>
      <c r="EL8" s="16">
        <f>SUM(Lancs_male[[#This Row],[45]:[49]])</f>
        <v>227007</v>
      </c>
      <c r="EM8" s="16">
        <f>SUM(Lancs_male[[#This Row],[50]:[54]])</f>
        <v>249936</v>
      </c>
      <c r="EN8" s="16">
        <f>SUM(Lancs_male[[#This Row],[55]:[59]])</f>
        <v>246625</v>
      </c>
      <c r="EO8" s="16">
        <f>SUM(Lancs_male[[#This Row],[60]:[64]])</f>
        <v>211775</v>
      </c>
      <c r="EP8" s="16">
        <f>SUM(Lancs_male[[#This Row],[65]:[69]])</f>
        <v>182957</v>
      </c>
      <c r="EQ8" s="16">
        <f>SUM(Lancs_male[[#This Row],[70]:[74]])</f>
        <v>182971</v>
      </c>
      <c r="ER8" s="16">
        <f>SUM(Lancs_male[[#This Row],[75]:[79]])</f>
        <v>123992</v>
      </c>
      <c r="ES8" s="16">
        <f>SUM(Lancs_male[[#This Row],[80]:[84]])</f>
        <v>83828</v>
      </c>
      <c r="ET8" s="16">
        <f>SUM(Lancs_male[[#This Row],[85]:[89]])</f>
        <v>43879</v>
      </c>
      <c r="EU8" s="20">
        <f>Lancs_male[[#This Row],[90]]</f>
        <v>20358</v>
      </c>
      <c r="EW8" s="20"/>
      <c r="EX8" s="20"/>
    </row>
    <row r="9" spans="1:158" s="16" customFormat="1" ht="12.75" customHeight="1" x14ac:dyDescent="0.2">
      <c r="B9" s="16" t="s">
        <v>33</v>
      </c>
      <c r="D9" s="20">
        <v>749725</v>
      </c>
      <c r="E9" s="20">
        <v>7827</v>
      </c>
      <c r="F9" s="20">
        <v>8281</v>
      </c>
      <c r="G9" s="20">
        <v>8385</v>
      </c>
      <c r="H9" s="20">
        <v>8915</v>
      </c>
      <c r="I9" s="20">
        <v>9180</v>
      </c>
      <c r="J9" s="20">
        <v>9236</v>
      </c>
      <c r="K9" s="20">
        <v>9231</v>
      </c>
      <c r="L9" s="20">
        <v>9558</v>
      </c>
      <c r="M9" s="20">
        <v>9675</v>
      </c>
      <c r="N9" s="20">
        <v>9822</v>
      </c>
      <c r="O9" s="20">
        <v>9653</v>
      </c>
      <c r="P9" s="20">
        <v>9561</v>
      </c>
      <c r="Q9" s="20">
        <v>9726</v>
      </c>
      <c r="R9" s="20">
        <v>9419</v>
      </c>
      <c r="S9" s="20">
        <v>9219</v>
      </c>
      <c r="T9" s="20">
        <v>9167</v>
      </c>
      <c r="U9" s="20">
        <v>8754</v>
      </c>
      <c r="V9" s="20">
        <v>8762</v>
      </c>
      <c r="W9" s="20">
        <v>8582</v>
      </c>
      <c r="X9" s="20">
        <v>9228</v>
      </c>
      <c r="Y9" s="20">
        <v>9403</v>
      </c>
      <c r="Z9" s="20">
        <v>9643</v>
      </c>
      <c r="AA9" s="20">
        <v>9427</v>
      </c>
      <c r="AB9" s="20">
        <v>10022</v>
      </c>
      <c r="AC9" s="20">
        <v>9533</v>
      </c>
      <c r="AD9" s="20">
        <v>9355</v>
      </c>
      <c r="AE9" s="20">
        <v>9595</v>
      </c>
      <c r="AF9" s="20">
        <v>9445</v>
      </c>
      <c r="AG9" s="20">
        <v>9945</v>
      </c>
      <c r="AH9" s="20">
        <v>9912</v>
      </c>
      <c r="AI9" s="20">
        <v>9585</v>
      </c>
      <c r="AJ9" s="20">
        <v>9101</v>
      </c>
      <c r="AK9" s="20">
        <v>9079</v>
      </c>
      <c r="AL9" s="20">
        <v>8729</v>
      </c>
      <c r="AM9" s="20">
        <v>8945</v>
      </c>
      <c r="AN9" s="20">
        <v>8941</v>
      </c>
      <c r="AO9" s="20">
        <v>8725</v>
      </c>
      <c r="AP9" s="20">
        <v>8842</v>
      </c>
      <c r="AQ9" s="20">
        <v>8628</v>
      </c>
      <c r="AR9" s="20">
        <v>8641</v>
      </c>
      <c r="AS9" s="20">
        <v>8843</v>
      </c>
      <c r="AT9" s="20">
        <v>8461</v>
      </c>
      <c r="AU9" s="20">
        <v>8041</v>
      </c>
      <c r="AV9" s="20">
        <v>7809</v>
      </c>
      <c r="AW9" s="20">
        <v>8242</v>
      </c>
      <c r="AX9" s="20">
        <v>8486</v>
      </c>
      <c r="AY9" s="20">
        <v>9129</v>
      </c>
      <c r="AZ9" s="20">
        <v>9354</v>
      </c>
      <c r="BA9" s="20">
        <v>9924</v>
      </c>
      <c r="BB9" s="20">
        <v>10205</v>
      </c>
      <c r="BC9" s="20">
        <v>10325</v>
      </c>
      <c r="BD9" s="20">
        <v>10691</v>
      </c>
      <c r="BE9" s="20">
        <v>10767</v>
      </c>
      <c r="BF9" s="20">
        <v>10741</v>
      </c>
      <c r="BG9" s="20">
        <v>10584</v>
      </c>
      <c r="BH9" s="20">
        <v>10845</v>
      </c>
      <c r="BI9" s="20">
        <v>10974</v>
      </c>
      <c r="BJ9" s="20">
        <v>10354</v>
      </c>
      <c r="BK9" s="20">
        <v>10585</v>
      </c>
      <c r="BL9" s="20">
        <v>10016</v>
      </c>
      <c r="BM9" s="20">
        <v>9604</v>
      </c>
      <c r="BN9" s="20">
        <v>9434</v>
      </c>
      <c r="BO9" s="20">
        <v>9082</v>
      </c>
      <c r="BP9" s="20">
        <v>8945</v>
      </c>
      <c r="BQ9" s="20">
        <v>8633</v>
      </c>
      <c r="BR9" s="20">
        <v>8096</v>
      </c>
      <c r="BS9" s="20">
        <v>8083</v>
      </c>
      <c r="BT9" s="20">
        <v>8158</v>
      </c>
      <c r="BU9" s="20">
        <v>7750</v>
      </c>
      <c r="BV9" s="20">
        <v>7886</v>
      </c>
      <c r="BW9" s="20">
        <v>7935</v>
      </c>
      <c r="BX9" s="20">
        <v>8333</v>
      </c>
      <c r="BY9" s="20">
        <v>8656</v>
      </c>
      <c r="BZ9" s="20">
        <v>9293</v>
      </c>
      <c r="CA9" s="20">
        <v>7038</v>
      </c>
      <c r="CB9" s="20">
        <v>6446</v>
      </c>
      <c r="CC9" s="20">
        <v>6325</v>
      </c>
      <c r="CD9" s="20">
        <v>5771</v>
      </c>
      <c r="CE9" s="20">
        <v>5030</v>
      </c>
      <c r="CF9" s="20">
        <v>4566</v>
      </c>
      <c r="CG9" s="20">
        <v>4344</v>
      </c>
      <c r="CH9" s="20">
        <v>4017</v>
      </c>
      <c r="CI9" s="20">
        <v>3851</v>
      </c>
      <c r="CJ9" s="20">
        <v>3424</v>
      </c>
      <c r="CK9" s="20">
        <v>2990</v>
      </c>
      <c r="CL9" s="20">
        <v>2608</v>
      </c>
      <c r="CM9" s="20">
        <v>2211</v>
      </c>
      <c r="CN9" s="20">
        <v>1881</v>
      </c>
      <c r="CO9" s="20">
        <v>1602</v>
      </c>
      <c r="CP9" s="20">
        <v>1380</v>
      </c>
      <c r="CQ9" s="20">
        <v>4300</v>
      </c>
      <c r="CS9" s="4"/>
      <c r="CT9" s="6" t="s">
        <v>33</v>
      </c>
      <c r="CU9" s="6"/>
      <c r="CV9" s="19">
        <f>SUM(Lancs_male[[#This Row],[0]:[4]])</f>
        <v>42588</v>
      </c>
      <c r="CW9" s="19">
        <f>SUM(Lancs_male[[#This Row],[5]:[9]])</f>
        <v>47522</v>
      </c>
      <c r="CX9" s="19">
        <f>SUM(Lancs_male[[#This Row],[10]:[14]])</f>
        <v>47578</v>
      </c>
      <c r="CY9" s="19">
        <f>SUM(Lancs_male[[#This Row],[15]:[19]])</f>
        <v>44493</v>
      </c>
      <c r="CZ9" s="19">
        <f>SUM(Lancs_male[[#This Row],[20]:[24]])</f>
        <v>48028</v>
      </c>
      <c r="DA9" s="19">
        <f>SUM(Lancs_male[[#This Row],[25]:[29]])</f>
        <v>48252</v>
      </c>
      <c r="DB9" s="19">
        <f>SUM(Lancs_male[[#This Row],[30]:[34]])</f>
        <v>45439</v>
      </c>
      <c r="DC9" s="19">
        <f>SUM(Lancs_male[[#This Row],[35]:[39]])</f>
        <v>43777</v>
      </c>
      <c r="DD9" s="19">
        <f>SUM(Lancs_male[[#This Row],[40]:[44]])</f>
        <v>41396</v>
      </c>
      <c r="DE9" s="19">
        <f>SUM(Lancs_male[[#This Row],[45]:[49]])</f>
        <v>47098</v>
      </c>
      <c r="DF9" s="19">
        <f>SUM(Lancs_male[[#This Row],[50]:[54]])</f>
        <v>53108</v>
      </c>
      <c r="DG9" s="19">
        <f>SUM(Lancs_male[[#This Row],[55]:[59]])</f>
        <v>52774</v>
      </c>
      <c r="DH9" s="19">
        <f>SUM(Lancs_male[[#This Row],[60]:[64]])</f>
        <v>45698</v>
      </c>
      <c r="DI9" s="19">
        <f>SUM(Lancs_male[[#This Row],[65]:[69]])</f>
        <v>39973</v>
      </c>
      <c r="DJ9" s="19">
        <f>SUM(Lancs_male[[#This Row],[70]:[74]])</f>
        <v>41255</v>
      </c>
      <c r="DK9" s="19">
        <f>SUM(Lancs_male[[#This Row],[75]:[79]])</f>
        <v>28138</v>
      </c>
      <c r="DL9" s="19">
        <f>SUM(Lancs_male[[#This Row],[80]:[90]])</f>
        <v>32608</v>
      </c>
      <c r="DO9" s="16" t="s">
        <v>33</v>
      </c>
      <c r="DQ9" s="19">
        <f>SUM(Lancs_male[[#This Row],[0]:[4]])</f>
        <v>42588</v>
      </c>
      <c r="DR9" s="19">
        <f>SUM(Lancs_male[[#This Row],[0]:[7]])</f>
        <v>70613</v>
      </c>
      <c r="DS9" s="19">
        <f>SUM(Lancs_male[[#This Row],[0]:[17]])</f>
        <v>164371</v>
      </c>
      <c r="DT9" s="19">
        <f>SUM(Lancs_male[[#This Row],[18]:[64]])</f>
        <v>443380</v>
      </c>
      <c r="DU9" s="19">
        <f>SUM(Lancs_male[[#This Row],[65]:[90]])</f>
        <v>141974</v>
      </c>
      <c r="DV9" s="19">
        <f>SUM(Lancs_male[[#This Row],[75]:[90]])</f>
        <v>60746</v>
      </c>
      <c r="DW9" s="19">
        <f>SUM(Lancs_male[[#This Row],[85]:[90]])</f>
        <v>13982</v>
      </c>
      <c r="DX9" s="19">
        <f>SUM(Lancs_male[[#This Row],[18]:[90]])</f>
        <v>585354</v>
      </c>
      <c r="DY9" s="19">
        <f>SUM(Lancs_male[[#This Row],[0]:[19]])</f>
        <v>182181</v>
      </c>
      <c r="DZ9" s="19">
        <f>SUM(Lancs_male[[#This Row],[10]:[17]])</f>
        <v>74261</v>
      </c>
      <c r="EA9" s="19">
        <f>SUM(Lancs_male[[#This Row],[20]:[64]])</f>
        <v>425570</v>
      </c>
      <c r="EC9" s="16">
        <f>SUM(Lancs_male[[#This Row],[0]:[4]])</f>
        <v>42588</v>
      </c>
      <c r="ED9" s="16">
        <f>SUM(Lancs_male[[#This Row],[5]:[9]])</f>
        <v>47522</v>
      </c>
      <c r="EE9" s="16">
        <f>SUM(Lancs_male[[#This Row],[10]:[14]])</f>
        <v>47578</v>
      </c>
      <c r="EF9" s="16">
        <f>SUM(Lancs_male[[#This Row],[15]:[19]])</f>
        <v>44493</v>
      </c>
      <c r="EG9" s="16">
        <f>SUM(Lancs_male[[#This Row],[20]:[24]])</f>
        <v>48028</v>
      </c>
      <c r="EH9" s="16">
        <f>SUM(Lancs_male[[#This Row],[25]:[29]])</f>
        <v>48252</v>
      </c>
      <c r="EI9" s="16">
        <f>SUM(Lancs_male[[#This Row],[30]:[34]])</f>
        <v>45439</v>
      </c>
      <c r="EJ9" s="16">
        <f>SUM(Lancs_male[[#This Row],[35]:[39]])</f>
        <v>43777</v>
      </c>
      <c r="EK9" s="16">
        <f>SUM(Lancs_male[[#This Row],[40]:[44]])</f>
        <v>41396</v>
      </c>
      <c r="EL9" s="16">
        <f>SUM(Lancs_male[[#This Row],[45]:[49]])</f>
        <v>47098</v>
      </c>
      <c r="EM9" s="16">
        <f>SUM(Lancs_male[[#This Row],[50]:[54]])</f>
        <v>53108</v>
      </c>
      <c r="EN9" s="16">
        <f>SUM(Lancs_male[[#This Row],[55]:[59]])</f>
        <v>52774</v>
      </c>
      <c r="EO9" s="16">
        <f>SUM(Lancs_male[[#This Row],[60]:[64]])</f>
        <v>45698</v>
      </c>
      <c r="EP9" s="16">
        <f>SUM(Lancs_male[[#This Row],[65]:[69]])</f>
        <v>39973</v>
      </c>
      <c r="EQ9" s="16">
        <f>SUM(Lancs_male[[#This Row],[70]:[74]])</f>
        <v>41255</v>
      </c>
      <c r="ER9" s="16">
        <f>SUM(Lancs_male[[#This Row],[75]:[79]])</f>
        <v>28138</v>
      </c>
      <c r="ES9" s="16">
        <f>SUM(Lancs_male[[#This Row],[80]:[84]])</f>
        <v>18626</v>
      </c>
      <c r="ET9" s="16">
        <f>SUM(Lancs_male[[#This Row],[85]:[89]])</f>
        <v>9682</v>
      </c>
      <c r="EU9" s="20">
        <f>Lancs_male[[#This Row],[90]]</f>
        <v>4300</v>
      </c>
      <c r="EW9" s="20"/>
      <c r="EX9" s="20"/>
    </row>
    <row r="10" spans="1:158" s="16" customFormat="1" ht="12.75" customHeight="1" x14ac:dyDescent="0.2">
      <c r="A10" s="16" t="s">
        <v>32</v>
      </c>
      <c r="B10" s="16" t="s">
        <v>31</v>
      </c>
      <c r="C10" s="16" t="s">
        <v>28</v>
      </c>
      <c r="D10" s="20">
        <v>75253</v>
      </c>
      <c r="E10" s="20">
        <v>955</v>
      </c>
      <c r="F10" s="20">
        <v>1024</v>
      </c>
      <c r="G10" s="20">
        <v>999</v>
      </c>
      <c r="H10" s="20">
        <v>1066</v>
      </c>
      <c r="I10" s="20">
        <v>1105</v>
      </c>
      <c r="J10" s="20">
        <v>1114</v>
      </c>
      <c r="K10" s="20">
        <v>1104</v>
      </c>
      <c r="L10" s="20">
        <v>1146</v>
      </c>
      <c r="M10" s="20">
        <v>1177</v>
      </c>
      <c r="N10" s="20">
        <v>1114</v>
      </c>
      <c r="O10" s="20">
        <v>1142</v>
      </c>
      <c r="P10" s="20">
        <v>1115</v>
      </c>
      <c r="Q10" s="20">
        <v>1148</v>
      </c>
      <c r="R10" s="20">
        <v>1086</v>
      </c>
      <c r="S10" s="20">
        <v>1052</v>
      </c>
      <c r="T10" s="20">
        <v>1100</v>
      </c>
      <c r="U10" s="20">
        <v>1047</v>
      </c>
      <c r="V10" s="20">
        <v>1084</v>
      </c>
      <c r="W10" s="20">
        <v>1033</v>
      </c>
      <c r="X10" s="20">
        <v>881</v>
      </c>
      <c r="Y10" s="20">
        <v>949</v>
      </c>
      <c r="Z10" s="20">
        <v>953</v>
      </c>
      <c r="AA10" s="20">
        <v>962</v>
      </c>
      <c r="AB10" s="20">
        <v>1036</v>
      </c>
      <c r="AC10" s="20">
        <v>1067</v>
      </c>
      <c r="AD10" s="20">
        <v>1091</v>
      </c>
      <c r="AE10" s="20">
        <v>1034</v>
      </c>
      <c r="AF10" s="20">
        <v>988</v>
      </c>
      <c r="AG10" s="20">
        <v>1096</v>
      </c>
      <c r="AH10" s="20">
        <v>1014</v>
      </c>
      <c r="AI10" s="20">
        <v>1030</v>
      </c>
      <c r="AJ10" s="20">
        <v>950</v>
      </c>
      <c r="AK10" s="20">
        <v>957</v>
      </c>
      <c r="AL10" s="20">
        <v>980</v>
      </c>
      <c r="AM10" s="20">
        <v>1046</v>
      </c>
      <c r="AN10" s="20">
        <v>1008</v>
      </c>
      <c r="AO10" s="20">
        <v>979</v>
      </c>
      <c r="AP10" s="20">
        <v>1087</v>
      </c>
      <c r="AQ10" s="20">
        <v>1169</v>
      </c>
      <c r="AR10" s="20">
        <v>1034</v>
      </c>
      <c r="AS10" s="20">
        <v>987</v>
      </c>
      <c r="AT10" s="20">
        <v>939</v>
      </c>
      <c r="AU10" s="20">
        <v>946</v>
      </c>
      <c r="AV10" s="20">
        <v>960</v>
      </c>
      <c r="AW10" s="20">
        <v>840</v>
      </c>
      <c r="AX10" s="20">
        <v>914</v>
      </c>
      <c r="AY10" s="20">
        <v>1021</v>
      </c>
      <c r="AZ10" s="20">
        <v>937</v>
      </c>
      <c r="BA10" s="20">
        <v>968</v>
      </c>
      <c r="BB10" s="20">
        <v>981</v>
      </c>
      <c r="BC10" s="20">
        <v>1034</v>
      </c>
      <c r="BD10" s="20">
        <v>1049</v>
      </c>
      <c r="BE10" s="20">
        <v>1055</v>
      </c>
      <c r="BF10" s="20">
        <v>987</v>
      </c>
      <c r="BG10" s="20">
        <v>936</v>
      </c>
      <c r="BH10" s="20">
        <v>933</v>
      </c>
      <c r="BI10" s="20">
        <v>928</v>
      </c>
      <c r="BJ10" s="20">
        <v>893</v>
      </c>
      <c r="BK10" s="20">
        <v>914</v>
      </c>
      <c r="BL10" s="20">
        <v>896</v>
      </c>
      <c r="BM10" s="20">
        <v>865</v>
      </c>
      <c r="BN10" s="20">
        <v>836</v>
      </c>
      <c r="BO10" s="20">
        <v>716</v>
      </c>
      <c r="BP10" s="20">
        <v>772</v>
      </c>
      <c r="BQ10" s="20">
        <v>737</v>
      </c>
      <c r="BR10" s="20">
        <v>687</v>
      </c>
      <c r="BS10" s="20">
        <v>627</v>
      </c>
      <c r="BT10" s="20">
        <v>704</v>
      </c>
      <c r="BU10" s="20">
        <v>602</v>
      </c>
      <c r="BV10" s="20">
        <v>611</v>
      </c>
      <c r="BW10" s="20">
        <v>632</v>
      </c>
      <c r="BX10" s="20">
        <v>584</v>
      </c>
      <c r="BY10" s="20">
        <v>648</v>
      </c>
      <c r="BZ10" s="20">
        <v>706</v>
      </c>
      <c r="CA10" s="20">
        <v>483</v>
      </c>
      <c r="CB10" s="20">
        <v>426</v>
      </c>
      <c r="CC10" s="20">
        <v>416</v>
      </c>
      <c r="CD10" s="20">
        <v>362</v>
      </c>
      <c r="CE10" s="20">
        <v>344</v>
      </c>
      <c r="CF10" s="20">
        <v>299</v>
      </c>
      <c r="CG10" s="20">
        <v>303</v>
      </c>
      <c r="CH10" s="20">
        <v>301</v>
      </c>
      <c r="CI10" s="20">
        <v>277</v>
      </c>
      <c r="CJ10" s="20">
        <v>226</v>
      </c>
      <c r="CK10" s="20">
        <v>206</v>
      </c>
      <c r="CL10" s="20">
        <v>170</v>
      </c>
      <c r="CM10" s="20">
        <v>128</v>
      </c>
      <c r="CN10" s="20">
        <v>139</v>
      </c>
      <c r="CO10" s="20">
        <v>88</v>
      </c>
      <c r="CP10" s="20">
        <v>82</v>
      </c>
      <c r="CQ10" s="20">
        <v>236</v>
      </c>
      <c r="CS10" s="4" t="s">
        <v>32</v>
      </c>
      <c r="CT10" s="6" t="s">
        <v>31</v>
      </c>
      <c r="CU10" s="6" t="s">
        <v>28</v>
      </c>
      <c r="CV10" s="19">
        <f>SUM(Lancs_male[[#This Row],[0]:[4]])</f>
        <v>5149</v>
      </c>
      <c r="CW10" s="19">
        <f>SUM(Lancs_male[[#This Row],[5]:[9]])</f>
        <v>5655</v>
      </c>
      <c r="CX10" s="19">
        <f>SUM(Lancs_male[[#This Row],[10]:[14]])</f>
        <v>5543</v>
      </c>
      <c r="CY10" s="19">
        <f>SUM(Lancs_male[[#This Row],[15]:[19]])</f>
        <v>5145</v>
      </c>
      <c r="CZ10" s="19">
        <f>SUM(Lancs_male[[#This Row],[20]:[24]])</f>
        <v>4967</v>
      </c>
      <c r="DA10" s="19">
        <f>SUM(Lancs_male[[#This Row],[25]:[29]])</f>
        <v>5223</v>
      </c>
      <c r="DB10" s="19">
        <f>SUM(Lancs_male[[#This Row],[30]:[34]])</f>
        <v>4963</v>
      </c>
      <c r="DC10" s="19">
        <f>SUM(Lancs_male[[#This Row],[35]:[39]])</f>
        <v>5277</v>
      </c>
      <c r="DD10" s="19">
        <f>SUM(Lancs_male[[#This Row],[40]:[44]])</f>
        <v>4672</v>
      </c>
      <c r="DE10" s="19">
        <f>SUM(Lancs_male[[#This Row],[45]:[49]])</f>
        <v>4821</v>
      </c>
      <c r="DF10" s="19">
        <f>SUM(Lancs_male[[#This Row],[50]:[54]])</f>
        <v>5061</v>
      </c>
      <c r="DG10" s="19">
        <f>SUM(Lancs_male[[#This Row],[55]:[59]])</f>
        <v>4564</v>
      </c>
      <c r="DH10" s="19">
        <f>SUM(Lancs_male[[#This Row],[60]:[64]])</f>
        <v>3926</v>
      </c>
      <c r="DI10" s="19">
        <f>SUM(Lancs_male[[#This Row],[65]:[69]])</f>
        <v>3231</v>
      </c>
      <c r="DJ10" s="19">
        <f>SUM(Lancs_male[[#This Row],[70]:[74]])</f>
        <v>3053</v>
      </c>
      <c r="DK10" s="19">
        <f>SUM(Lancs_male[[#This Row],[75]:[79]])</f>
        <v>1847</v>
      </c>
      <c r="DL10" s="19">
        <f>SUM(Lancs_male[[#This Row],[80]:[90]])</f>
        <v>2156</v>
      </c>
      <c r="DN10" s="16" t="s">
        <v>32</v>
      </c>
      <c r="DO10" s="16" t="s">
        <v>31</v>
      </c>
      <c r="DP10" s="16" t="s">
        <v>28</v>
      </c>
      <c r="DQ10" s="19">
        <f>SUM(Lancs_male[[#This Row],[0]:[4]])</f>
        <v>5149</v>
      </c>
      <c r="DR10" s="19">
        <f>SUM(Lancs_male[[#This Row],[0]:[7]])</f>
        <v>8513</v>
      </c>
      <c r="DS10" s="19">
        <f>SUM(Lancs_male[[#This Row],[0]:[17]])</f>
        <v>19578</v>
      </c>
      <c r="DT10" s="19">
        <f>SUM(Lancs_male[[#This Row],[18]:[64]])</f>
        <v>45388</v>
      </c>
      <c r="DU10" s="19">
        <f>SUM(Lancs_male[[#This Row],[65]:[90]])</f>
        <v>10287</v>
      </c>
      <c r="DV10" s="19">
        <f>SUM(Lancs_male[[#This Row],[75]:[90]])</f>
        <v>4003</v>
      </c>
      <c r="DW10" s="19">
        <f>SUM(Lancs_male[[#This Row],[85]:[90]])</f>
        <v>843</v>
      </c>
      <c r="DX10" s="19">
        <f>SUM(Lancs_male[[#This Row],[18]:[90]])</f>
        <v>55675</v>
      </c>
      <c r="DY10" s="19">
        <f>SUM(Lancs_male[[#This Row],[0]:[19]])</f>
        <v>21492</v>
      </c>
      <c r="DZ10" s="19">
        <f>SUM(Lancs_male[[#This Row],[10]:[17]])</f>
        <v>8774</v>
      </c>
      <c r="EA10" s="19">
        <f>SUM(Lancs_male[[#This Row],[20]:[64]])</f>
        <v>43474</v>
      </c>
      <c r="EC10" s="16">
        <f>SUM(Lancs_male[[#This Row],[0]:[4]])</f>
        <v>5149</v>
      </c>
      <c r="ED10" s="16">
        <f>SUM(Lancs_male[[#This Row],[5]:[9]])</f>
        <v>5655</v>
      </c>
      <c r="EE10" s="16">
        <f>SUM(Lancs_male[[#This Row],[10]:[14]])</f>
        <v>5543</v>
      </c>
      <c r="EF10" s="16">
        <f>SUM(Lancs_male[[#This Row],[15]:[19]])</f>
        <v>5145</v>
      </c>
      <c r="EG10" s="16">
        <f>SUM(Lancs_male[[#This Row],[20]:[24]])</f>
        <v>4967</v>
      </c>
      <c r="EH10" s="16">
        <f>SUM(Lancs_male[[#This Row],[25]:[29]])</f>
        <v>5223</v>
      </c>
      <c r="EI10" s="16">
        <f>SUM(Lancs_male[[#This Row],[30]:[34]])</f>
        <v>4963</v>
      </c>
      <c r="EJ10" s="16">
        <f>SUM(Lancs_male[[#This Row],[35]:[39]])</f>
        <v>5277</v>
      </c>
      <c r="EK10" s="16">
        <f>SUM(Lancs_male[[#This Row],[40]:[44]])</f>
        <v>4672</v>
      </c>
      <c r="EL10" s="16">
        <f>SUM(Lancs_male[[#This Row],[45]:[49]])</f>
        <v>4821</v>
      </c>
      <c r="EM10" s="16">
        <f>SUM(Lancs_male[[#This Row],[50]:[54]])</f>
        <v>5061</v>
      </c>
      <c r="EN10" s="16">
        <f>SUM(Lancs_male[[#This Row],[55]:[59]])</f>
        <v>4564</v>
      </c>
      <c r="EO10" s="16">
        <f>SUM(Lancs_male[[#This Row],[60]:[64]])</f>
        <v>3926</v>
      </c>
      <c r="EP10" s="16">
        <f>SUM(Lancs_male[[#This Row],[65]:[69]])</f>
        <v>3231</v>
      </c>
      <c r="EQ10" s="16">
        <f>SUM(Lancs_male[[#This Row],[70]:[74]])</f>
        <v>3053</v>
      </c>
      <c r="ER10" s="16">
        <f>SUM(Lancs_male[[#This Row],[75]:[79]])</f>
        <v>1847</v>
      </c>
      <c r="ES10" s="16">
        <f>SUM(Lancs_male[[#This Row],[80]:[84]])</f>
        <v>1313</v>
      </c>
      <c r="ET10" s="16">
        <f>SUM(Lancs_male[[#This Row],[85]:[89]])</f>
        <v>607</v>
      </c>
      <c r="EU10" s="20">
        <f>Lancs_male[[#This Row],[90]]</f>
        <v>236</v>
      </c>
      <c r="EW10" s="20"/>
      <c r="EX10" s="20"/>
    </row>
    <row r="11" spans="1:158" s="16" customFormat="1" ht="12.75" customHeight="1" x14ac:dyDescent="0.2">
      <c r="A11" s="16" t="s">
        <v>30</v>
      </c>
      <c r="B11" s="16" t="s">
        <v>29</v>
      </c>
      <c r="C11" s="16" t="s">
        <v>28</v>
      </c>
      <c r="D11" s="20">
        <v>68740</v>
      </c>
      <c r="E11" s="20">
        <v>763</v>
      </c>
      <c r="F11" s="20">
        <v>804</v>
      </c>
      <c r="G11" s="20">
        <v>816</v>
      </c>
      <c r="H11" s="20">
        <v>846</v>
      </c>
      <c r="I11" s="20">
        <v>845</v>
      </c>
      <c r="J11" s="20">
        <v>861</v>
      </c>
      <c r="K11" s="20">
        <v>861</v>
      </c>
      <c r="L11" s="20">
        <v>919</v>
      </c>
      <c r="M11" s="20">
        <v>886</v>
      </c>
      <c r="N11" s="20">
        <v>768</v>
      </c>
      <c r="O11" s="20">
        <v>852</v>
      </c>
      <c r="P11" s="20">
        <v>867</v>
      </c>
      <c r="Q11" s="20">
        <v>857</v>
      </c>
      <c r="R11" s="20">
        <v>795</v>
      </c>
      <c r="S11" s="20">
        <v>770</v>
      </c>
      <c r="T11" s="20">
        <v>825</v>
      </c>
      <c r="U11" s="20">
        <v>785</v>
      </c>
      <c r="V11" s="20">
        <v>793</v>
      </c>
      <c r="W11" s="20">
        <v>765</v>
      </c>
      <c r="X11" s="20">
        <v>662</v>
      </c>
      <c r="Y11" s="20">
        <v>648</v>
      </c>
      <c r="Z11" s="20">
        <v>652</v>
      </c>
      <c r="AA11" s="20">
        <v>784</v>
      </c>
      <c r="AB11" s="20">
        <v>879</v>
      </c>
      <c r="AC11" s="20">
        <v>887</v>
      </c>
      <c r="AD11" s="20">
        <v>774</v>
      </c>
      <c r="AE11" s="20">
        <v>873</v>
      </c>
      <c r="AF11" s="20">
        <v>822</v>
      </c>
      <c r="AG11" s="20">
        <v>842</v>
      </c>
      <c r="AH11" s="20">
        <v>860</v>
      </c>
      <c r="AI11" s="20">
        <v>878</v>
      </c>
      <c r="AJ11" s="20">
        <v>948</v>
      </c>
      <c r="AK11" s="20">
        <v>816</v>
      </c>
      <c r="AL11" s="20">
        <v>834</v>
      </c>
      <c r="AM11" s="20">
        <v>899</v>
      </c>
      <c r="AN11" s="20">
        <v>815</v>
      </c>
      <c r="AO11" s="20">
        <v>760</v>
      </c>
      <c r="AP11" s="20">
        <v>788</v>
      </c>
      <c r="AQ11" s="20">
        <v>645</v>
      </c>
      <c r="AR11" s="20">
        <v>752</v>
      </c>
      <c r="AS11" s="20">
        <v>813</v>
      </c>
      <c r="AT11" s="20">
        <v>758</v>
      </c>
      <c r="AU11" s="20">
        <v>663</v>
      </c>
      <c r="AV11" s="20">
        <v>690</v>
      </c>
      <c r="AW11" s="20">
        <v>725</v>
      </c>
      <c r="AX11" s="20">
        <v>724</v>
      </c>
      <c r="AY11" s="20">
        <v>778</v>
      </c>
      <c r="AZ11" s="20">
        <v>929</v>
      </c>
      <c r="BA11" s="20">
        <v>934</v>
      </c>
      <c r="BB11" s="20">
        <v>975</v>
      </c>
      <c r="BC11" s="20">
        <v>995</v>
      </c>
      <c r="BD11" s="20">
        <v>1026</v>
      </c>
      <c r="BE11" s="20">
        <v>1057</v>
      </c>
      <c r="BF11" s="20">
        <v>1013</v>
      </c>
      <c r="BG11" s="20">
        <v>1116</v>
      </c>
      <c r="BH11" s="20">
        <v>1111</v>
      </c>
      <c r="BI11" s="20">
        <v>1150</v>
      </c>
      <c r="BJ11" s="20">
        <v>1035</v>
      </c>
      <c r="BK11" s="20">
        <v>1097</v>
      </c>
      <c r="BL11" s="20">
        <v>955</v>
      </c>
      <c r="BM11" s="20">
        <v>928</v>
      </c>
      <c r="BN11" s="20">
        <v>947</v>
      </c>
      <c r="BO11" s="20">
        <v>924</v>
      </c>
      <c r="BP11" s="20">
        <v>886</v>
      </c>
      <c r="BQ11" s="20">
        <v>862</v>
      </c>
      <c r="BR11" s="20">
        <v>770</v>
      </c>
      <c r="BS11" s="20">
        <v>739</v>
      </c>
      <c r="BT11" s="20">
        <v>733</v>
      </c>
      <c r="BU11" s="20">
        <v>710</v>
      </c>
      <c r="BV11" s="20">
        <v>771</v>
      </c>
      <c r="BW11" s="20">
        <v>697</v>
      </c>
      <c r="BX11" s="20">
        <v>772</v>
      </c>
      <c r="BY11" s="20">
        <v>776</v>
      </c>
      <c r="BZ11" s="20">
        <v>856</v>
      </c>
      <c r="CA11" s="20">
        <v>689</v>
      </c>
      <c r="CB11" s="20">
        <v>599</v>
      </c>
      <c r="CC11" s="20">
        <v>568</v>
      </c>
      <c r="CD11" s="20">
        <v>552</v>
      </c>
      <c r="CE11" s="20">
        <v>448</v>
      </c>
      <c r="CF11" s="20">
        <v>431</v>
      </c>
      <c r="CG11" s="20">
        <v>407</v>
      </c>
      <c r="CH11" s="20">
        <v>399</v>
      </c>
      <c r="CI11" s="20">
        <v>370</v>
      </c>
      <c r="CJ11" s="20">
        <v>287</v>
      </c>
      <c r="CK11" s="20">
        <v>290</v>
      </c>
      <c r="CL11" s="20">
        <v>242</v>
      </c>
      <c r="CM11" s="20">
        <v>171</v>
      </c>
      <c r="CN11" s="20">
        <v>211</v>
      </c>
      <c r="CO11" s="20">
        <v>156</v>
      </c>
      <c r="CP11" s="20">
        <v>129</v>
      </c>
      <c r="CQ11" s="20">
        <v>380</v>
      </c>
      <c r="CS11" s="4" t="s">
        <v>30</v>
      </c>
      <c r="CT11" s="6" t="s">
        <v>29</v>
      </c>
      <c r="CU11" s="6" t="s">
        <v>28</v>
      </c>
      <c r="CV11" s="19">
        <f>SUM(Lancs_male[[#This Row],[0]:[4]])</f>
        <v>4074</v>
      </c>
      <c r="CW11" s="19">
        <f>SUM(Lancs_male[[#This Row],[5]:[9]])</f>
        <v>4295</v>
      </c>
      <c r="CX11" s="19">
        <f>SUM(Lancs_male[[#This Row],[10]:[14]])</f>
        <v>4141</v>
      </c>
      <c r="CY11" s="19">
        <f>SUM(Lancs_male[[#This Row],[15]:[19]])</f>
        <v>3830</v>
      </c>
      <c r="CZ11" s="19">
        <f>SUM(Lancs_male[[#This Row],[20]:[24]])</f>
        <v>3850</v>
      </c>
      <c r="DA11" s="19">
        <f>SUM(Lancs_male[[#This Row],[25]:[29]])</f>
        <v>4171</v>
      </c>
      <c r="DB11" s="19">
        <f>SUM(Lancs_male[[#This Row],[30]:[34]])</f>
        <v>4375</v>
      </c>
      <c r="DC11" s="19">
        <f>SUM(Lancs_male[[#This Row],[35]:[39]])</f>
        <v>3760</v>
      </c>
      <c r="DD11" s="19">
        <f>SUM(Lancs_male[[#This Row],[40]:[44]])</f>
        <v>3649</v>
      </c>
      <c r="DE11" s="19">
        <f>SUM(Lancs_male[[#This Row],[45]:[49]])</f>
        <v>4340</v>
      </c>
      <c r="DF11" s="19">
        <f>SUM(Lancs_male[[#This Row],[50]:[54]])</f>
        <v>5207</v>
      </c>
      <c r="DG11" s="19">
        <f>SUM(Lancs_male[[#This Row],[55]:[59]])</f>
        <v>5348</v>
      </c>
      <c r="DH11" s="19">
        <f>SUM(Lancs_male[[#This Row],[60]:[64]])</f>
        <v>4547</v>
      </c>
      <c r="DI11" s="19">
        <f>SUM(Lancs_male[[#This Row],[65]:[69]])</f>
        <v>3723</v>
      </c>
      <c r="DJ11" s="19">
        <f>SUM(Lancs_male[[#This Row],[70]:[74]])</f>
        <v>3790</v>
      </c>
      <c r="DK11" s="19">
        <f>SUM(Lancs_male[[#This Row],[75]:[79]])</f>
        <v>2598</v>
      </c>
      <c r="DL11" s="19">
        <f>SUM(Lancs_male[[#This Row],[80]:[90]])</f>
        <v>3042</v>
      </c>
      <c r="DN11" s="16" t="s">
        <v>30</v>
      </c>
      <c r="DO11" s="16" t="s">
        <v>29</v>
      </c>
      <c r="DP11" s="16" t="s">
        <v>28</v>
      </c>
      <c r="DQ11" s="19">
        <f>SUM(Lancs_male[[#This Row],[0]:[4]])</f>
        <v>4074</v>
      </c>
      <c r="DR11" s="19">
        <f>SUM(Lancs_male[[#This Row],[0]:[7]])</f>
        <v>6715</v>
      </c>
      <c r="DS11" s="19">
        <f>SUM(Lancs_male[[#This Row],[0]:[17]])</f>
        <v>14913</v>
      </c>
      <c r="DT11" s="19">
        <f>SUM(Lancs_male[[#This Row],[18]:[64]])</f>
        <v>40674</v>
      </c>
      <c r="DU11" s="19">
        <f>SUM(Lancs_male[[#This Row],[65]:[90]])</f>
        <v>13153</v>
      </c>
      <c r="DV11" s="19">
        <f>SUM(Lancs_male[[#This Row],[75]:[90]])</f>
        <v>5640</v>
      </c>
      <c r="DW11" s="19">
        <f>SUM(Lancs_male[[#This Row],[85]:[90]])</f>
        <v>1289</v>
      </c>
      <c r="DX11" s="19">
        <f>SUM(Lancs_male[[#This Row],[18]:[90]])</f>
        <v>53827</v>
      </c>
      <c r="DY11" s="19">
        <f>SUM(Lancs_male[[#This Row],[0]:[19]])</f>
        <v>16340</v>
      </c>
      <c r="DZ11" s="19">
        <f>SUM(Lancs_male[[#This Row],[10]:[17]])</f>
        <v>6544</v>
      </c>
      <c r="EA11" s="19">
        <f>SUM(Lancs_male[[#This Row],[20]:[64]])</f>
        <v>39247</v>
      </c>
      <c r="EC11" s="16">
        <f>SUM(Lancs_male[[#This Row],[0]:[4]])</f>
        <v>4074</v>
      </c>
      <c r="ED11" s="16">
        <f>SUM(Lancs_male[[#This Row],[5]:[9]])</f>
        <v>4295</v>
      </c>
      <c r="EE11" s="16">
        <f>SUM(Lancs_male[[#This Row],[10]:[14]])</f>
        <v>4141</v>
      </c>
      <c r="EF11" s="16">
        <f>SUM(Lancs_male[[#This Row],[15]:[19]])</f>
        <v>3830</v>
      </c>
      <c r="EG11" s="16">
        <f>SUM(Lancs_male[[#This Row],[20]:[24]])</f>
        <v>3850</v>
      </c>
      <c r="EH11" s="16">
        <f>SUM(Lancs_male[[#This Row],[25]:[29]])</f>
        <v>4171</v>
      </c>
      <c r="EI11" s="16">
        <f>SUM(Lancs_male[[#This Row],[30]:[34]])</f>
        <v>4375</v>
      </c>
      <c r="EJ11" s="16">
        <f>SUM(Lancs_male[[#This Row],[35]:[39]])</f>
        <v>3760</v>
      </c>
      <c r="EK11" s="16">
        <f>SUM(Lancs_male[[#This Row],[40]:[44]])</f>
        <v>3649</v>
      </c>
      <c r="EL11" s="16">
        <f>SUM(Lancs_male[[#This Row],[45]:[49]])</f>
        <v>4340</v>
      </c>
      <c r="EM11" s="16">
        <f>SUM(Lancs_male[[#This Row],[50]:[54]])</f>
        <v>5207</v>
      </c>
      <c r="EN11" s="16">
        <f>SUM(Lancs_male[[#This Row],[55]:[59]])</f>
        <v>5348</v>
      </c>
      <c r="EO11" s="16">
        <f>SUM(Lancs_male[[#This Row],[60]:[64]])</f>
        <v>4547</v>
      </c>
      <c r="EP11" s="16">
        <f>SUM(Lancs_male[[#This Row],[65]:[69]])</f>
        <v>3723</v>
      </c>
      <c r="EQ11" s="16">
        <f>SUM(Lancs_male[[#This Row],[70]:[74]])</f>
        <v>3790</v>
      </c>
      <c r="ER11" s="16">
        <f>SUM(Lancs_male[[#This Row],[75]:[79]])</f>
        <v>2598</v>
      </c>
      <c r="ES11" s="16">
        <f>SUM(Lancs_male[[#This Row],[80]:[84]])</f>
        <v>1753</v>
      </c>
      <c r="ET11" s="16">
        <f>SUM(Lancs_male[[#This Row],[85]:[89]])</f>
        <v>909</v>
      </c>
      <c r="EU11" s="20">
        <f>Lancs_male[[#This Row],[90]]</f>
        <v>380</v>
      </c>
      <c r="EW11" s="20"/>
      <c r="EX11" s="20"/>
    </row>
    <row r="12" spans="1:158" s="16" customFormat="1" ht="12.75" customHeight="1" x14ac:dyDescent="0.2">
      <c r="A12" s="16" t="s">
        <v>27</v>
      </c>
      <c r="B12" s="16" t="s">
        <v>26</v>
      </c>
      <c r="C12" s="16" t="s">
        <v>25</v>
      </c>
      <c r="D12" s="20">
        <v>605732</v>
      </c>
      <c r="E12" s="20">
        <v>6109</v>
      </c>
      <c r="F12" s="20">
        <v>6453</v>
      </c>
      <c r="G12" s="20">
        <v>6570</v>
      </c>
      <c r="H12" s="20">
        <v>7003</v>
      </c>
      <c r="I12" s="20">
        <v>7230</v>
      </c>
      <c r="J12" s="20">
        <v>7261</v>
      </c>
      <c r="K12" s="20">
        <v>7266</v>
      </c>
      <c r="L12" s="20">
        <v>7493</v>
      </c>
      <c r="M12" s="20">
        <v>7612</v>
      </c>
      <c r="N12" s="20">
        <v>7940</v>
      </c>
      <c r="O12" s="20">
        <v>7659</v>
      </c>
      <c r="P12" s="20">
        <v>7579</v>
      </c>
      <c r="Q12" s="20">
        <v>7721</v>
      </c>
      <c r="R12" s="20">
        <v>7538</v>
      </c>
      <c r="S12" s="20">
        <v>7397</v>
      </c>
      <c r="T12" s="20">
        <v>7242</v>
      </c>
      <c r="U12" s="20">
        <v>6922</v>
      </c>
      <c r="V12" s="20">
        <v>6885</v>
      </c>
      <c r="W12" s="20">
        <v>6784</v>
      </c>
      <c r="X12" s="20">
        <v>7685</v>
      </c>
      <c r="Y12" s="20">
        <v>7806</v>
      </c>
      <c r="Z12" s="20">
        <v>8038</v>
      </c>
      <c r="AA12" s="20">
        <v>7681</v>
      </c>
      <c r="AB12" s="20">
        <v>8107</v>
      </c>
      <c r="AC12" s="20">
        <v>7579</v>
      </c>
      <c r="AD12" s="20">
        <v>7490</v>
      </c>
      <c r="AE12" s="20">
        <v>7688</v>
      </c>
      <c r="AF12" s="20">
        <v>7635</v>
      </c>
      <c r="AG12" s="20">
        <v>8007</v>
      </c>
      <c r="AH12" s="20">
        <v>8038</v>
      </c>
      <c r="AI12" s="20">
        <v>7677</v>
      </c>
      <c r="AJ12" s="20">
        <v>7203</v>
      </c>
      <c r="AK12" s="20">
        <v>7306</v>
      </c>
      <c r="AL12" s="20">
        <v>6915</v>
      </c>
      <c r="AM12" s="20">
        <v>7000</v>
      </c>
      <c r="AN12" s="20">
        <v>7118</v>
      </c>
      <c r="AO12" s="20">
        <v>6986</v>
      </c>
      <c r="AP12" s="20">
        <v>6967</v>
      </c>
      <c r="AQ12" s="20">
        <v>6814</v>
      </c>
      <c r="AR12" s="20">
        <v>6855</v>
      </c>
      <c r="AS12" s="20">
        <v>7043</v>
      </c>
      <c r="AT12" s="20">
        <v>6764</v>
      </c>
      <c r="AU12" s="20">
        <v>6432</v>
      </c>
      <c r="AV12" s="20">
        <v>6159</v>
      </c>
      <c r="AW12" s="20">
        <v>6677</v>
      </c>
      <c r="AX12" s="20">
        <v>6848</v>
      </c>
      <c r="AY12" s="20">
        <v>7330</v>
      </c>
      <c r="AZ12" s="20">
        <v>7488</v>
      </c>
      <c r="BA12" s="20">
        <v>8022</v>
      </c>
      <c r="BB12" s="20">
        <v>8249</v>
      </c>
      <c r="BC12" s="20">
        <v>8296</v>
      </c>
      <c r="BD12" s="20">
        <v>8616</v>
      </c>
      <c r="BE12" s="20">
        <v>8655</v>
      </c>
      <c r="BF12" s="20">
        <v>8741</v>
      </c>
      <c r="BG12" s="20">
        <v>8532</v>
      </c>
      <c r="BH12" s="20">
        <v>8801</v>
      </c>
      <c r="BI12" s="20">
        <v>8896</v>
      </c>
      <c r="BJ12" s="20">
        <v>8426</v>
      </c>
      <c r="BK12" s="20">
        <v>8574</v>
      </c>
      <c r="BL12" s="20">
        <v>8165</v>
      </c>
      <c r="BM12" s="20">
        <v>7811</v>
      </c>
      <c r="BN12" s="20">
        <v>7651</v>
      </c>
      <c r="BO12" s="20">
        <v>7442</v>
      </c>
      <c r="BP12" s="20">
        <v>7287</v>
      </c>
      <c r="BQ12" s="20">
        <v>7034</v>
      </c>
      <c r="BR12" s="20">
        <v>6639</v>
      </c>
      <c r="BS12" s="20">
        <v>6717</v>
      </c>
      <c r="BT12" s="20">
        <v>6721</v>
      </c>
      <c r="BU12" s="20">
        <v>6438</v>
      </c>
      <c r="BV12" s="20">
        <v>6504</v>
      </c>
      <c r="BW12" s="20">
        <v>6606</v>
      </c>
      <c r="BX12" s="20">
        <v>6977</v>
      </c>
      <c r="BY12" s="20">
        <v>7232</v>
      </c>
      <c r="BZ12" s="20">
        <v>7731</v>
      </c>
      <c r="CA12" s="20">
        <v>5866</v>
      </c>
      <c r="CB12" s="20">
        <v>5421</v>
      </c>
      <c r="CC12" s="20">
        <v>5341</v>
      </c>
      <c r="CD12" s="20">
        <v>4857</v>
      </c>
      <c r="CE12" s="20">
        <v>4238</v>
      </c>
      <c r="CF12" s="20">
        <v>3836</v>
      </c>
      <c r="CG12" s="20">
        <v>3634</v>
      </c>
      <c r="CH12" s="20">
        <v>3317</v>
      </c>
      <c r="CI12" s="20">
        <v>3204</v>
      </c>
      <c r="CJ12" s="20">
        <v>2911</v>
      </c>
      <c r="CK12" s="20">
        <v>2494</v>
      </c>
      <c r="CL12" s="20">
        <v>2196</v>
      </c>
      <c r="CM12" s="20">
        <v>1912</v>
      </c>
      <c r="CN12" s="20">
        <v>1531</v>
      </c>
      <c r="CO12" s="20">
        <v>1358</v>
      </c>
      <c r="CP12" s="20">
        <v>1169</v>
      </c>
      <c r="CQ12" s="20">
        <v>3684</v>
      </c>
      <c r="CS12" s="4" t="s">
        <v>27</v>
      </c>
      <c r="CT12" s="6" t="s">
        <v>26</v>
      </c>
      <c r="CU12" s="6" t="s">
        <v>25</v>
      </c>
      <c r="CV12" s="19">
        <f>SUM(Lancs_male[[#This Row],[0]:[4]])</f>
        <v>33365</v>
      </c>
      <c r="CW12" s="19">
        <f>SUM(Lancs_male[[#This Row],[5]:[9]])</f>
        <v>37572</v>
      </c>
      <c r="CX12" s="19">
        <f>SUM(Lancs_male[[#This Row],[10]:[14]])</f>
        <v>37894</v>
      </c>
      <c r="CY12" s="19">
        <f>SUM(Lancs_male[[#This Row],[15]:[19]])</f>
        <v>35518</v>
      </c>
      <c r="CZ12" s="19">
        <f>SUM(Lancs_male[[#This Row],[20]:[24]])</f>
        <v>39211</v>
      </c>
      <c r="DA12" s="19">
        <f>SUM(Lancs_male[[#This Row],[25]:[29]])</f>
        <v>38858</v>
      </c>
      <c r="DB12" s="19">
        <f>SUM(Lancs_male[[#This Row],[30]:[34]])</f>
        <v>36101</v>
      </c>
      <c r="DC12" s="19">
        <f>SUM(Lancs_male[[#This Row],[35]:[39]])</f>
        <v>34740</v>
      </c>
      <c r="DD12" s="19">
        <f>SUM(Lancs_male[[#This Row],[40]:[44]])</f>
        <v>33075</v>
      </c>
      <c r="DE12" s="19">
        <f>SUM(Lancs_male[[#This Row],[45]:[49]])</f>
        <v>37937</v>
      </c>
      <c r="DF12" s="19">
        <f>SUM(Lancs_male[[#This Row],[50]:[54]])</f>
        <v>42840</v>
      </c>
      <c r="DG12" s="19">
        <f>SUM(Lancs_male[[#This Row],[55]:[59]])</f>
        <v>42862</v>
      </c>
      <c r="DH12" s="19">
        <f>SUM(Lancs_male[[#This Row],[60]:[64]])</f>
        <v>37225</v>
      </c>
      <c r="DI12" s="19">
        <f>SUM(Lancs_male[[#This Row],[65]:[69]])</f>
        <v>33019</v>
      </c>
      <c r="DJ12" s="19">
        <f>SUM(Lancs_male[[#This Row],[70]:[74]])</f>
        <v>34412</v>
      </c>
      <c r="DK12" s="19">
        <f>SUM(Lancs_male[[#This Row],[75]:[79]])</f>
        <v>23693</v>
      </c>
      <c r="DL12" s="19">
        <f>SUM(Lancs_male[[#This Row],[80]:[90]])</f>
        <v>27410</v>
      </c>
      <c r="DN12" s="16" t="s">
        <v>27</v>
      </c>
      <c r="DO12" s="16" t="s">
        <v>26</v>
      </c>
      <c r="DP12" s="16" t="s">
        <v>25</v>
      </c>
      <c r="DQ12" s="19">
        <f>SUM(Lancs_male[[#This Row],[0]:[4]])</f>
        <v>33365</v>
      </c>
      <c r="DR12" s="19">
        <f>SUM(Lancs_male[[#This Row],[0]:[7]])</f>
        <v>55385</v>
      </c>
      <c r="DS12" s="19">
        <f>SUM(Lancs_male[[#This Row],[0]:[17]])</f>
        <v>129880</v>
      </c>
      <c r="DT12" s="19">
        <f>SUM(Lancs_male[[#This Row],[18]:[64]])</f>
        <v>357318</v>
      </c>
      <c r="DU12" s="19">
        <f>SUM(Lancs_male[[#This Row],[65]:[90]])</f>
        <v>118534</v>
      </c>
      <c r="DV12" s="19">
        <f>SUM(Lancs_male[[#This Row],[75]:[90]])</f>
        <v>51103</v>
      </c>
      <c r="DW12" s="19">
        <f>SUM(Lancs_male[[#This Row],[85]:[90]])</f>
        <v>11850</v>
      </c>
      <c r="DX12" s="19">
        <f>SUM(Lancs_male[[#This Row],[18]:[90]])</f>
        <v>475852</v>
      </c>
      <c r="DY12" s="19">
        <f>SUM(Lancs_male[[#This Row],[0]:[19]])</f>
        <v>144349</v>
      </c>
      <c r="DZ12" s="19">
        <f>SUM(Lancs_male[[#This Row],[10]:[17]])</f>
        <v>58943</v>
      </c>
      <c r="EA12" s="19">
        <f>SUM(Lancs_male[[#This Row],[20]:[64]])</f>
        <v>342849</v>
      </c>
      <c r="EC12" s="16">
        <f>SUM(Lancs_male[[#This Row],[0]:[4]])</f>
        <v>33365</v>
      </c>
      <c r="ED12" s="16">
        <f>SUM(Lancs_male[[#This Row],[5]:[9]])</f>
        <v>37572</v>
      </c>
      <c r="EE12" s="16">
        <f>SUM(Lancs_male[[#This Row],[10]:[14]])</f>
        <v>37894</v>
      </c>
      <c r="EF12" s="16">
        <f>SUM(Lancs_male[[#This Row],[15]:[19]])</f>
        <v>35518</v>
      </c>
      <c r="EG12" s="16">
        <f>SUM(Lancs_male[[#This Row],[20]:[24]])</f>
        <v>39211</v>
      </c>
      <c r="EH12" s="16">
        <f>SUM(Lancs_male[[#This Row],[25]:[29]])</f>
        <v>38858</v>
      </c>
      <c r="EI12" s="16">
        <f>SUM(Lancs_male[[#This Row],[30]:[34]])</f>
        <v>36101</v>
      </c>
      <c r="EJ12" s="16">
        <f>SUM(Lancs_male[[#This Row],[35]:[39]])</f>
        <v>34740</v>
      </c>
      <c r="EK12" s="16">
        <f>SUM(Lancs_male[[#This Row],[40]:[44]])</f>
        <v>33075</v>
      </c>
      <c r="EL12" s="16">
        <f>SUM(Lancs_male[[#This Row],[45]:[49]])</f>
        <v>37937</v>
      </c>
      <c r="EM12" s="16">
        <f>SUM(Lancs_male[[#This Row],[50]:[54]])</f>
        <v>42840</v>
      </c>
      <c r="EN12" s="16">
        <f>SUM(Lancs_male[[#This Row],[55]:[59]])</f>
        <v>42862</v>
      </c>
      <c r="EO12" s="16">
        <f>SUM(Lancs_male[[#This Row],[60]:[64]])</f>
        <v>37225</v>
      </c>
      <c r="EP12" s="16">
        <f>SUM(Lancs_male[[#This Row],[65]:[69]])</f>
        <v>33019</v>
      </c>
      <c r="EQ12" s="16">
        <f>SUM(Lancs_male[[#This Row],[70]:[74]])</f>
        <v>34412</v>
      </c>
      <c r="ER12" s="16">
        <f>SUM(Lancs_male[[#This Row],[75]:[79]])</f>
        <v>23693</v>
      </c>
      <c r="ES12" s="16">
        <f>SUM(Lancs_male[[#This Row],[80]:[84]])</f>
        <v>15560</v>
      </c>
      <c r="ET12" s="16">
        <f>SUM(Lancs_male[[#This Row],[85]:[89]])</f>
        <v>8166</v>
      </c>
      <c r="EU12" s="20">
        <f>Lancs_male[[#This Row],[90]]</f>
        <v>3684</v>
      </c>
      <c r="EW12" s="20"/>
      <c r="EX12" s="20"/>
    </row>
    <row r="13" spans="1:158" s="16" customFormat="1" ht="12.75" customHeight="1" x14ac:dyDescent="0.2">
      <c r="A13" s="16" t="s">
        <v>24</v>
      </c>
      <c r="B13" s="16" t="s">
        <v>23</v>
      </c>
      <c r="C13" s="16" t="s">
        <v>0</v>
      </c>
      <c r="D13" s="20">
        <v>44061</v>
      </c>
      <c r="E13" s="20">
        <v>573</v>
      </c>
      <c r="F13" s="20">
        <v>551</v>
      </c>
      <c r="G13" s="20">
        <v>577</v>
      </c>
      <c r="H13" s="20">
        <v>674</v>
      </c>
      <c r="I13" s="20">
        <v>668</v>
      </c>
      <c r="J13" s="20">
        <v>576</v>
      </c>
      <c r="K13" s="20">
        <v>626</v>
      </c>
      <c r="L13" s="20">
        <v>619</v>
      </c>
      <c r="M13" s="20">
        <v>601</v>
      </c>
      <c r="N13" s="20">
        <v>667</v>
      </c>
      <c r="O13" s="20">
        <v>645</v>
      </c>
      <c r="P13" s="20">
        <v>610</v>
      </c>
      <c r="Q13" s="20">
        <v>601</v>
      </c>
      <c r="R13" s="20">
        <v>602</v>
      </c>
      <c r="S13" s="20">
        <v>535</v>
      </c>
      <c r="T13" s="20">
        <v>580</v>
      </c>
      <c r="U13" s="20">
        <v>544</v>
      </c>
      <c r="V13" s="20">
        <v>549</v>
      </c>
      <c r="W13" s="20">
        <v>472</v>
      </c>
      <c r="X13" s="20">
        <v>467</v>
      </c>
      <c r="Y13" s="20">
        <v>447</v>
      </c>
      <c r="Z13" s="20">
        <v>442</v>
      </c>
      <c r="AA13" s="20">
        <v>543</v>
      </c>
      <c r="AB13" s="20">
        <v>495</v>
      </c>
      <c r="AC13" s="20">
        <v>539</v>
      </c>
      <c r="AD13" s="20">
        <v>531</v>
      </c>
      <c r="AE13" s="20">
        <v>539</v>
      </c>
      <c r="AF13" s="20">
        <v>582</v>
      </c>
      <c r="AG13" s="20">
        <v>566</v>
      </c>
      <c r="AH13" s="20">
        <v>628</v>
      </c>
      <c r="AI13" s="20">
        <v>569</v>
      </c>
      <c r="AJ13" s="20">
        <v>513</v>
      </c>
      <c r="AK13" s="20">
        <v>562</v>
      </c>
      <c r="AL13" s="20">
        <v>571</v>
      </c>
      <c r="AM13" s="20">
        <v>638</v>
      </c>
      <c r="AN13" s="20">
        <v>571</v>
      </c>
      <c r="AO13" s="20">
        <v>564</v>
      </c>
      <c r="AP13" s="20">
        <v>511</v>
      </c>
      <c r="AQ13" s="20">
        <v>551</v>
      </c>
      <c r="AR13" s="20">
        <v>479</v>
      </c>
      <c r="AS13" s="20">
        <v>541</v>
      </c>
      <c r="AT13" s="20">
        <v>490</v>
      </c>
      <c r="AU13" s="20">
        <v>534</v>
      </c>
      <c r="AV13" s="20">
        <v>495</v>
      </c>
      <c r="AW13" s="20">
        <v>520</v>
      </c>
      <c r="AX13" s="20">
        <v>517</v>
      </c>
      <c r="AY13" s="20">
        <v>497</v>
      </c>
      <c r="AZ13" s="20">
        <v>510</v>
      </c>
      <c r="BA13" s="20">
        <v>541</v>
      </c>
      <c r="BB13" s="20">
        <v>585</v>
      </c>
      <c r="BC13" s="20">
        <v>583</v>
      </c>
      <c r="BD13" s="20">
        <v>641</v>
      </c>
      <c r="BE13" s="20">
        <v>618</v>
      </c>
      <c r="BF13" s="20">
        <v>623</v>
      </c>
      <c r="BG13" s="20">
        <v>590</v>
      </c>
      <c r="BH13" s="20">
        <v>539</v>
      </c>
      <c r="BI13" s="20">
        <v>596</v>
      </c>
      <c r="BJ13" s="20">
        <v>583</v>
      </c>
      <c r="BK13" s="20">
        <v>585</v>
      </c>
      <c r="BL13" s="20">
        <v>550</v>
      </c>
      <c r="BM13" s="20">
        <v>529</v>
      </c>
      <c r="BN13" s="20">
        <v>536</v>
      </c>
      <c r="BO13" s="20">
        <v>553</v>
      </c>
      <c r="BP13" s="20">
        <v>532</v>
      </c>
      <c r="BQ13" s="20">
        <v>510</v>
      </c>
      <c r="BR13" s="20">
        <v>448</v>
      </c>
      <c r="BS13" s="20">
        <v>456</v>
      </c>
      <c r="BT13" s="20">
        <v>478</v>
      </c>
      <c r="BU13" s="20">
        <v>441</v>
      </c>
      <c r="BV13" s="20">
        <v>399</v>
      </c>
      <c r="BW13" s="20">
        <v>433</v>
      </c>
      <c r="BX13" s="20">
        <v>456</v>
      </c>
      <c r="BY13" s="20">
        <v>508</v>
      </c>
      <c r="BZ13" s="20">
        <v>523</v>
      </c>
      <c r="CA13" s="20">
        <v>402</v>
      </c>
      <c r="CB13" s="20">
        <v>341</v>
      </c>
      <c r="CC13" s="20">
        <v>337</v>
      </c>
      <c r="CD13" s="20">
        <v>300</v>
      </c>
      <c r="CE13" s="20">
        <v>263</v>
      </c>
      <c r="CF13" s="20">
        <v>259</v>
      </c>
      <c r="CG13" s="20">
        <v>227</v>
      </c>
      <c r="CH13" s="20">
        <v>197</v>
      </c>
      <c r="CI13" s="20">
        <v>203</v>
      </c>
      <c r="CJ13" s="20">
        <v>173</v>
      </c>
      <c r="CK13" s="20">
        <v>135</v>
      </c>
      <c r="CL13" s="20">
        <v>126</v>
      </c>
      <c r="CM13" s="20">
        <v>83</v>
      </c>
      <c r="CN13" s="20">
        <v>101</v>
      </c>
      <c r="CO13" s="20">
        <v>82</v>
      </c>
      <c r="CP13" s="20">
        <v>72</v>
      </c>
      <c r="CQ13" s="20">
        <v>242</v>
      </c>
      <c r="CS13" s="4" t="s">
        <v>24</v>
      </c>
      <c r="CT13" s="6" t="s">
        <v>23</v>
      </c>
      <c r="CU13" s="6" t="s">
        <v>0</v>
      </c>
      <c r="CV13" s="19">
        <f>SUM(Lancs_male[[#This Row],[0]:[4]])</f>
        <v>3043</v>
      </c>
      <c r="CW13" s="19">
        <f>SUM(Lancs_male[[#This Row],[5]:[9]])</f>
        <v>3089</v>
      </c>
      <c r="CX13" s="19">
        <f>SUM(Lancs_male[[#This Row],[10]:[14]])</f>
        <v>2993</v>
      </c>
      <c r="CY13" s="19">
        <f>SUM(Lancs_male[[#This Row],[15]:[19]])</f>
        <v>2612</v>
      </c>
      <c r="CZ13" s="19">
        <f>SUM(Lancs_male[[#This Row],[20]:[24]])</f>
        <v>2466</v>
      </c>
      <c r="DA13" s="19">
        <f>SUM(Lancs_male[[#This Row],[25]:[29]])</f>
        <v>2846</v>
      </c>
      <c r="DB13" s="19">
        <f>SUM(Lancs_male[[#This Row],[30]:[34]])</f>
        <v>2853</v>
      </c>
      <c r="DC13" s="19">
        <f>SUM(Lancs_male[[#This Row],[35]:[39]])</f>
        <v>2676</v>
      </c>
      <c r="DD13" s="19">
        <f>SUM(Lancs_male[[#This Row],[40]:[44]])</f>
        <v>2580</v>
      </c>
      <c r="DE13" s="19">
        <f>SUM(Lancs_male[[#This Row],[45]:[49]])</f>
        <v>2650</v>
      </c>
      <c r="DF13" s="19">
        <f>SUM(Lancs_male[[#This Row],[50]:[54]])</f>
        <v>3055</v>
      </c>
      <c r="DG13" s="19">
        <f>SUM(Lancs_male[[#This Row],[55]:[59]])</f>
        <v>2853</v>
      </c>
      <c r="DH13" s="19">
        <f>SUM(Lancs_male[[#This Row],[60]:[64]])</f>
        <v>2660</v>
      </c>
      <c r="DI13" s="19">
        <f>SUM(Lancs_male[[#This Row],[65]:[69]])</f>
        <v>2222</v>
      </c>
      <c r="DJ13" s="19">
        <f>SUM(Lancs_male[[#This Row],[70]:[74]])</f>
        <v>2322</v>
      </c>
      <c r="DK13" s="19">
        <f>SUM(Lancs_male[[#This Row],[75]:[79]])</f>
        <v>1500</v>
      </c>
      <c r="DL13" s="19">
        <f>SUM(Lancs_male[[#This Row],[80]:[90]])</f>
        <v>1641</v>
      </c>
      <c r="DN13" s="16" t="s">
        <v>24</v>
      </c>
      <c r="DO13" s="16" t="s">
        <v>23</v>
      </c>
      <c r="DP13" s="16" t="s">
        <v>0</v>
      </c>
      <c r="DQ13" s="19">
        <f>SUM(Lancs_male[[#This Row],[0]:[4]])</f>
        <v>3043</v>
      </c>
      <c r="DR13" s="19">
        <f>SUM(Lancs_male[[#This Row],[0]:[7]])</f>
        <v>4864</v>
      </c>
      <c r="DS13" s="19">
        <f>SUM(Lancs_male[[#This Row],[0]:[17]])</f>
        <v>10798</v>
      </c>
      <c r="DT13" s="19">
        <f>SUM(Lancs_male[[#This Row],[18]:[64]])</f>
        <v>25578</v>
      </c>
      <c r="DU13" s="19">
        <f>SUM(Lancs_male[[#This Row],[65]:[90]])</f>
        <v>7685</v>
      </c>
      <c r="DV13" s="19">
        <f>SUM(Lancs_male[[#This Row],[75]:[90]])</f>
        <v>3141</v>
      </c>
      <c r="DW13" s="19">
        <f>SUM(Lancs_male[[#This Row],[85]:[90]])</f>
        <v>706</v>
      </c>
      <c r="DX13" s="19">
        <f>SUM(Lancs_male[[#This Row],[18]:[90]])</f>
        <v>33263</v>
      </c>
      <c r="DY13" s="19">
        <f>SUM(Lancs_male[[#This Row],[0]:[19]])</f>
        <v>11737</v>
      </c>
      <c r="DZ13" s="19">
        <f>SUM(Lancs_male[[#This Row],[10]:[17]])</f>
        <v>4666</v>
      </c>
      <c r="EA13" s="19">
        <f>SUM(Lancs_male[[#This Row],[20]:[64]])</f>
        <v>24639</v>
      </c>
      <c r="EC13" s="16">
        <f>SUM(Lancs_male[[#This Row],[0]:[4]])</f>
        <v>3043</v>
      </c>
      <c r="ED13" s="16">
        <f>SUM(Lancs_male[[#This Row],[5]:[9]])</f>
        <v>3089</v>
      </c>
      <c r="EE13" s="16">
        <f>SUM(Lancs_male[[#This Row],[10]:[14]])</f>
        <v>2993</v>
      </c>
      <c r="EF13" s="16">
        <f>SUM(Lancs_male[[#This Row],[15]:[19]])</f>
        <v>2612</v>
      </c>
      <c r="EG13" s="16">
        <f>SUM(Lancs_male[[#This Row],[20]:[24]])</f>
        <v>2466</v>
      </c>
      <c r="EH13" s="16">
        <f>SUM(Lancs_male[[#This Row],[25]:[29]])</f>
        <v>2846</v>
      </c>
      <c r="EI13" s="16">
        <f>SUM(Lancs_male[[#This Row],[30]:[34]])</f>
        <v>2853</v>
      </c>
      <c r="EJ13" s="16">
        <f>SUM(Lancs_male[[#This Row],[35]:[39]])</f>
        <v>2676</v>
      </c>
      <c r="EK13" s="16">
        <f>SUM(Lancs_male[[#This Row],[40]:[44]])</f>
        <v>2580</v>
      </c>
      <c r="EL13" s="16">
        <f>SUM(Lancs_male[[#This Row],[45]:[49]])</f>
        <v>2650</v>
      </c>
      <c r="EM13" s="16">
        <f>SUM(Lancs_male[[#This Row],[50]:[54]])</f>
        <v>3055</v>
      </c>
      <c r="EN13" s="16">
        <f>SUM(Lancs_male[[#This Row],[55]:[59]])</f>
        <v>2853</v>
      </c>
      <c r="EO13" s="16">
        <f>SUM(Lancs_male[[#This Row],[60]:[64]])</f>
        <v>2660</v>
      </c>
      <c r="EP13" s="16">
        <f>SUM(Lancs_male[[#This Row],[65]:[69]])</f>
        <v>2222</v>
      </c>
      <c r="EQ13" s="16">
        <f>SUM(Lancs_male[[#This Row],[70]:[74]])</f>
        <v>2322</v>
      </c>
      <c r="ER13" s="16">
        <f>SUM(Lancs_male[[#This Row],[75]:[79]])</f>
        <v>1500</v>
      </c>
      <c r="ES13" s="16">
        <f>SUM(Lancs_male[[#This Row],[80]:[84]])</f>
        <v>935</v>
      </c>
      <c r="ET13" s="16">
        <f>SUM(Lancs_male[[#This Row],[85]:[89]])</f>
        <v>464</v>
      </c>
      <c r="EU13" s="20">
        <f>Lancs_male[[#This Row],[90]]</f>
        <v>242</v>
      </c>
      <c r="EW13" s="20"/>
      <c r="EX13" s="20"/>
    </row>
    <row r="14" spans="1:158" s="16" customFormat="1" ht="12.75" customHeight="1" x14ac:dyDescent="0.2">
      <c r="A14" s="16" t="s">
        <v>22</v>
      </c>
      <c r="B14" s="16" t="s">
        <v>21</v>
      </c>
      <c r="C14" s="16" t="s">
        <v>0</v>
      </c>
      <c r="D14" s="20">
        <v>59285</v>
      </c>
      <c r="E14" s="20">
        <v>532</v>
      </c>
      <c r="F14" s="20">
        <v>606</v>
      </c>
      <c r="G14" s="20">
        <v>611</v>
      </c>
      <c r="H14" s="20">
        <v>695</v>
      </c>
      <c r="I14" s="20">
        <v>692</v>
      </c>
      <c r="J14" s="20">
        <v>706</v>
      </c>
      <c r="K14" s="20">
        <v>705</v>
      </c>
      <c r="L14" s="20">
        <v>743</v>
      </c>
      <c r="M14" s="20">
        <v>770</v>
      </c>
      <c r="N14" s="20">
        <v>775</v>
      </c>
      <c r="O14" s="20">
        <v>733</v>
      </c>
      <c r="P14" s="20">
        <v>741</v>
      </c>
      <c r="Q14" s="20">
        <v>721</v>
      </c>
      <c r="R14" s="20">
        <v>698</v>
      </c>
      <c r="S14" s="20">
        <v>772</v>
      </c>
      <c r="T14" s="20">
        <v>672</v>
      </c>
      <c r="U14" s="20">
        <v>677</v>
      </c>
      <c r="V14" s="20">
        <v>641</v>
      </c>
      <c r="W14" s="20">
        <v>576</v>
      </c>
      <c r="X14" s="20">
        <v>554</v>
      </c>
      <c r="Y14" s="20">
        <v>466</v>
      </c>
      <c r="Z14" s="20">
        <v>520</v>
      </c>
      <c r="AA14" s="20">
        <v>581</v>
      </c>
      <c r="AB14" s="20">
        <v>679</v>
      </c>
      <c r="AC14" s="20">
        <v>668</v>
      </c>
      <c r="AD14" s="20">
        <v>677</v>
      </c>
      <c r="AE14" s="20">
        <v>633</v>
      </c>
      <c r="AF14" s="20">
        <v>634</v>
      </c>
      <c r="AG14" s="20">
        <v>735</v>
      </c>
      <c r="AH14" s="20">
        <v>701</v>
      </c>
      <c r="AI14" s="20">
        <v>742</v>
      </c>
      <c r="AJ14" s="20">
        <v>718</v>
      </c>
      <c r="AK14" s="20">
        <v>817</v>
      </c>
      <c r="AL14" s="20">
        <v>759</v>
      </c>
      <c r="AM14" s="20">
        <v>778</v>
      </c>
      <c r="AN14" s="20">
        <v>756</v>
      </c>
      <c r="AO14" s="20">
        <v>801</v>
      </c>
      <c r="AP14" s="20">
        <v>745</v>
      </c>
      <c r="AQ14" s="20">
        <v>749</v>
      </c>
      <c r="AR14" s="20">
        <v>799</v>
      </c>
      <c r="AS14" s="20">
        <v>785</v>
      </c>
      <c r="AT14" s="20">
        <v>760</v>
      </c>
      <c r="AU14" s="20">
        <v>707</v>
      </c>
      <c r="AV14" s="20">
        <v>700</v>
      </c>
      <c r="AW14" s="20">
        <v>746</v>
      </c>
      <c r="AX14" s="20">
        <v>865</v>
      </c>
      <c r="AY14" s="20">
        <v>791</v>
      </c>
      <c r="AZ14" s="20">
        <v>861</v>
      </c>
      <c r="BA14" s="20">
        <v>921</v>
      </c>
      <c r="BB14" s="20">
        <v>943</v>
      </c>
      <c r="BC14" s="20">
        <v>891</v>
      </c>
      <c r="BD14" s="20">
        <v>894</v>
      </c>
      <c r="BE14" s="20">
        <v>900</v>
      </c>
      <c r="BF14" s="20">
        <v>888</v>
      </c>
      <c r="BG14" s="20">
        <v>823</v>
      </c>
      <c r="BH14" s="20">
        <v>944</v>
      </c>
      <c r="BI14" s="20">
        <v>940</v>
      </c>
      <c r="BJ14" s="20">
        <v>858</v>
      </c>
      <c r="BK14" s="20">
        <v>863</v>
      </c>
      <c r="BL14" s="20">
        <v>836</v>
      </c>
      <c r="BM14" s="20">
        <v>762</v>
      </c>
      <c r="BN14" s="20">
        <v>717</v>
      </c>
      <c r="BO14" s="20">
        <v>758</v>
      </c>
      <c r="BP14" s="20">
        <v>674</v>
      </c>
      <c r="BQ14" s="20">
        <v>632</v>
      </c>
      <c r="BR14" s="20">
        <v>613</v>
      </c>
      <c r="BS14" s="20">
        <v>682</v>
      </c>
      <c r="BT14" s="20">
        <v>636</v>
      </c>
      <c r="BU14" s="20">
        <v>627</v>
      </c>
      <c r="BV14" s="20">
        <v>646</v>
      </c>
      <c r="BW14" s="20">
        <v>651</v>
      </c>
      <c r="BX14" s="20">
        <v>661</v>
      </c>
      <c r="BY14" s="20">
        <v>720</v>
      </c>
      <c r="BZ14" s="20">
        <v>823</v>
      </c>
      <c r="CA14" s="20">
        <v>579</v>
      </c>
      <c r="CB14" s="20">
        <v>555</v>
      </c>
      <c r="CC14" s="20">
        <v>504</v>
      </c>
      <c r="CD14" s="20">
        <v>498</v>
      </c>
      <c r="CE14" s="20">
        <v>385</v>
      </c>
      <c r="CF14" s="20">
        <v>335</v>
      </c>
      <c r="CG14" s="20">
        <v>339</v>
      </c>
      <c r="CH14" s="20">
        <v>300</v>
      </c>
      <c r="CI14" s="20">
        <v>310</v>
      </c>
      <c r="CJ14" s="20">
        <v>274</v>
      </c>
      <c r="CK14" s="20">
        <v>194</v>
      </c>
      <c r="CL14" s="20">
        <v>176</v>
      </c>
      <c r="CM14" s="20">
        <v>159</v>
      </c>
      <c r="CN14" s="20">
        <v>129</v>
      </c>
      <c r="CO14" s="20">
        <v>122</v>
      </c>
      <c r="CP14" s="20">
        <v>81</v>
      </c>
      <c r="CQ14" s="20">
        <v>249</v>
      </c>
      <c r="CS14" s="4" t="s">
        <v>22</v>
      </c>
      <c r="CT14" s="6" t="s">
        <v>21</v>
      </c>
      <c r="CU14" s="6" t="s">
        <v>0</v>
      </c>
      <c r="CV14" s="19">
        <f>SUM(Lancs_male[[#This Row],[0]:[4]])</f>
        <v>3136</v>
      </c>
      <c r="CW14" s="19">
        <f>SUM(Lancs_male[[#This Row],[5]:[9]])</f>
        <v>3699</v>
      </c>
      <c r="CX14" s="19">
        <f>SUM(Lancs_male[[#This Row],[10]:[14]])</f>
        <v>3665</v>
      </c>
      <c r="CY14" s="19">
        <f>SUM(Lancs_male[[#This Row],[15]:[19]])</f>
        <v>3120</v>
      </c>
      <c r="CZ14" s="19">
        <f>SUM(Lancs_male[[#This Row],[20]:[24]])</f>
        <v>2914</v>
      </c>
      <c r="DA14" s="19">
        <f>SUM(Lancs_male[[#This Row],[25]:[29]])</f>
        <v>3380</v>
      </c>
      <c r="DB14" s="19">
        <f>SUM(Lancs_male[[#This Row],[30]:[34]])</f>
        <v>3814</v>
      </c>
      <c r="DC14" s="19">
        <f>SUM(Lancs_male[[#This Row],[35]:[39]])</f>
        <v>3850</v>
      </c>
      <c r="DD14" s="19">
        <f>SUM(Lancs_male[[#This Row],[40]:[44]])</f>
        <v>3698</v>
      </c>
      <c r="DE14" s="19">
        <f>SUM(Lancs_male[[#This Row],[45]:[49]])</f>
        <v>4381</v>
      </c>
      <c r="DF14" s="19">
        <f>SUM(Lancs_male[[#This Row],[50]:[54]])</f>
        <v>4396</v>
      </c>
      <c r="DG14" s="19">
        <f>SUM(Lancs_male[[#This Row],[55]:[59]])</f>
        <v>4441</v>
      </c>
      <c r="DH14" s="19">
        <f>SUM(Lancs_male[[#This Row],[60]:[64]])</f>
        <v>3543</v>
      </c>
      <c r="DI14" s="19">
        <f>SUM(Lancs_male[[#This Row],[65]:[69]])</f>
        <v>3204</v>
      </c>
      <c r="DJ14" s="19">
        <f>SUM(Lancs_male[[#This Row],[70]:[74]])</f>
        <v>3434</v>
      </c>
      <c r="DK14" s="19">
        <f>SUM(Lancs_male[[#This Row],[75]:[79]])</f>
        <v>2277</v>
      </c>
      <c r="DL14" s="19">
        <f>SUM(Lancs_male[[#This Row],[80]:[90]])</f>
        <v>2333</v>
      </c>
      <c r="DN14" s="16" t="s">
        <v>22</v>
      </c>
      <c r="DO14" s="16" t="s">
        <v>21</v>
      </c>
      <c r="DP14" s="16" t="s">
        <v>0</v>
      </c>
      <c r="DQ14" s="19">
        <f>SUM(Lancs_male[[#This Row],[0]:[4]])</f>
        <v>3136</v>
      </c>
      <c r="DR14" s="19">
        <f>SUM(Lancs_male[[#This Row],[0]:[7]])</f>
        <v>5290</v>
      </c>
      <c r="DS14" s="19">
        <f>SUM(Lancs_male[[#This Row],[0]:[17]])</f>
        <v>12490</v>
      </c>
      <c r="DT14" s="19">
        <f>SUM(Lancs_male[[#This Row],[18]:[64]])</f>
        <v>35547</v>
      </c>
      <c r="DU14" s="19">
        <f>SUM(Lancs_male[[#This Row],[65]:[90]])</f>
        <v>11248</v>
      </c>
      <c r="DV14" s="19">
        <f>SUM(Lancs_male[[#This Row],[75]:[90]])</f>
        <v>4610</v>
      </c>
      <c r="DW14" s="19">
        <f>SUM(Lancs_male[[#This Row],[85]:[90]])</f>
        <v>916</v>
      </c>
      <c r="DX14" s="19">
        <f>SUM(Lancs_male[[#This Row],[18]:[90]])</f>
        <v>46795</v>
      </c>
      <c r="DY14" s="19">
        <f>SUM(Lancs_male[[#This Row],[0]:[19]])</f>
        <v>13620</v>
      </c>
      <c r="DZ14" s="19">
        <f>SUM(Lancs_male[[#This Row],[10]:[17]])</f>
        <v>5655</v>
      </c>
      <c r="EA14" s="19">
        <f>SUM(Lancs_male[[#This Row],[20]:[64]])</f>
        <v>34417</v>
      </c>
      <c r="EC14" s="16">
        <f>SUM(Lancs_male[[#This Row],[0]:[4]])</f>
        <v>3136</v>
      </c>
      <c r="ED14" s="16">
        <f>SUM(Lancs_male[[#This Row],[5]:[9]])</f>
        <v>3699</v>
      </c>
      <c r="EE14" s="16">
        <f>SUM(Lancs_male[[#This Row],[10]:[14]])</f>
        <v>3665</v>
      </c>
      <c r="EF14" s="16">
        <f>SUM(Lancs_male[[#This Row],[15]:[19]])</f>
        <v>3120</v>
      </c>
      <c r="EG14" s="16">
        <f>SUM(Lancs_male[[#This Row],[20]:[24]])</f>
        <v>2914</v>
      </c>
      <c r="EH14" s="16">
        <f>SUM(Lancs_male[[#This Row],[25]:[29]])</f>
        <v>3380</v>
      </c>
      <c r="EI14" s="16">
        <f>SUM(Lancs_male[[#This Row],[30]:[34]])</f>
        <v>3814</v>
      </c>
      <c r="EJ14" s="16">
        <f>SUM(Lancs_male[[#This Row],[35]:[39]])</f>
        <v>3850</v>
      </c>
      <c r="EK14" s="16">
        <f>SUM(Lancs_male[[#This Row],[40]:[44]])</f>
        <v>3698</v>
      </c>
      <c r="EL14" s="16">
        <f>SUM(Lancs_male[[#This Row],[45]:[49]])</f>
        <v>4381</v>
      </c>
      <c r="EM14" s="16">
        <f>SUM(Lancs_male[[#This Row],[50]:[54]])</f>
        <v>4396</v>
      </c>
      <c r="EN14" s="16">
        <f>SUM(Lancs_male[[#This Row],[55]:[59]])</f>
        <v>4441</v>
      </c>
      <c r="EO14" s="16">
        <f>SUM(Lancs_male[[#This Row],[60]:[64]])</f>
        <v>3543</v>
      </c>
      <c r="EP14" s="16">
        <f>SUM(Lancs_male[[#This Row],[65]:[69]])</f>
        <v>3204</v>
      </c>
      <c r="EQ14" s="16">
        <f>SUM(Lancs_male[[#This Row],[70]:[74]])</f>
        <v>3434</v>
      </c>
      <c r="ER14" s="16">
        <f>SUM(Lancs_male[[#This Row],[75]:[79]])</f>
        <v>2277</v>
      </c>
      <c r="ES14" s="16">
        <f>SUM(Lancs_male[[#This Row],[80]:[84]])</f>
        <v>1417</v>
      </c>
      <c r="ET14" s="16">
        <f>SUM(Lancs_male[[#This Row],[85]:[89]])</f>
        <v>667</v>
      </c>
      <c r="EU14" s="20">
        <f>Lancs_male[[#This Row],[90]]</f>
        <v>249</v>
      </c>
      <c r="EW14" s="20"/>
      <c r="EX14" s="20"/>
    </row>
    <row r="15" spans="1:158" s="16" customFormat="1" ht="12.75" customHeight="1" x14ac:dyDescent="0.2">
      <c r="A15" s="16" t="s">
        <v>20</v>
      </c>
      <c r="B15" s="16" t="s">
        <v>19</v>
      </c>
      <c r="C15" s="16" t="s">
        <v>0</v>
      </c>
      <c r="D15" s="20">
        <v>39498</v>
      </c>
      <c r="E15" s="20">
        <v>299</v>
      </c>
      <c r="F15" s="20">
        <v>329</v>
      </c>
      <c r="G15" s="20">
        <v>313</v>
      </c>
      <c r="H15" s="20">
        <v>354</v>
      </c>
      <c r="I15" s="20">
        <v>370</v>
      </c>
      <c r="J15" s="20">
        <v>379</v>
      </c>
      <c r="K15" s="20">
        <v>386</v>
      </c>
      <c r="L15" s="20">
        <v>395</v>
      </c>
      <c r="M15" s="20">
        <v>431</v>
      </c>
      <c r="N15" s="20">
        <v>451</v>
      </c>
      <c r="O15" s="20">
        <v>421</v>
      </c>
      <c r="P15" s="20">
        <v>417</v>
      </c>
      <c r="Q15" s="20">
        <v>446</v>
      </c>
      <c r="R15" s="20">
        <v>447</v>
      </c>
      <c r="S15" s="20">
        <v>433</v>
      </c>
      <c r="T15" s="20">
        <v>469</v>
      </c>
      <c r="U15" s="20">
        <v>389</v>
      </c>
      <c r="V15" s="20">
        <v>390</v>
      </c>
      <c r="W15" s="20">
        <v>407</v>
      </c>
      <c r="X15" s="20">
        <v>310</v>
      </c>
      <c r="Y15" s="20">
        <v>309</v>
      </c>
      <c r="Z15" s="20">
        <v>300</v>
      </c>
      <c r="AA15" s="20">
        <v>323</v>
      </c>
      <c r="AB15" s="20">
        <v>388</v>
      </c>
      <c r="AC15" s="20">
        <v>329</v>
      </c>
      <c r="AD15" s="20">
        <v>344</v>
      </c>
      <c r="AE15" s="20">
        <v>425</v>
      </c>
      <c r="AF15" s="20">
        <v>375</v>
      </c>
      <c r="AG15" s="20">
        <v>385</v>
      </c>
      <c r="AH15" s="20">
        <v>360</v>
      </c>
      <c r="AI15" s="20">
        <v>311</v>
      </c>
      <c r="AJ15" s="20">
        <v>369</v>
      </c>
      <c r="AK15" s="20">
        <v>420</v>
      </c>
      <c r="AL15" s="20">
        <v>387</v>
      </c>
      <c r="AM15" s="20">
        <v>381</v>
      </c>
      <c r="AN15" s="20">
        <v>437</v>
      </c>
      <c r="AO15" s="20">
        <v>407</v>
      </c>
      <c r="AP15" s="20">
        <v>456</v>
      </c>
      <c r="AQ15" s="20">
        <v>413</v>
      </c>
      <c r="AR15" s="20">
        <v>395</v>
      </c>
      <c r="AS15" s="20">
        <v>460</v>
      </c>
      <c r="AT15" s="20">
        <v>409</v>
      </c>
      <c r="AU15" s="20">
        <v>397</v>
      </c>
      <c r="AV15" s="20">
        <v>360</v>
      </c>
      <c r="AW15" s="20">
        <v>401</v>
      </c>
      <c r="AX15" s="20">
        <v>409</v>
      </c>
      <c r="AY15" s="20">
        <v>438</v>
      </c>
      <c r="AZ15" s="20">
        <v>464</v>
      </c>
      <c r="BA15" s="20">
        <v>567</v>
      </c>
      <c r="BB15" s="20">
        <v>546</v>
      </c>
      <c r="BC15" s="20">
        <v>557</v>
      </c>
      <c r="BD15" s="20">
        <v>596</v>
      </c>
      <c r="BE15" s="20">
        <v>616</v>
      </c>
      <c r="BF15" s="20">
        <v>660</v>
      </c>
      <c r="BG15" s="20">
        <v>615</v>
      </c>
      <c r="BH15" s="20">
        <v>608</v>
      </c>
      <c r="BI15" s="20">
        <v>696</v>
      </c>
      <c r="BJ15" s="20">
        <v>638</v>
      </c>
      <c r="BK15" s="20">
        <v>664</v>
      </c>
      <c r="BL15" s="20">
        <v>636</v>
      </c>
      <c r="BM15" s="20">
        <v>669</v>
      </c>
      <c r="BN15" s="20">
        <v>594</v>
      </c>
      <c r="BO15" s="20">
        <v>549</v>
      </c>
      <c r="BP15" s="20">
        <v>632</v>
      </c>
      <c r="BQ15" s="20">
        <v>569</v>
      </c>
      <c r="BR15" s="20">
        <v>549</v>
      </c>
      <c r="BS15" s="20">
        <v>577</v>
      </c>
      <c r="BT15" s="20">
        <v>541</v>
      </c>
      <c r="BU15" s="20">
        <v>504</v>
      </c>
      <c r="BV15" s="20">
        <v>564</v>
      </c>
      <c r="BW15" s="20">
        <v>543</v>
      </c>
      <c r="BX15" s="20">
        <v>573</v>
      </c>
      <c r="BY15" s="20">
        <v>668</v>
      </c>
      <c r="BZ15" s="20">
        <v>662</v>
      </c>
      <c r="CA15" s="20">
        <v>529</v>
      </c>
      <c r="CB15" s="20">
        <v>521</v>
      </c>
      <c r="CC15" s="20">
        <v>479</v>
      </c>
      <c r="CD15" s="20">
        <v>436</v>
      </c>
      <c r="CE15" s="20">
        <v>409</v>
      </c>
      <c r="CF15" s="20">
        <v>300</v>
      </c>
      <c r="CG15" s="20">
        <v>317</v>
      </c>
      <c r="CH15" s="20">
        <v>300</v>
      </c>
      <c r="CI15" s="20">
        <v>248</v>
      </c>
      <c r="CJ15" s="20">
        <v>279</v>
      </c>
      <c r="CK15" s="20">
        <v>247</v>
      </c>
      <c r="CL15" s="20">
        <v>205</v>
      </c>
      <c r="CM15" s="20">
        <v>188</v>
      </c>
      <c r="CN15" s="20">
        <v>136</v>
      </c>
      <c r="CO15" s="20">
        <v>147</v>
      </c>
      <c r="CP15" s="20">
        <v>116</v>
      </c>
      <c r="CQ15" s="20">
        <v>360</v>
      </c>
      <c r="CS15" s="4" t="s">
        <v>20</v>
      </c>
      <c r="CT15" s="6" t="s">
        <v>19</v>
      </c>
      <c r="CU15" s="6" t="s">
        <v>0</v>
      </c>
      <c r="CV15" s="19">
        <f>SUM(Lancs_male[[#This Row],[0]:[4]])</f>
        <v>1665</v>
      </c>
      <c r="CW15" s="19">
        <f>SUM(Lancs_male[[#This Row],[5]:[9]])</f>
        <v>2042</v>
      </c>
      <c r="CX15" s="19">
        <f>SUM(Lancs_male[[#This Row],[10]:[14]])</f>
        <v>2164</v>
      </c>
      <c r="CY15" s="19">
        <f>SUM(Lancs_male[[#This Row],[15]:[19]])</f>
        <v>1965</v>
      </c>
      <c r="CZ15" s="19">
        <f>SUM(Lancs_male[[#This Row],[20]:[24]])</f>
        <v>1649</v>
      </c>
      <c r="DA15" s="19">
        <f>SUM(Lancs_male[[#This Row],[25]:[29]])</f>
        <v>1889</v>
      </c>
      <c r="DB15" s="19">
        <f>SUM(Lancs_male[[#This Row],[30]:[34]])</f>
        <v>1868</v>
      </c>
      <c r="DC15" s="19">
        <f>SUM(Lancs_male[[#This Row],[35]:[39]])</f>
        <v>2108</v>
      </c>
      <c r="DD15" s="19">
        <f>SUM(Lancs_male[[#This Row],[40]:[44]])</f>
        <v>2027</v>
      </c>
      <c r="DE15" s="19">
        <f>SUM(Lancs_male[[#This Row],[45]:[49]])</f>
        <v>2424</v>
      </c>
      <c r="DF15" s="19">
        <f>SUM(Lancs_male[[#This Row],[50]:[54]])</f>
        <v>3044</v>
      </c>
      <c r="DG15" s="19">
        <f>SUM(Lancs_male[[#This Row],[55]:[59]])</f>
        <v>3242</v>
      </c>
      <c r="DH15" s="19">
        <f>SUM(Lancs_male[[#This Row],[60]:[64]])</f>
        <v>3013</v>
      </c>
      <c r="DI15" s="19">
        <f>SUM(Lancs_male[[#This Row],[65]:[69]])</f>
        <v>2735</v>
      </c>
      <c r="DJ15" s="19">
        <f>SUM(Lancs_male[[#This Row],[70]:[74]])</f>
        <v>2975</v>
      </c>
      <c r="DK15" s="19">
        <f>SUM(Lancs_male[[#This Row],[75]:[79]])</f>
        <v>2145</v>
      </c>
      <c r="DL15" s="19">
        <f>SUM(Lancs_male[[#This Row],[80]:[90]])</f>
        <v>2543</v>
      </c>
      <c r="DN15" s="16" t="s">
        <v>20</v>
      </c>
      <c r="DO15" s="16" t="s">
        <v>19</v>
      </c>
      <c r="DP15" s="16" t="s">
        <v>0</v>
      </c>
      <c r="DQ15" s="19">
        <f>SUM(Lancs_male[[#This Row],[0]:[4]])</f>
        <v>1665</v>
      </c>
      <c r="DR15" s="19">
        <f>SUM(Lancs_male[[#This Row],[0]:[7]])</f>
        <v>2825</v>
      </c>
      <c r="DS15" s="19">
        <f>SUM(Lancs_male[[#This Row],[0]:[17]])</f>
        <v>7119</v>
      </c>
      <c r="DT15" s="19">
        <f>SUM(Lancs_male[[#This Row],[18]:[64]])</f>
        <v>21981</v>
      </c>
      <c r="DU15" s="19">
        <f>SUM(Lancs_male[[#This Row],[65]:[90]])</f>
        <v>10398</v>
      </c>
      <c r="DV15" s="19">
        <f>SUM(Lancs_male[[#This Row],[75]:[90]])</f>
        <v>4688</v>
      </c>
      <c r="DW15" s="19">
        <f>SUM(Lancs_male[[#This Row],[85]:[90]])</f>
        <v>1152</v>
      </c>
      <c r="DX15" s="19">
        <f>SUM(Lancs_male[[#This Row],[18]:[90]])</f>
        <v>32379</v>
      </c>
      <c r="DY15" s="19">
        <f>SUM(Lancs_male[[#This Row],[0]:[19]])</f>
        <v>7836</v>
      </c>
      <c r="DZ15" s="19">
        <f>SUM(Lancs_male[[#This Row],[10]:[17]])</f>
        <v>3412</v>
      </c>
      <c r="EA15" s="19">
        <f>SUM(Lancs_male[[#This Row],[20]:[64]])</f>
        <v>21264</v>
      </c>
      <c r="EC15" s="16">
        <f>SUM(Lancs_male[[#This Row],[0]:[4]])</f>
        <v>1665</v>
      </c>
      <c r="ED15" s="16">
        <f>SUM(Lancs_male[[#This Row],[5]:[9]])</f>
        <v>2042</v>
      </c>
      <c r="EE15" s="16">
        <f>SUM(Lancs_male[[#This Row],[10]:[14]])</f>
        <v>2164</v>
      </c>
      <c r="EF15" s="16">
        <f>SUM(Lancs_male[[#This Row],[15]:[19]])</f>
        <v>1965</v>
      </c>
      <c r="EG15" s="16">
        <f>SUM(Lancs_male[[#This Row],[20]:[24]])</f>
        <v>1649</v>
      </c>
      <c r="EH15" s="16">
        <f>SUM(Lancs_male[[#This Row],[25]:[29]])</f>
        <v>1889</v>
      </c>
      <c r="EI15" s="16">
        <f>SUM(Lancs_male[[#This Row],[30]:[34]])</f>
        <v>1868</v>
      </c>
      <c r="EJ15" s="16">
        <f>SUM(Lancs_male[[#This Row],[35]:[39]])</f>
        <v>2108</v>
      </c>
      <c r="EK15" s="16">
        <f>SUM(Lancs_male[[#This Row],[40]:[44]])</f>
        <v>2027</v>
      </c>
      <c r="EL15" s="16">
        <f>SUM(Lancs_male[[#This Row],[45]:[49]])</f>
        <v>2424</v>
      </c>
      <c r="EM15" s="16">
        <f>SUM(Lancs_male[[#This Row],[50]:[54]])</f>
        <v>3044</v>
      </c>
      <c r="EN15" s="16">
        <f>SUM(Lancs_male[[#This Row],[55]:[59]])</f>
        <v>3242</v>
      </c>
      <c r="EO15" s="16">
        <f>SUM(Lancs_male[[#This Row],[60]:[64]])</f>
        <v>3013</v>
      </c>
      <c r="EP15" s="16">
        <f>SUM(Lancs_male[[#This Row],[65]:[69]])</f>
        <v>2735</v>
      </c>
      <c r="EQ15" s="16">
        <f>SUM(Lancs_male[[#This Row],[70]:[74]])</f>
        <v>2975</v>
      </c>
      <c r="ER15" s="16">
        <f>SUM(Lancs_male[[#This Row],[75]:[79]])</f>
        <v>2145</v>
      </c>
      <c r="ES15" s="16">
        <f>SUM(Lancs_male[[#This Row],[80]:[84]])</f>
        <v>1391</v>
      </c>
      <c r="ET15" s="16">
        <f>SUM(Lancs_male[[#This Row],[85]:[89]])</f>
        <v>792</v>
      </c>
      <c r="EU15" s="20">
        <f>Lancs_male[[#This Row],[90]]</f>
        <v>360</v>
      </c>
      <c r="EW15" s="20"/>
      <c r="EX15" s="20"/>
    </row>
    <row r="16" spans="1:158" s="16" customFormat="1" ht="12.75" customHeight="1" x14ac:dyDescent="0.2">
      <c r="A16" s="16" t="s">
        <v>18</v>
      </c>
      <c r="B16" s="16" t="s">
        <v>17</v>
      </c>
      <c r="C16" s="16" t="s">
        <v>0</v>
      </c>
      <c r="D16" s="20">
        <v>40112</v>
      </c>
      <c r="E16" s="20">
        <v>482</v>
      </c>
      <c r="F16" s="20">
        <v>559</v>
      </c>
      <c r="G16" s="20">
        <v>517</v>
      </c>
      <c r="H16" s="20">
        <v>558</v>
      </c>
      <c r="I16" s="20">
        <v>481</v>
      </c>
      <c r="J16" s="20">
        <v>538</v>
      </c>
      <c r="K16" s="20">
        <v>539</v>
      </c>
      <c r="L16" s="20">
        <v>604</v>
      </c>
      <c r="M16" s="20">
        <v>540</v>
      </c>
      <c r="N16" s="20">
        <v>559</v>
      </c>
      <c r="O16" s="20">
        <v>580</v>
      </c>
      <c r="P16" s="20">
        <v>558</v>
      </c>
      <c r="Q16" s="20">
        <v>467</v>
      </c>
      <c r="R16" s="20">
        <v>531</v>
      </c>
      <c r="S16" s="20">
        <v>531</v>
      </c>
      <c r="T16" s="20">
        <v>572</v>
      </c>
      <c r="U16" s="20">
        <v>495</v>
      </c>
      <c r="V16" s="20">
        <v>530</v>
      </c>
      <c r="W16" s="20">
        <v>465</v>
      </c>
      <c r="X16" s="20">
        <v>419</v>
      </c>
      <c r="Y16" s="20">
        <v>470</v>
      </c>
      <c r="Z16" s="20">
        <v>432</v>
      </c>
      <c r="AA16" s="20">
        <v>420</v>
      </c>
      <c r="AB16" s="20">
        <v>518</v>
      </c>
      <c r="AC16" s="20">
        <v>535</v>
      </c>
      <c r="AD16" s="20">
        <v>496</v>
      </c>
      <c r="AE16" s="20">
        <v>485</v>
      </c>
      <c r="AF16" s="20">
        <v>526</v>
      </c>
      <c r="AG16" s="20">
        <v>503</v>
      </c>
      <c r="AH16" s="20">
        <v>559</v>
      </c>
      <c r="AI16" s="20">
        <v>500</v>
      </c>
      <c r="AJ16" s="20">
        <v>557</v>
      </c>
      <c r="AK16" s="20">
        <v>498</v>
      </c>
      <c r="AL16" s="20">
        <v>476</v>
      </c>
      <c r="AM16" s="20">
        <v>491</v>
      </c>
      <c r="AN16" s="20">
        <v>520</v>
      </c>
      <c r="AO16" s="20">
        <v>509</v>
      </c>
      <c r="AP16" s="20">
        <v>490</v>
      </c>
      <c r="AQ16" s="20">
        <v>485</v>
      </c>
      <c r="AR16" s="20">
        <v>497</v>
      </c>
      <c r="AS16" s="20">
        <v>454</v>
      </c>
      <c r="AT16" s="20">
        <v>489</v>
      </c>
      <c r="AU16" s="20">
        <v>402</v>
      </c>
      <c r="AV16" s="20">
        <v>425</v>
      </c>
      <c r="AW16" s="20">
        <v>474</v>
      </c>
      <c r="AX16" s="20">
        <v>449</v>
      </c>
      <c r="AY16" s="20">
        <v>515</v>
      </c>
      <c r="AZ16" s="20">
        <v>480</v>
      </c>
      <c r="BA16" s="20">
        <v>520</v>
      </c>
      <c r="BB16" s="20">
        <v>554</v>
      </c>
      <c r="BC16" s="20">
        <v>555</v>
      </c>
      <c r="BD16" s="20">
        <v>604</v>
      </c>
      <c r="BE16" s="20">
        <v>616</v>
      </c>
      <c r="BF16" s="20">
        <v>609</v>
      </c>
      <c r="BG16" s="20">
        <v>543</v>
      </c>
      <c r="BH16" s="20">
        <v>553</v>
      </c>
      <c r="BI16" s="20">
        <v>554</v>
      </c>
      <c r="BJ16" s="20">
        <v>501</v>
      </c>
      <c r="BK16" s="20">
        <v>575</v>
      </c>
      <c r="BL16" s="20">
        <v>494</v>
      </c>
      <c r="BM16" s="20">
        <v>458</v>
      </c>
      <c r="BN16" s="20">
        <v>442</v>
      </c>
      <c r="BO16" s="20">
        <v>429</v>
      </c>
      <c r="BP16" s="20">
        <v>439</v>
      </c>
      <c r="BQ16" s="20">
        <v>473</v>
      </c>
      <c r="BR16" s="20">
        <v>404</v>
      </c>
      <c r="BS16" s="20">
        <v>367</v>
      </c>
      <c r="BT16" s="20">
        <v>359</v>
      </c>
      <c r="BU16" s="20">
        <v>383</v>
      </c>
      <c r="BV16" s="20">
        <v>433</v>
      </c>
      <c r="BW16" s="20">
        <v>370</v>
      </c>
      <c r="BX16" s="20">
        <v>451</v>
      </c>
      <c r="BY16" s="20">
        <v>432</v>
      </c>
      <c r="BZ16" s="20">
        <v>478</v>
      </c>
      <c r="CA16" s="20">
        <v>345</v>
      </c>
      <c r="CB16" s="20">
        <v>327</v>
      </c>
      <c r="CC16" s="20">
        <v>326</v>
      </c>
      <c r="CD16" s="20">
        <v>281</v>
      </c>
      <c r="CE16" s="20">
        <v>282</v>
      </c>
      <c r="CF16" s="20">
        <v>215</v>
      </c>
      <c r="CG16" s="20">
        <v>224</v>
      </c>
      <c r="CH16" s="20">
        <v>180</v>
      </c>
      <c r="CI16" s="20">
        <v>196</v>
      </c>
      <c r="CJ16" s="20">
        <v>154</v>
      </c>
      <c r="CK16" s="20">
        <v>160</v>
      </c>
      <c r="CL16" s="20">
        <v>116</v>
      </c>
      <c r="CM16" s="20">
        <v>100</v>
      </c>
      <c r="CN16" s="20">
        <v>83</v>
      </c>
      <c r="CO16" s="20">
        <v>71</v>
      </c>
      <c r="CP16" s="20">
        <v>70</v>
      </c>
      <c r="CQ16" s="20">
        <v>206</v>
      </c>
      <c r="CS16" s="4" t="s">
        <v>18</v>
      </c>
      <c r="CT16" s="6" t="s">
        <v>17</v>
      </c>
      <c r="CU16" s="6" t="s">
        <v>0</v>
      </c>
      <c r="CV16" s="19">
        <f>SUM(Lancs_male[[#This Row],[0]:[4]])</f>
        <v>2597</v>
      </c>
      <c r="CW16" s="19">
        <f>SUM(Lancs_male[[#This Row],[5]:[9]])</f>
        <v>2780</v>
      </c>
      <c r="CX16" s="19">
        <f>SUM(Lancs_male[[#This Row],[10]:[14]])</f>
        <v>2667</v>
      </c>
      <c r="CY16" s="19">
        <f>SUM(Lancs_male[[#This Row],[15]:[19]])</f>
        <v>2481</v>
      </c>
      <c r="CZ16" s="19">
        <f>SUM(Lancs_male[[#This Row],[20]:[24]])</f>
        <v>2375</v>
      </c>
      <c r="DA16" s="19">
        <f>SUM(Lancs_male[[#This Row],[25]:[29]])</f>
        <v>2569</v>
      </c>
      <c r="DB16" s="19">
        <f>SUM(Lancs_male[[#This Row],[30]:[34]])</f>
        <v>2522</v>
      </c>
      <c r="DC16" s="19">
        <f>SUM(Lancs_male[[#This Row],[35]:[39]])</f>
        <v>2501</v>
      </c>
      <c r="DD16" s="19">
        <f>SUM(Lancs_male[[#This Row],[40]:[44]])</f>
        <v>2244</v>
      </c>
      <c r="DE16" s="19">
        <f>SUM(Lancs_male[[#This Row],[45]:[49]])</f>
        <v>2518</v>
      </c>
      <c r="DF16" s="19">
        <f>SUM(Lancs_male[[#This Row],[50]:[54]])</f>
        <v>2927</v>
      </c>
      <c r="DG16" s="19">
        <f>SUM(Lancs_male[[#This Row],[55]:[59]])</f>
        <v>2677</v>
      </c>
      <c r="DH16" s="19">
        <f>SUM(Lancs_male[[#This Row],[60]:[64]])</f>
        <v>2241</v>
      </c>
      <c r="DI16" s="19">
        <f>SUM(Lancs_male[[#This Row],[65]:[69]])</f>
        <v>1946</v>
      </c>
      <c r="DJ16" s="19">
        <f>SUM(Lancs_male[[#This Row],[70]:[74]])</f>
        <v>2076</v>
      </c>
      <c r="DK16" s="19">
        <f>SUM(Lancs_male[[#This Row],[75]:[79]])</f>
        <v>1431</v>
      </c>
      <c r="DL16" s="19">
        <f>SUM(Lancs_male[[#This Row],[80]:[90]])</f>
        <v>1560</v>
      </c>
      <c r="DN16" s="16" t="s">
        <v>18</v>
      </c>
      <c r="DO16" s="16" t="s">
        <v>17</v>
      </c>
      <c r="DP16" s="16" t="s">
        <v>0</v>
      </c>
      <c r="DQ16" s="19">
        <f>SUM(Lancs_male[[#This Row],[0]:[4]])</f>
        <v>2597</v>
      </c>
      <c r="DR16" s="19">
        <f>SUM(Lancs_male[[#This Row],[0]:[7]])</f>
        <v>4278</v>
      </c>
      <c r="DS16" s="19">
        <f>SUM(Lancs_male[[#This Row],[0]:[17]])</f>
        <v>9641</v>
      </c>
      <c r="DT16" s="19">
        <f>SUM(Lancs_male[[#This Row],[18]:[64]])</f>
        <v>23458</v>
      </c>
      <c r="DU16" s="19">
        <f>SUM(Lancs_male[[#This Row],[65]:[90]])</f>
        <v>7013</v>
      </c>
      <c r="DV16" s="19">
        <f>SUM(Lancs_male[[#This Row],[75]:[90]])</f>
        <v>2991</v>
      </c>
      <c r="DW16" s="19">
        <f>SUM(Lancs_male[[#This Row],[85]:[90]])</f>
        <v>646</v>
      </c>
      <c r="DX16" s="19">
        <f>SUM(Lancs_male[[#This Row],[18]:[90]])</f>
        <v>30471</v>
      </c>
      <c r="DY16" s="19">
        <f>SUM(Lancs_male[[#This Row],[0]:[19]])</f>
        <v>10525</v>
      </c>
      <c r="DZ16" s="19">
        <f>SUM(Lancs_male[[#This Row],[10]:[17]])</f>
        <v>4264</v>
      </c>
      <c r="EA16" s="19">
        <f>SUM(Lancs_male[[#This Row],[20]:[64]])</f>
        <v>22574</v>
      </c>
      <c r="EC16" s="16">
        <f>SUM(Lancs_male[[#This Row],[0]:[4]])</f>
        <v>2597</v>
      </c>
      <c r="ED16" s="16">
        <f>SUM(Lancs_male[[#This Row],[5]:[9]])</f>
        <v>2780</v>
      </c>
      <c r="EE16" s="16">
        <f>SUM(Lancs_male[[#This Row],[10]:[14]])</f>
        <v>2667</v>
      </c>
      <c r="EF16" s="16">
        <f>SUM(Lancs_male[[#This Row],[15]:[19]])</f>
        <v>2481</v>
      </c>
      <c r="EG16" s="16">
        <f>SUM(Lancs_male[[#This Row],[20]:[24]])</f>
        <v>2375</v>
      </c>
      <c r="EH16" s="16">
        <f>SUM(Lancs_male[[#This Row],[25]:[29]])</f>
        <v>2569</v>
      </c>
      <c r="EI16" s="16">
        <f>SUM(Lancs_male[[#This Row],[30]:[34]])</f>
        <v>2522</v>
      </c>
      <c r="EJ16" s="16">
        <f>SUM(Lancs_male[[#This Row],[35]:[39]])</f>
        <v>2501</v>
      </c>
      <c r="EK16" s="16">
        <f>SUM(Lancs_male[[#This Row],[40]:[44]])</f>
        <v>2244</v>
      </c>
      <c r="EL16" s="16">
        <f>SUM(Lancs_male[[#This Row],[45]:[49]])</f>
        <v>2518</v>
      </c>
      <c r="EM16" s="16">
        <f>SUM(Lancs_male[[#This Row],[50]:[54]])</f>
        <v>2927</v>
      </c>
      <c r="EN16" s="16">
        <f>SUM(Lancs_male[[#This Row],[55]:[59]])</f>
        <v>2677</v>
      </c>
      <c r="EO16" s="16">
        <f>SUM(Lancs_male[[#This Row],[60]:[64]])</f>
        <v>2241</v>
      </c>
      <c r="EP16" s="16">
        <f>SUM(Lancs_male[[#This Row],[65]:[69]])</f>
        <v>1946</v>
      </c>
      <c r="EQ16" s="16">
        <f>SUM(Lancs_male[[#This Row],[70]:[74]])</f>
        <v>2076</v>
      </c>
      <c r="ER16" s="16">
        <f>SUM(Lancs_male[[#This Row],[75]:[79]])</f>
        <v>1431</v>
      </c>
      <c r="ES16" s="16">
        <f>SUM(Lancs_male[[#This Row],[80]:[84]])</f>
        <v>914</v>
      </c>
      <c r="ET16" s="16">
        <f>SUM(Lancs_male[[#This Row],[85]:[89]])</f>
        <v>440</v>
      </c>
      <c r="EU16" s="20">
        <f>Lancs_male[[#This Row],[90]]</f>
        <v>206</v>
      </c>
      <c r="EW16" s="20"/>
      <c r="EX16" s="20"/>
    </row>
    <row r="17" spans="1:154" s="16" customFormat="1" ht="12.75" customHeight="1" x14ac:dyDescent="0.2">
      <c r="A17" s="16" t="s">
        <v>16</v>
      </c>
      <c r="B17" s="16" t="s">
        <v>15</v>
      </c>
      <c r="C17" s="16" t="s">
        <v>0</v>
      </c>
      <c r="D17" s="20">
        <v>73519</v>
      </c>
      <c r="E17" s="20">
        <v>672</v>
      </c>
      <c r="F17" s="20">
        <v>767</v>
      </c>
      <c r="G17" s="20">
        <v>713</v>
      </c>
      <c r="H17" s="20">
        <v>735</v>
      </c>
      <c r="I17" s="20">
        <v>805</v>
      </c>
      <c r="J17" s="20">
        <v>747</v>
      </c>
      <c r="K17" s="20">
        <v>828</v>
      </c>
      <c r="L17" s="20">
        <v>872</v>
      </c>
      <c r="M17" s="20">
        <v>903</v>
      </c>
      <c r="N17" s="20">
        <v>899</v>
      </c>
      <c r="O17" s="20">
        <v>785</v>
      </c>
      <c r="P17" s="20">
        <v>804</v>
      </c>
      <c r="Q17" s="20">
        <v>856</v>
      </c>
      <c r="R17" s="20">
        <v>859</v>
      </c>
      <c r="S17" s="20">
        <v>820</v>
      </c>
      <c r="T17" s="20">
        <v>798</v>
      </c>
      <c r="U17" s="20">
        <v>715</v>
      </c>
      <c r="V17" s="20">
        <v>747</v>
      </c>
      <c r="W17" s="20">
        <v>910</v>
      </c>
      <c r="X17" s="20">
        <v>1868</v>
      </c>
      <c r="Y17" s="20">
        <v>2003</v>
      </c>
      <c r="Z17" s="20">
        <v>2001</v>
      </c>
      <c r="AA17" s="20">
        <v>1638</v>
      </c>
      <c r="AB17" s="20">
        <v>1404</v>
      </c>
      <c r="AC17" s="20">
        <v>1168</v>
      </c>
      <c r="AD17" s="20">
        <v>1216</v>
      </c>
      <c r="AE17" s="20">
        <v>1239</v>
      </c>
      <c r="AF17" s="20">
        <v>1183</v>
      </c>
      <c r="AG17" s="20">
        <v>1286</v>
      </c>
      <c r="AH17" s="20">
        <v>1114</v>
      </c>
      <c r="AI17" s="20">
        <v>1016</v>
      </c>
      <c r="AJ17" s="20">
        <v>831</v>
      </c>
      <c r="AK17" s="20">
        <v>659</v>
      </c>
      <c r="AL17" s="20">
        <v>727</v>
      </c>
      <c r="AM17" s="20">
        <v>764</v>
      </c>
      <c r="AN17" s="20">
        <v>717</v>
      </c>
      <c r="AO17" s="20">
        <v>795</v>
      </c>
      <c r="AP17" s="20">
        <v>728</v>
      </c>
      <c r="AQ17" s="20">
        <v>704</v>
      </c>
      <c r="AR17" s="20">
        <v>728</v>
      </c>
      <c r="AS17" s="20">
        <v>725</v>
      </c>
      <c r="AT17" s="20">
        <v>726</v>
      </c>
      <c r="AU17" s="20">
        <v>715</v>
      </c>
      <c r="AV17" s="20">
        <v>645</v>
      </c>
      <c r="AW17" s="20">
        <v>692</v>
      </c>
      <c r="AX17" s="20">
        <v>729</v>
      </c>
      <c r="AY17" s="20">
        <v>803</v>
      </c>
      <c r="AZ17" s="20">
        <v>786</v>
      </c>
      <c r="BA17" s="20">
        <v>805</v>
      </c>
      <c r="BB17" s="20">
        <v>835</v>
      </c>
      <c r="BC17" s="20">
        <v>909</v>
      </c>
      <c r="BD17" s="20">
        <v>958</v>
      </c>
      <c r="BE17" s="20">
        <v>870</v>
      </c>
      <c r="BF17" s="20">
        <v>961</v>
      </c>
      <c r="BG17" s="20">
        <v>916</v>
      </c>
      <c r="BH17" s="20">
        <v>970</v>
      </c>
      <c r="BI17" s="20">
        <v>962</v>
      </c>
      <c r="BJ17" s="20">
        <v>864</v>
      </c>
      <c r="BK17" s="20">
        <v>939</v>
      </c>
      <c r="BL17" s="20">
        <v>897</v>
      </c>
      <c r="BM17" s="20">
        <v>893</v>
      </c>
      <c r="BN17" s="20">
        <v>877</v>
      </c>
      <c r="BO17" s="20">
        <v>815</v>
      </c>
      <c r="BP17" s="20">
        <v>809</v>
      </c>
      <c r="BQ17" s="20">
        <v>770</v>
      </c>
      <c r="BR17" s="20">
        <v>800</v>
      </c>
      <c r="BS17" s="20">
        <v>722</v>
      </c>
      <c r="BT17" s="20">
        <v>721</v>
      </c>
      <c r="BU17" s="20">
        <v>719</v>
      </c>
      <c r="BV17" s="20">
        <v>742</v>
      </c>
      <c r="BW17" s="20">
        <v>730</v>
      </c>
      <c r="BX17" s="20">
        <v>818</v>
      </c>
      <c r="BY17" s="20">
        <v>753</v>
      </c>
      <c r="BZ17" s="20">
        <v>901</v>
      </c>
      <c r="CA17" s="20">
        <v>694</v>
      </c>
      <c r="CB17" s="20">
        <v>603</v>
      </c>
      <c r="CC17" s="20">
        <v>592</v>
      </c>
      <c r="CD17" s="20">
        <v>561</v>
      </c>
      <c r="CE17" s="20">
        <v>526</v>
      </c>
      <c r="CF17" s="20">
        <v>431</v>
      </c>
      <c r="CG17" s="20">
        <v>426</v>
      </c>
      <c r="CH17" s="20">
        <v>400</v>
      </c>
      <c r="CI17" s="20">
        <v>411</v>
      </c>
      <c r="CJ17" s="20">
        <v>359</v>
      </c>
      <c r="CK17" s="20">
        <v>294</v>
      </c>
      <c r="CL17" s="20">
        <v>246</v>
      </c>
      <c r="CM17" s="20">
        <v>219</v>
      </c>
      <c r="CN17" s="20">
        <v>200</v>
      </c>
      <c r="CO17" s="20">
        <v>169</v>
      </c>
      <c r="CP17" s="20">
        <v>132</v>
      </c>
      <c r="CQ17" s="20">
        <v>455</v>
      </c>
      <c r="CS17" s="4" t="s">
        <v>16</v>
      </c>
      <c r="CT17" s="6" t="s">
        <v>15</v>
      </c>
      <c r="CU17" s="6" t="s">
        <v>0</v>
      </c>
      <c r="CV17" s="19">
        <f>SUM(Lancs_male[[#This Row],[0]:[4]])</f>
        <v>3692</v>
      </c>
      <c r="CW17" s="19">
        <f>SUM(Lancs_male[[#This Row],[5]:[9]])</f>
        <v>4249</v>
      </c>
      <c r="CX17" s="19">
        <f>SUM(Lancs_male[[#This Row],[10]:[14]])</f>
        <v>4124</v>
      </c>
      <c r="CY17" s="19">
        <f>SUM(Lancs_male[[#This Row],[15]:[19]])</f>
        <v>5038</v>
      </c>
      <c r="CZ17" s="19">
        <f>SUM(Lancs_male[[#This Row],[20]:[24]])</f>
        <v>8214</v>
      </c>
      <c r="DA17" s="19">
        <f>SUM(Lancs_male[[#This Row],[25]:[29]])</f>
        <v>6038</v>
      </c>
      <c r="DB17" s="19">
        <f>SUM(Lancs_male[[#This Row],[30]:[34]])</f>
        <v>3997</v>
      </c>
      <c r="DC17" s="19">
        <f>SUM(Lancs_male[[#This Row],[35]:[39]])</f>
        <v>3672</v>
      </c>
      <c r="DD17" s="19">
        <f>SUM(Lancs_male[[#This Row],[40]:[44]])</f>
        <v>3503</v>
      </c>
      <c r="DE17" s="19">
        <f>SUM(Lancs_male[[#This Row],[45]:[49]])</f>
        <v>3958</v>
      </c>
      <c r="DF17" s="19">
        <f>SUM(Lancs_male[[#This Row],[50]:[54]])</f>
        <v>4614</v>
      </c>
      <c r="DG17" s="19">
        <f>SUM(Lancs_male[[#This Row],[55]:[59]])</f>
        <v>4632</v>
      </c>
      <c r="DH17" s="19">
        <f>SUM(Lancs_male[[#This Row],[60]:[64]])</f>
        <v>4164</v>
      </c>
      <c r="DI17" s="19">
        <f>SUM(Lancs_male[[#This Row],[65]:[69]])</f>
        <v>3704</v>
      </c>
      <c r="DJ17" s="19">
        <f>SUM(Lancs_male[[#This Row],[70]:[74]])</f>
        <v>3896</v>
      </c>
      <c r="DK17" s="19">
        <f>SUM(Lancs_male[[#This Row],[75]:[79]])</f>
        <v>2713</v>
      </c>
      <c r="DL17" s="19">
        <f>SUM(Lancs_male[[#This Row],[80]:[90]])</f>
        <v>3311</v>
      </c>
      <c r="DN17" s="16" t="s">
        <v>16</v>
      </c>
      <c r="DO17" s="16" t="s">
        <v>15</v>
      </c>
      <c r="DP17" s="16" t="s">
        <v>0</v>
      </c>
      <c r="DQ17" s="19">
        <f>SUM(Lancs_male[[#This Row],[0]:[4]])</f>
        <v>3692</v>
      </c>
      <c r="DR17" s="19">
        <f>SUM(Lancs_male[[#This Row],[0]:[7]])</f>
        <v>6139</v>
      </c>
      <c r="DS17" s="19">
        <f>SUM(Lancs_male[[#This Row],[0]:[17]])</f>
        <v>14325</v>
      </c>
      <c r="DT17" s="19">
        <f>SUM(Lancs_male[[#This Row],[18]:[64]])</f>
        <v>45570</v>
      </c>
      <c r="DU17" s="19">
        <f>SUM(Lancs_male[[#This Row],[65]:[90]])</f>
        <v>13624</v>
      </c>
      <c r="DV17" s="19">
        <f>SUM(Lancs_male[[#This Row],[75]:[90]])</f>
        <v>6024</v>
      </c>
      <c r="DW17" s="19">
        <f>SUM(Lancs_male[[#This Row],[85]:[90]])</f>
        <v>1421</v>
      </c>
      <c r="DX17" s="19">
        <f>SUM(Lancs_male[[#This Row],[18]:[90]])</f>
        <v>59194</v>
      </c>
      <c r="DY17" s="19">
        <f>SUM(Lancs_male[[#This Row],[0]:[19]])</f>
        <v>17103</v>
      </c>
      <c r="DZ17" s="19">
        <f>SUM(Lancs_male[[#This Row],[10]:[17]])</f>
        <v>6384</v>
      </c>
      <c r="EA17" s="19">
        <f>SUM(Lancs_male[[#This Row],[20]:[64]])</f>
        <v>42792</v>
      </c>
      <c r="EC17" s="16">
        <f>SUM(Lancs_male[[#This Row],[0]:[4]])</f>
        <v>3692</v>
      </c>
      <c r="ED17" s="16">
        <f>SUM(Lancs_male[[#This Row],[5]:[9]])</f>
        <v>4249</v>
      </c>
      <c r="EE17" s="16">
        <f>SUM(Lancs_male[[#This Row],[10]:[14]])</f>
        <v>4124</v>
      </c>
      <c r="EF17" s="16">
        <f>SUM(Lancs_male[[#This Row],[15]:[19]])</f>
        <v>5038</v>
      </c>
      <c r="EG17" s="16">
        <f>SUM(Lancs_male[[#This Row],[20]:[24]])</f>
        <v>8214</v>
      </c>
      <c r="EH17" s="16">
        <f>SUM(Lancs_male[[#This Row],[25]:[29]])</f>
        <v>6038</v>
      </c>
      <c r="EI17" s="16">
        <f>SUM(Lancs_male[[#This Row],[30]:[34]])</f>
        <v>3997</v>
      </c>
      <c r="EJ17" s="16">
        <f>SUM(Lancs_male[[#This Row],[35]:[39]])</f>
        <v>3672</v>
      </c>
      <c r="EK17" s="16">
        <f>SUM(Lancs_male[[#This Row],[40]:[44]])</f>
        <v>3503</v>
      </c>
      <c r="EL17" s="16">
        <f>SUM(Lancs_male[[#This Row],[45]:[49]])</f>
        <v>3958</v>
      </c>
      <c r="EM17" s="16">
        <f>SUM(Lancs_male[[#This Row],[50]:[54]])</f>
        <v>4614</v>
      </c>
      <c r="EN17" s="16">
        <f>SUM(Lancs_male[[#This Row],[55]:[59]])</f>
        <v>4632</v>
      </c>
      <c r="EO17" s="16">
        <f>SUM(Lancs_male[[#This Row],[60]:[64]])</f>
        <v>4164</v>
      </c>
      <c r="EP17" s="16">
        <f>SUM(Lancs_male[[#This Row],[65]:[69]])</f>
        <v>3704</v>
      </c>
      <c r="EQ17" s="16">
        <f>SUM(Lancs_male[[#This Row],[70]:[74]])</f>
        <v>3896</v>
      </c>
      <c r="ER17" s="16">
        <f>SUM(Lancs_male[[#This Row],[75]:[79]])</f>
        <v>2713</v>
      </c>
      <c r="ES17" s="16">
        <f>SUM(Lancs_male[[#This Row],[80]:[84]])</f>
        <v>1890</v>
      </c>
      <c r="ET17" s="16">
        <f>SUM(Lancs_male[[#This Row],[85]:[89]])</f>
        <v>966</v>
      </c>
      <c r="EU17" s="20">
        <f>Lancs_male[[#This Row],[90]]</f>
        <v>455</v>
      </c>
      <c r="EW17" s="20"/>
      <c r="EX17" s="20"/>
    </row>
    <row r="18" spans="1:154" s="16" customFormat="1" ht="12.75" customHeight="1" x14ac:dyDescent="0.2">
      <c r="A18" s="16" t="s">
        <v>14</v>
      </c>
      <c r="B18" s="16" t="s">
        <v>13</v>
      </c>
      <c r="C18" s="16" t="s">
        <v>0</v>
      </c>
      <c r="D18" s="20">
        <v>45792</v>
      </c>
      <c r="E18" s="20">
        <v>607</v>
      </c>
      <c r="F18" s="20">
        <v>589</v>
      </c>
      <c r="G18" s="20">
        <v>585</v>
      </c>
      <c r="H18" s="20">
        <v>642</v>
      </c>
      <c r="I18" s="20">
        <v>659</v>
      </c>
      <c r="J18" s="20">
        <v>655</v>
      </c>
      <c r="K18" s="20">
        <v>625</v>
      </c>
      <c r="L18" s="20">
        <v>661</v>
      </c>
      <c r="M18" s="20">
        <v>652</v>
      </c>
      <c r="N18" s="20">
        <v>656</v>
      </c>
      <c r="O18" s="20">
        <v>641</v>
      </c>
      <c r="P18" s="20">
        <v>647</v>
      </c>
      <c r="Q18" s="20">
        <v>677</v>
      </c>
      <c r="R18" s="20">
        <v>554</v>
      </c>
      <c r="S18" s="20">
        <v>567</v>
      </c>
      <c r="T18" s="20">
        <v>571</v>
      </c>
      <c r="U18" s="20">
        <v>524</v>
      </c>
      <c r="V18" s="20">
        <v>495</v>
      </c>
      <c r="W18" s="20">
        <v>552</v>
      </c>
      <c r="X18" s="20">
        <v>448</v>
      </c>
      <c r="Y18" s="20">
        <v>381</v>
      </c>
      <c r="Z18" s="20">
        <v>474</v>
      </c>
      <c r="AA18" s="20">
        <v>458</v>
      </c>
      <c r="AB18" s="20">
        <v>570</v>
      </c>
      <c r="AC18" s="20">
        <v>522</v>
      </c>
      <c r="AD18" s="20">
        <v>459</v>
      </c>
      <c r="AE18" s="20">
        <v>580</v>
      </c>
      <c r="AF18" s="20">
        <v>552</v>
      </c>
      <c r="AG18" s="20">
        <v>575</v>
      </c>
      <c r="AH18" s="20">
        <v>603</v>
      </c>
      <c r="AI18" s="20">
        <v>653</v>
      </c>
      <c r="AJ18" s="20">
        <v>599</v>
      </c>
      <c r="AK18" s="20">
        <v>636</v>
      </c>
      <c r="AL18" s="20">
        <v>615</v>
      </c>
      <c r="AM18" s="20">
        <v>605</v>
      </c>
      <c r="AN18" s="20">
        <v>644</v>
      </c>
      <c r="AO18" s="20">
        <v>604</v>
      </c>
      <c r="AP18" s="20">
        <v>666</v>
      </c>
      <c r="AQ18" s="20">
        <v>688</v>
      </c>
      <c r="AR18" s="20">
        <v>568</v>
      </c>
      <c r="AS18" s="20">
        <v>604</v>
      </c>
      <c r="AT18" s="20">
        <v>542</v>
      </c>
      <c r="AU18" s="20">
        <v>533</v>
      </c>
      <c r="AV18" s="20">
        <v>540</v>
      </c>
      <c r="AW18" s="20">
        <v>546</v>
      </c>
      <c r="AX18" s="20">
        <v>557</v>
      </c>
      <c r="AY18" s="20">
        <v>564</v>
      </c>
      <c r="AZ18" s="20">
        <v>559</v>
      </c>
      <c r="BA18" s="20">
        <v>591</v>
      </c>
      <c r="BB18" s="20">
        <v>588</v>
      </c>
      <c r="BC18" s="20">
        <v>575</v>
      </c>
      <c r="BD18" s="20">
        <v>611</v>
      </c>
      <c r="BE18" s="20">
        <v>615</v>
      </c>
      <c r="BF18" s="20">
        <v>565</v>
      </c>
      <c r="BG18" s="20">
        <v>546</v>
      </c>
      <c r="BH18" s="20">
        <v>586</v>
      </c>
      <c r="BI18" s="20">
        <v>553</v>
      </c>
      <c r="BJ18" s="20">
        <v>593</v>
      </c>
      <c r="BK18" s="20">
        <v>545</v>
      </c>
      <c r="BL18" s="20">
        <v>588</v>
      </c>
      <c r="BM18" s="20">
        <v>538</v>
      </c>
      <c r="BN18" s="20">
        <v>565</v>
      </c>
      <c r="BO18" s="20">
        <v>551</v>
      </c>
      <c r="BP18" s="20">
        <v>511</v>
      </c>
      <c r="BQ18" s="20">
        <v>472</v>
      </c>
      <c r="BR18" s="20">
        <v>490</v>
      </c>
      <c r="BS18" s="20">
        <v>466</v>
      </c>
      <c r="BT18" s="20">
        <v>500</v>
      </c>
      <c r="BU18" s="20">
        <v>505</v>
      </c>
      <c r="BV18" s="20">
        <v>489</v>
      </c>
      <c r="BW18" s="20">
        <v>514</v>
      </c>
      <c r="BX18" s="20">
        <v>505</v>
      </c>
      <c r="BY18" s="20">
        <v>503</v>
      </c>
      <c r="BZ18" s="20">
        <v>553</v>
      </c>
      <c r="CA18" s="20">
        <v>372</v>
      </c>
      <c r="CB18" s="20">
        <v>369</v>
      </c>
      <c r="CC18" s="20">
        <v>371</v>
      </c>
      <c r="CD18" s="20">
        <v>346</v>
      </c>
      <c r="CE18" s="20">
        <v>258</v>
      </c>
      <c r="CF18" s="20">
        <v>279</v>
      </c>
      <c r="CG18" s="20">
        <v>209</v>
      </c>
      <c r="CH18" s="20">
        <v>213</v>
      </c>
      <c r="CI18" s="20">
        <v>186</v>
      </c>
      <c r="CJ18" s="20">
        <v>215</v>
      </c>
      <c r="CK18" s="20">
        <v>145</v>
      </c>
      <c r="CL18" s="20">
        <v>153</v>
      </c>
      <c r="CM18" s="20">
        <v>129</v>
      </c>
      <c r="CN18" s="20">
        <v>100</v>
      </c>
      <c r="CO18" s="20">
        <v>79</v>
      </c>
      <c r="CP18" s="20">
        <v>88</v>
      </c>
      <c r="CQ18" s="20">
        <v>258</v>
      </c>
      <c r="CS18" s="4" t="s">
        <v>14</v>
      </c>
      <c r="CT18" s="6" t="s">
        <v>13</v>
      </c>
      <c r="CU18" s="6" t="s">
        <v>0</v>
      </c>
      <c r="CV18" s="19">
        <f>SUM(Lancs_male[[#This Row],[0]:[4]])</f>
        <v>3082</v>
      </c>
      <c r="CW18" s="19">
        <f>SUM(Lancs_male[[#This Row],[5]:[9]])</f>
        <v>3249</v>
      </c>
      <c r="CX18" s="19">
        <f>SUM(Lancs_male[[#This Row],[10]:[14]])</f>
        <v>3086</v>
      </c>
      <c r="CY18" s="19">
        <f>SUM(Lancs_male[[#This Row],[15]:[19]])</f>
        <v>2590</v>
      </c>
      <c r="CZ18" s="19">
        <f>SUM(Lancs_male[[#This Row],[20]:[24]])</f>
        <v>2405</v>
      </c>
      <c r="DA18" s="19">
        <f>SUM(Lancs_male[[#This Row],[25]:[29]])</f>
        <v>2769</v>
      </c>
      <c r="DB18" s="19">
        <f>SUM(Lancs_male[[#This Row],[30]:[34]])</f>
        <v>3108</v>
      </c>
      <c r="DC18" s="19">
        <f>SUM(Lancs_male[[#This Row],[35]:[39]])</f>
        <v>3170</v>
      </c>
      <c r="DD18" s="19">
        <f>SUM(Lancs_male[[#This Row],[40]:[44]])</f>
        <v>2765</v>
      </c>
      <c r="DE18" s="19">
        <f>SUM(Lancs_male[[#This Row],[45]:[49]])</f>
        <v>2859</v>
      </c>
      <c r="DF18" s="19">
        <f>SUM(Lancs_male[[#This Row],[50]:[54]])</f>
        <v>2912</v>
      </c>
      <c r="DG18" s="19">
        <f>SUM(Lancs_male[[#This Row],[55]:[59]])</f>
        <v>2865</v>
      </c>
      <c r="DH18" s="19">
        <f>SUM(Lancs_male[[#This Row],[60]:[64]])</f>
        <v>2637</v>
      </c>
      <c r="DI18" s="19">
        <f>SUM(Lancs_male[[#This Row],[65]:[69]])</f>
        <v>2450</v>
      </c>
      <c r="DJ18" s="19">
        <f>SUM(Lancs_male[[#This Row],[70]:[74]])</f>
        <v>2447</v>
      </c>
      <c r="DK18" s="19">
        <f>SUM(Lancs_male[[#This Row],[75]:[79]])</f>
        <v>1623</v>
      </c>
      <c r="DL18" s="19">
        <f>SUM(Lancs_male[[#This Row],[80]:[90]])</f>
        <v>1775</v>
      </c>
      <c r="DN18" s="16" t="s">
        <v>14</v>
      </c>
      <c r="DO18" s="16" t="s">
        <v>13</v>
      </c>
      <c r="DP18" s="16" t="s">
        <v>0</v>
      </c>
      <c r="DQ18" s="19">
        <f>SUM(Lancs_male[[#This Row],[0]:[4]])</f>
        <v>3082</v>
      </c>
      <c r="DR18" s="19">
        <f>SUM(Lancs_male[[#This Row],[0]:[7]])</f>
        <v>5023</v>
      </c>
      <c r="DS18" s="19">
        <f>SUM(Lancs_male[[#This Row],[0]:[17]])</f>
        <v>11007</v>
      </c>
      <c r="DT18" s="19">
        <f>SUM(Lancs_male[[#This Row],[18]:[64]])</f>
        <v>26490</v>
      </c>
      <c r="DU18" s="19">
        <f>SUM(Lancs_male[[#This Row],[65]:[90]])</f>
        <v>8295</v>
      </c>
      <c r="DV18" s="19">
        <f>SUM(Lancs_male[[#This Row],[75]:[90]])</f>
        <v>3398</v>
      </c>
      <c r="DW18" s="19">
        <f>SUM(Lancs_male[[#This Row],[85]:[90]])</f>
        <v>807</v>
      </c>
      <c r="DX18" s="19">
        <f>SUM(Lancs_male[[#This Row],[18]:[90]])</f>
        <v>34785</v>
      </c>
      <c r="DY18" s="19">
        <f>SUM(Lancs_male[[#This Row],[0]:[19]])</f>
        <v>12007</v>
      </c>
      <c r="DZ18" s="19">
        <f>SUM(Lancs_male[[#This Row],[10]:[17]])</f>
        <v>4676</v>
      </c>
      <c r="EA18" s="19">
        <f>SUM(Lancs_male[[#This Row],[20]:[64]])</f>
        <v>25490</v>
      </c>
      <c r="EC18" s="16">
        <f>SUM(Lancs_male[[#This Row],[0]:[4]])</f>
        <v>3082</v>
      </c>
      <c r="ED18" s="16">
        <f>SUM(Lancs_male[[#This Row],[5]:[9]])</f>
        <v>3249</v>
      </c>
      <c r="EE18" s="16">
        <f>SUM(Lancs_male[[#This Row],[10]:[14]])</f>
        <v>3086</v>
      </c>
      <c r="EF18" s="16">
        <f>SUM(Lancs_male[[#This Row],[15]:[19]])</f>
        <v>2590</v>
      </c>
      <c r="EG18" s="16">
        <f>SUM(Lancs_male[[#This Row],[20]:[24]])</f>
        <v>2405</v>
      </c>
      <c r="EH18" s="16">
        <f>SUM(Lancs_male[[#This Row],[25]:[29]])</f>
        <v>2769</v>
      </c>
      <c r="EI18" s="16">
        <f>SUM(Lancs_male[[#This Row],[30]:[34]])</f>
        <v>3108</v>
      </c>
      <c r="EJ18" s="16">
        <f>SUM(Lancs_male[[#This Row],[35]:[39]])</f>
        <v>3170</v>
      </c>
      <c r="EK18" s="16">
        <f>SUM(Lancs_male[[#This Row],[40]:[44]])</f>
        <v>2765</v>
      </c>
      <c r="EL18" s="16">
        <f>SUM(Lancs_male[[#This Row],[45]:[49]])</f>
        <v>2859</v>
      </c>
      <c r="EM18" s="16">
        <f>SUM(Lancs_male[[#This Row],[50]:[54]])</f>
        <v>2912</v>
      </c>
      <c r="EN18" s="16">
        <f>SUM(Lancs_male[[#This Row],[55]:[59]])</f>
        <v>2865</v>
      </c>
      <c r="EO18" s="16">
        <f>SUM(Lancs_male[[#This Row],[60]:[64]])</f>
        <v>2637</v>
      </c>
      <c r="EP18" s="16">
        <f>SUM(Lancs_male[[#This Row],[65]:[69]])</f>
        <v>2450</v>
      </c>
      <c r="EQ18" s="16">
        <f>SUM(Lancs_male[[#This Row],[70]:[74]])</f>
        <v>2447</v>
      </c>
      <c r="ER18" s="16">
        <f>SUM(Lancs_male[[#This Row],[75]:[79]])</f>
        <v>1623</v>
      </c>
      <c r="ES18" s="16">
        <f>SUM(Lancs_male[[#This Row],[80]:[84]])</f>
        <v>968</v>
      </c>
      <c r="ET18" s="16">
        <f>SUM(Lancs_male[[#This Row],[85]:[89]])</f>
        <v>549</v>
      </c>
      <c r="EU18" s="20">
        <f>Lancs_male[[#This Row],[90]]</f>
        <v>258</v>
      </c>
      <c r="EW18" s="20"/>
      <c r="EX18" s="20"/>
    </row>
    <row r="19" spans="1:154" s="16" customFormat="1" ht="12.75" customHeight="1" x14ac:dyDescent="0.2">
      <c r="A19" s="16" t="s">
        <v>12</v>
      </c>
      <c r="B19" s="16" t="s">
        <v>11</v>
      </c>
      <c r="C19" s="16" t="s">
        <v>0</v>
      </c>
      <c r="D19" s="20">
        <v>72930</v>
      </c>
      <c r="E19" s="20">
        <v>878</v>
      </c>
      <c r="F19" s="20">
        <v>891</v>
      </c>
      <c r="G19" s="20">
        <v>923</v>
      </c>
      <c r="H19" s="20">
        <v>949</v>
      </c>
      <c r="I19" s="20">
        <v>1050</v>
      </c>
      <c r="J19" s="20">
        <v>1011</v>
      </c>
      <c r="K19" s="20">
        <v>940</v>
      </c>
      <c r="L19" s="20">
        <v>911</v>
      </c>
      <c r="M19" s="20">
        <v>942</v>
      </c>
      <c r="N19" s="20">
        <v>1048</v>
      </c>
      <c r="O19" s="20">
        <v>998</v>
      </c>
      <c r="P19" s="20">
        <v>954</v>
      </c>
      <c r="Q19" s="20">
        <v>982</v>
      </c>
      <c r="R19" s="20">
        <v>990</v>
      </c>
      <c r="S19" s="20">
        <v>902</v>
      </c>
      <c r="T19" s="20">
        <v>859</v>
      </c>
      <c r="U19" s="20">
        <v>908</v>
      </c>
      <c r="V19" s="20">
        <v>797</v>
      </c>
      <c r="W19" s="20">
        <v>869</v>
      </c>
      <c r="X19" s="20">
        <v>1038</v>
      </c>
      <c r="Y19" s="20">
        <v>1223</v>
      </c>
      <c r="Z19" s="20">
        <v>1396</v>
      </c>
      <c r="AA19" s="20">
        <v>1260</v>
      </c>
      <c r="AB19" s="20">
        <v>1365</v>
      </c>
      <c r="AC19" s="20">
        <v>1304</v>
      </c>
      <c r="AD19" s="20">
        <v>1229</v>
      </c>
      <c r="AE19" s="20">
        <v>1242</v>
      </c>
      <c r="AF19" s="20">
        <v>1235</v>
      </c>
      <c r="AG19" s="20">
        <v>1219</v>
      </c>
      <c r="AH19" s="20">
        <v>1206</v>
      </c>
      <c r="AI19" s="20">
        <v>1192</v>
      </c>
      <c r="AJ19" s="20">
        <v>1094</v>
      </c>
      <c r="AK19" s="20">
        <v>1078</v>
      </c>
      <c r="AL19" s="20">
        <v>940</v>
      </c>
      <c r="AM19" s="20">
        <v>926</v>
      </c>
      <c r="AN19" s="20">
        <v>978</v>
      </c>
      <c r="AO19" s="20">
        <v>938</v>
      </c>
      <c r="AP19" s="20">
        <v>974</v>
      </c>
      <c r="AQ19" s="20">
        <v>868</v>
      </c>
      <c r="AR19" s="20">
        <v>879</v>
      </c>
      <c r="AS19" s="20">
        <v>975</v>
      </c>
      <c r="AT19" s="20">
        <v>979</v>
      </c>
      <c r="AU19" s="20">
        <v>835</v>
      </c>
      <c r="AV19" s="20">
        <v>754</v>
      </c>
      <c r="AW19" s="20">
        <v>815</v>
      </c>
      <c r="AX19" s="20">
        <v>757</v>
      </c>
      <c r="AY19" s="20">
        <v>842</v>
      </c>
      <c r="AZ19" s="20">
        <v>896</v>
      </c>
      <c r="BA19" s="20">
        <v>965</v>
      </c>
      <c r="BB19" s="20">
        <v>885</v>
      </c>
      <c r="BC19" s="20">
        <v>1004</v>
      </c>
      <c r="BD19" s="20">
        <v>858</v>
      </c>
      <c r="BE19" s="20">
        <v>926</v>
      </c>
      <c r="BF19" s="20">
        <v>950</v>
      </c>
      <c r="BG19" s="20">
        <v>903</v>
      </c>
      <c r="BH19" s="20">
        <v>962</v>
      </c>
      <c r="BI19" s="20">
        <v>944</v>
      </c>
      <c r="BJ19" s="20">
        <v>853</v>
      </c>
      <c r="BK19" s="20">
        <v>972</v>
      </c>
      <c r="BL19" s="20">
        <v>858</v>
      </c>
      <c r="BM19" s="20">
        <v>767</v>
      </c>
      <c r="BN19" s="20">
        <v>780</v>
      </c>
      <c r="BO19" s="20">
        <v>743</v>
      </c>
      <c r="BP19" s="20">
        <v>676</v>
      </c>
      <c r="BQ19" s="20">
        <v>717</v>
      </c>
      <c r="BR19" s="20">
        <v>600</v>
      </c>
      <c r="BS19" s="20">
        <v>610</v>
      </c>
      <c r="BT19" s="20">
        <v>649</v>
      </c>
      <c r="BU19" s="20">
        <v>540</v>
      </c>
      <c r="BV19" s="20">
        <v>594</v>
      </c>
      <c r="BW19" s="20">
        <v>557</v>
      </c>
      <c r="BX19" s="20">
        <v>599</v>
      </c>
      <c r="BY19" s="20">
        <v>568</v>
      </c>
      <c r="BZ19" s="20">
        <v>566</v>
      </c>
      <c r="CA19" s="20">
        <v>447</v>
      </c>
      <c r="CB19" s="20">
        <v>389</v>
      </c>
      <c r="CC19" s="20">
        <v>415</v>
      </c>
      <c r="CD19" s="20">
        <v>357</v>
      </c>
      <c r="CE19" s="20">
        <v>342</v>
      </c>
      <c r="CF19" s="20">
        <v>329</v>
      </c>
      <c r="CG19" s="20">
        <v>296</v>
      </c>
      <c r="CH19" s="20">
        <v>289</v>
      </c>
      <c r="CI19" s="20">
        <v>285</v>
      </c>
      <c r="CJ19" s="20">
        <v>230</v>
      </c>
      <c r="CK19" s="20">
        <v>218</v>
      </c>
      <c r="CL19" s="20">
        <v>192</v>
      </c>
      <c r="CM19" s="20">
        <v>179</v>
      </c>
      <c r="CN19" s="20">
        <v>162</v>
      </c>
      <c r="CO19" s="20">
        <v>123</v>
      </c>
      <c r="CP19" s="20">
        <v>102</v>
      </c>
      <c r="CQ19" s="20">
        <v>290</v>
      </c>
      <c r="CS19" s="4" t="s">
        <v>12</v>
      </c>
      <c r="CT19" s="6" t="s">
        <v>11</v>
      </c>
      <c r="CU19" s="6" t="s">
        <v>0</v>
      </c>
      <c r="CV19" s="19">
        <f>SUM(Lancs_male[[#This Row],[0]:[4]])</f>
        <v>4691</v>
      </c>
      <c r="CW19" s="19">
        <f>SUM(Lancs_male[[#This Row],[5]:[9]])</f>
        <v>4852</v>
      </c>
      <c r="CX19" s="19">
        <f>SUM(Lancs_male[[#This Row],[10]:[14]])</f>
        <v>4826</v>
      </c>
      <c r="CY19" s="19">
        <f>SUM(Lancs_male[[#This Row],[15]:[19]])</f>
        <v>4471</v>
      </c>
      <c r="CZ19" s="19">
        <f>SUM(Lancs_male[[#This Row],[20]:[24]])</f>
        <v>6548</v>
      </c>
      <c r="DA19" s="19">
        <f>SUM(Lancs_male[[#This Row],[25]:[29]])</f>
        <v>6131</v>
      </c>
      <c r="DB19" s="19">
        <f>SUM(Lancs_male[[#This Row],[30]:[34]])</f>
        <v>5230</v>
      </c>
      <c r="DC19" s="19">
        <f>SUM(Lancs_male[[#This Row],[35]:[39]])</f>
        <v>4637</v>
      </c>
      <c r="DD19" s="19">
        <f>SUM(Lancs_male[[#This Row],[40]:[44]])</f>
        <v>4358</v>
      </c>
      <c r="DE19" s="19">
        <f>SUM(Lancs_male[[#This Row],[45]:[49]])</f>
        <v>4345</v>
      </c>
      <c r="DF19" s="19">
        <f>SUM(Lancs_male[[#This Row],[50]:[54]])</f>
        <v>4641</v>
      </c>
      <c r="DG19" s="19">
        <f>SUM(Lancs_male[[#This Row],[55]:[59]])</f>
        <v>4589</v>
      </c>
      <c r="DH19" s="19">
        <f>SUM(Lancs_male[[#This Row],[60]:[64]])</f>
        <v>3683</v>
      </c>
      <c r="DI19" s="19">
        <f>SUM(Lancs_male[[#This Row],[65]:[69]])</f>
        <v>2993</v>
      </c>
      <c r="DJ19" s="19">
        <f>SUM(Lancs_male[[#This Row],[70]:[74]])</f>
        <v>2737</v>
      </c>
      <c r="DK19" s="19">
        <f>SUM(Lancs_male[[#This Row],[75]:[79]])</f>
        <v>1832</v>
      </c>
      <c r="DL19" s="19">
        <f>SUM(Lancs_male[[#This Row],[80]:[90]])</f>
        <v>2366</v>
      </c>
      <c r="DN19" s="16" t="s">
        <v>12</v>
      </c>
      <c r="DO19" s="16" t="s">
        <v>11</v>
      </c>
      <c r="DP19" s="16" t="s">
        <v>0</v>
      </c>
      <c r="DQ19" s="19">
        <f>SUM(Lancs_male[[#This Row],[0]:[4]])</f>
        <v>4691</v>
      </c>
      <c r="DR19" s="19">
        <f>SUM(Lancs_male[[#This Row],[0]:[7]])</f>
        <v>7553</v>
      </c>
      <c r="DS19" s="19">
        <f>SUM(Lancs_male[[#This Row],[0]:[17]])</f>
        <v>16933</v>
      </c>
      <c r="DT19" s="19">
        <f>SUM(Lancs_male[[#This Row],[18]:[64]])</f>
        <v>46069</v>
      </c>
      <c r="DU19" s="19">
        <f>SUM(Lancs_male[[#This Row],[65]:[90]])</f>
        <v>9928</v>
      </c>
      <c r="DV19" s="19">
        <f>SUM(Lancs_male[[#This Row],[75]:[90]])</f>
        <v>4198</v>
      </c>
      <c r="DW19" s="19">
        <f>SUM(Lancs_male[[#This Row],[85]:[90]])</f>
        <v>1048</v>
      </c>
      <c r="DX19" s="19">
        <f>SUM(Lancs_male[[#This Row],[18]:[90]])</f>
        <v>55997</v>
      </c>
      <c r="DY19" s="19">
        <f>SUM(Lancs_male[[#This Row],[0]:[19]])</f>
        <v>18840</v>
      </c>
      <c r="DZ19" s="19">
        <f>SUM(Lancs_male[[#This Row],[10]:[17]])</f>
        <v>7390</v>
      </c>
      <c r="EA19" s="19">
        <f>SUM(Lancs_male[[#This Row],[20]:[64]])</f>
        <v>44162</v>
      </c>
      <c r="EC19" s="16">
        <f>SUM(Lancs_male[[#This Row],[0]:[4]])</f>
        <v>4691</v>
      </c>
      <c r="ED19" s="16">
        <f>SUM(Lancs_male[[#This Row],[5]:[9]])</f>
        <v>4852</v>
      </c>
      <c r="EE19" s="16">
        <f>SUM(Lancs_male[[#This Row],[10]:[14]])</f>
        <v>4826</v>
      </c>
      <c r="EF19" s="16">
        <f>SUM(Lancs_male[[#This Row],[15]:[19]])</f>
        <v>4471</v>
      </c>
      <c r="EG19" s="16">
        <f>SUM(Lancs_male[[#This Row],[20]:[24]])</f>
        <v>6548</v>
      </c>
      <c r="EH19" s="16">
        <f>SUM(Lancs_male[[#This Row],[25]:[29]])</f>
        <v>6131</v>
      </c>
      <c r="EI19" s="16">
        <f>SUM(Lancs_male[[#This Row],[30]:[34]])</f>
        <v>5230</v>
      </c>
      <c r="EJ19" s="16">
        <f>SUM(Lancs_male[[#This Row],[35]:[39]])</f>
        <v>4637</v>
      </c>
      <c r="EK19" s="16">
        <f>SUM(Lancs_male[[#This Row],[40]:[44]])</f>
        <v>4358</v>
      </c>
      <c r="EL19" s="16">
        <f>SUM(Lancs_male[[#This Row],[45]:[49]])</f>
        <v>4345</v>
      </c>
      <c r="EM19" s="16">
        <f>SUM(Lancs_male[[#This Row],[50]:[54]])</f>
        <v>4641</v>
      </c>
      <c r="EN19" s="16">
        <f>SUM(Lancs_male[[#This Row],[55]:[59]])</f>
        <v>4589</v>
      </c>
      <c r="EO19" s="16">
        <f>SUM(Lancs_male[[#This Row],[60]:[64]])</f>
        <v>3683</v>
      </c>
      <c r="EP19" s="16">
        <f>SUM(Lancs_male[[#This Row],[65]:[69]])</f>
        <v>2993</v>
      </c>
      <c r="EQ19" s="16">
        <f>SUM(Lancs_male[[#This Row],[70]:[74]])</f>
        <v>2737</v>
      </c>
      <c r="ER19" s="16">
        <f>SUM(Lancs_male[[#This Row],[75]:[79]])</f>
        <v>1832</v>
      </c>
      <c r="ES19" s="16">
        <f>SUM(Lancs_male[[#This Row],[80]:[84]])</f>
        <v>1318</v>
      </c>
      <c r="ET19" s="16">
        <f>SUM(Lancs_male[[#This Row],[85]:[89]])</f>
        <v>758</v>
      </c>
      <c r="EU19" s="20">
        <f>Lancs_male[[#This Row],[90]]</f>
        <v>290</v>
      </c>
      <c r="EW19" s="20"/>
      <c r="EX19" s="20"/>
    </row>
    <row r="20" spans="1:154" s="16" customFormat="1" ht="12.75" customHeight="1" x14ac:dyDescent="0.2">
      <c r="A20" s="16" t="s">
        <v>10</v>
      </c>
      <c r="B20" s="16" t="s">
        <v>9</v>
      </c>
      <c r="C20" s="16" t="s">
        <v>0</v>
      </c>
      <c r="D20" s="20">
        <v>30467</v>
      </c>
      <c r="E20" s="20">
        <v>255</v>
      </c>
      <c r="F20" s="20">
        <v>228</v>
      </c>
      <c r="G20" s="20">
        <v>300</v>
      </c>
      <c r="H20" s="20">
        <v>292</v>
      </c>
      <c r="I20" s="20">
        <v>285</v>
      </c>
      <c r="J20" s="20">
        <v>307</v>
      </c>
      <c r="K20" s="20">
        <v>296</v>
      </c>
      <c r="L20" s="20">
        <v>321</v>
      </c>
      <c r="M20" s="20">
        <v>359</v>
      </c>
      <c r="N20" s="20">
        <v>358</v>
      </c>
      <c r="O20" s="20">
        <v>355</v>
      </c>
      <c r="P20" s="20">
        <v>427</v>
      </c>
      <c r="Q20" s="20">
        <v>405</v>
      </c>
      <c r="R20" s="20">
        <v>388</v>
      </c>
      <c r="S20" s="20">
        <v>415</v>
      </c>
      <c r="T20" s="20">
        <v>364</v>
      </c>
      <c r="U20" s="20">
        <v>423</v>
      </c>
      <c r="V20" s="20">
        <v>392</v>
      </c>
      <c r="W20" s="20">
        <v>334</v>
      </c>
      <c r="X20" s="20">
        <v>286</v>
      </c>
      <c r="Y20" s="20">
        <v>299</v>
      </c>
      <c r="Z20" s="20">
        <v>258</v>
      </c>
      <c r="AA20" s="20">
        <v>301</v>
      </c>
      <c r="AB20" s="20">
        <v>366</v>
      </c>
      <c r="AC20" s="20">
        <v>334</v>
      </c>
      <c r="AD20" s="20">
        <v>323</v>
      </c>
      <c r="AE20" s="20">
        <v>306</v>
      </c>
      <c r="AF20" s="20">
        <v>291</v>
      </c>
      <c r="AG20" s="20">
        <v>297</v>
      </c>
      <c r="AH20" s="20">
        <v>338</v>
      </c>
      <c r="AI20" s="20">
        <v>309</v>
      </c>
      <c r="AJ20" s="20">
        <v>298</v>
      </c>
      <c r="AK20" s="20">
        <v>322</v>
      </c>
      <c r="AL20" s="20">
        <v>295</v>
      </c>
      <c r="AM20" s="20">
        <v>285</v>
      </c>
      <c r="AN20" s="20">
        <v>292</v>
      </c>
      <c r="AO20" s="20">
        <v>274</v>
      </c>
      <c r="AP20" s="20">
        <v>289</v>
      </c>
      <c r="AQ20" s="20">
        <v>293</v>
      </c>
      <c r="AR20" s="20">
        <v>265</v>
      </c>
      <c r="AS20" s="20">
        <v>327</v>
      </c>
      <c r="AT20" s="20">
        <v>311</v>
      </c>
      <c r="AU20" s="20">
        <v>287</v>
      </c>
      <c r="AV20" s="20">
        <v>315</v>
      </c>
      <c r="AW20" s="20">
        <v>303</v>
      </c>
      <c r="AX20" s="20">
        <v>332</v>
      </c>
      <c r="AY20" s="20">
        <v>395</v>
      </c>
      <c r="AZ20" s="20">
        <v>408</v>
      </c>
      <c r="BA20" s="20">
        <v>459</v>
      </c>
      <c r="BB20" s="20">
        <v>466</v>
      </c>
      <c r="BC20" s="20">
        <v>461</v>
      </c>
      <c r="BD20" s="20">
        <v>481</v>
      </c>
      <c r="BE20" s="20">
        <v>525</v>
      </c>
      <c r="BF20" s="20">
        <v>482</v>
      </c>
      <c r="BG20" s="20">
        <v>474</v>
      </c>
      <c r="BH20" s="20">
        <v>555</v>
      </c>
      <c r="BI20" s="20">
        <v>513</v>
      </c>
      <c r="BJ20" s="20">
        <v>536</v>
      </c>
      <c r="BK20" s="20">
        <v>517</v>
      </c>
      <c r="BL20" s="20">
        <v>491</v>
      </c>
      <c r="BM20" s="20">
        <v>445</v>
      </c>
      <c r="BN20" s="20">
        <v>451</v>
      </c>
      <c r="BO20" s="20">
        <v>438</v>
      </c>
      <c r="BP20" s="20">
        <v>469</v>
      </c>
      <c r="BQ20" s="20">
        <v>401</v>
      </c>
      <c r="BR20" s="20">
        <v>343</v>
      </c>
      <c r="BS20" s="20">
        <v>408</v>
      </c>
      <c r="BT20" s="20">
        <v>402</v>
      </c>
      <c r="BU20" s="20">
        <v>375</v>
      </c>
      <c r="BV20" s="20">
        <v>296</v>
      </c>
      <c r="BW20" s="20">
        <v>379</v>
      </c>
      <c r="BX20" s="20">
        <v>400</v>
      </c>
      <c r="BY20" s="20">
        <v>426</v>
      </c>
      <c r="BZ20" s="20">
        <v>413</v>
      </c>
      <c r="CA20" s="20">
        <v>374</v>
      </c>
      <c r="CB20" s="20">
        <v>341</v>
      </c>
      <c r="CC20" s="20">
        <v>282</v>
      </c>
      <c r="CD20" s="20">
        <v>276</v>
      </c>
      <c r="CE20" s="20">
        <v>214</v>
      </c>
      <c r="CF20" s="20">
        <v>242</v>
      </c>
      <c r="CG20" s="20">
        <v>212</v>
      </c>
      <c r="CH20" s="20">
        <v>171</v>
      </c>
      <c r="CI20" s="20">
        <v>171</v>
      </c>
      <c r="CJ20" s="20">
        <v>155</v>
      </c>
      <c r="CK20" s="20">
        <v>157</v>
      </c>
      <c r="CL20" s="20">
        <v>144</v>
      </c>
      <c r="CM20" s="20">
        <v>133</v>
      </c>
      <c r="CN20" s="20">
        <v>82</v>
      </c>
      <c r="CO20" s="20">
        <v>88</v>
      </c>
      <c r="CP20" s="20">
        <v>66</v>
      </c>
      <c r="CQ20" s="20">
        <v>250</v>
      </c>
      <c r="CS20" s="4" t="s">
        <v>10</v>
      </c>
      <c r="CT20" s="6" t="s">
        <v>9</v>
      </c>
      <c r="CU20" s="6" t="s">
        <v>0</v>
      </c>
      <c r="CV20" s="19">
        <f>SUM(Lancs_male[[#This Row],[0]:[4]])</f>
        <v>1360</v>
      </c>
      <c r="CW20" s="19">
        <f>SUM(Lancs_male[[#This Row],[5]:[9]])</f>
        <v>1641</v>
      </c>
      <c r="CX20" s="19">
        <f>SUM(Lancs_male[[#This Row],[10]:[14]])</f>
        <v>1990</v>
      </c>
      <c r="CY20" s="19">
        <f>SUM(Lancs_male[[#This Row],[15]:[19]])</f>
        <v>1799</v>
      </c>
      <c r="CZ20" s="19">
        <f>SUM(Lancs_male[[#This Row],[20]:[24]])</f>
        <v>1558</v>
      </c>
      <c r="DA20" s="19">
        <f>SUM(Lancs_male[[#This Row],[25]:[29]])</f>
        <v>1555</v>
      </c>
      <c r="DB20" s="19">
        <f>SUM(Lancs_male[[#This Row],[30]:[34]])</f>
        <v>1509</v>
      </c>
      <c r="DC20" s="19">
        <f>SUM(Lancs_male[[#This Row],[35]:[39]])</f>
        <v>1413</v>
      </c>
      <c r="DD20" s="19">
        <f>SUM(Lancs_male[[#This Row],[40]:[44]])</f>
        <v>1543</v>
      </c>
      <c r="DE20" s="19">
        <f>SUM(Lancs_male[[#This Row],[45]:[49]])</f>
        <v>2060</v>
      </c>
      <c r="DF20" s="19">
        <f>SUM(Lancs_male[[#This Row],[50]:[54]])</f>
        <v>2423</v>
      </c>
      <c r="DG20" s="19">
        <f>SUM(Lancs_male[[#This Row],[55]:[59]])</f>
        <v>2612</v>
      </c>
      <c r="DH20" s="19">
        <f>SUM(Lancs_male[[#This Row],[60]:[64]])</f>
        <v>2204</v>
      </c>
      <c r="DI20" s="19">
        <f>SUM(Lancs_male[[#This Row],[65]:[69]])</f>
        <v>1824</v>
      </c>
      <c r="DJ20" s="19">
        <f>SUM(Lancs_male[[#This Row],[70]:[74]])</f>
        <v>1992</v>
      </c>
      <c r="DK20" s="19">
        <f>SUM(Lancs_male[[#This Row],[75]:[79]])</f>
        <v>1355</v>
      </c>
      <c r="DL20" s="19">
        <f>SUM(Lancs_male[[#This Row],[80]:[90]])</f>
        <v>1629</v>
      </c>
      <c r="DN20" s="16" t="s">
        <v>10</v>
      </c>
      <c r="DO20" s="16" t="s">
        <v>9</v>
      </c>
      <c r="DP20" s="16" t="s">
        <v>0</v>
      </c>
      <c r="DQ20" s="19">
        <f>SUM(Lancs_male[[#This Row],[0]:[4]])</f>
        <v>1360</v>
      </c>
      <c r="DR20" s="19">
        <f>SUM(Lancs_male[[#This Row],[0]:[7]])</f>
        <v>2284</v>
      </c>
      <c r="DS20" s="19">
        <f>SUM(Lancs_male[[#This Row],[0]:[17]])</f>
        <v>6170</v>
      </c>
      <c r="DT20" s="19">
        <f>SUM(Lancs_male[[#This Row],[18]:[64]])</f>
        <v>17497</v>
      </c>
      <c r="DU20" s="19">
        <f>SUM(Lancs_male[[#This Row],[65]:[90]])</f>
        <v>6800</v>
      </c>
      <c r="DV20" s="19">
        <f>SUM(Lancs_male[[#This Row],[75]:[90]])</f>
        <v>2984</v>
      </c>
      <c r="DW20" s="19">
        <f>SUM(Lancs_male[[#This Row],[85]:[90]])</f>
        <v>763</v>
      </c>
      <c r="DX20" s="19">
        <f>SUM(Lancs_male[[#This Row],[18]:[90]])</f>
        <v>24297</v>
      </c>
      <c r="DY20" s="19">
        <f>SUM(Lancs_male[[#This Row],[0]:[19]])</f>
        <v>6790</v>
      </c>
      <c r="DZ20" s="19">
        <f>SUM(Lancs_male[[#This Row],[10]:[17]])</f>
        <v>3169</v>
      </c>
      <c r="EA20" s="19">
        <f>SUM(Lancs_male[[#This Row],[20]:[64]])</f>
        <v>16877</v>
      </c>
      <c r="EC20" s="16">
        <f>SUM(Lancs_male[[#This Row],[0]:[4]])</f>
        <v>1360</v>
      </c>
      <c r="ED20" s="16">
        <f>SUM(Lancs_male[[#This Row],[5]:[9]])</f>
        <v>1641</v>
      </c>
      <c r="EE20" s="16">
        <f>SUM(Lancs_male[[#This Row],[10]:[14]])</f>
        <v>1990</v>
      </c>
      <c r="EF20" s="16">
        <f>SUM(Lancs_male[[#This Row],[15]:[19]])</f>
        <v>1799</v>
      </c>
      <c r="EG20" s="16">
        <f>SUM(Lancs_male[[#This Row],[20]:[24]])</f>
        <v>1558</v>
      </c>
      <c r="EH20" s="16">
        <f>SUM(Lancs_male[[#This Row],[25]:[29]])</f>
        <v>1555</v>
      </c>
      <c r="EI20" s="16">
        <f>SUM(Lancs_male[[#This Row],[30]:[34]])</f>
        <v>1509</v>
      </c>
      <c r="EJ20" s="16">
        <f>SUM(Lancs_male[[#This Row],[35]:[39]])</f>
        <v>1413</v>
      </c>
      <c r="EK20" s="16">
        <f>SUM(Lancs_male[[#This Row],[40]:[44]])</f>
        <v>1543</v>
      </c>
      <c r="EL20" s="16">
        <f>SUM(Lancs_male[[#This Row],[45]:[49]])</f>
        <v>2060</v>
      </c>
      <c r="EM20" s="16">
        <f>SUM(Lancs_male[[#This Row],[50]:[54]])</f>
        <v>2423</v>
      </c>
      <c r="EN20" s="16">
        <f>SUM(Lancs_male[[#This Row],[55]:[59]])</f>
        <v>2612</v>
      </c>
      <c r="EO20" s="16">
        <f>SUM(Lancs_male[[#This Row],[60]:[64]])</f>
        <v>2204</v>
      </c>
      <c r="EP20" s="16">
        <f>SUM(Lancs_male[[#This Row],[65]:[69]])</f>
        <v>1824</v>
      </c>
      <c r="EQ20" s="16">
        <f>SUM(Lancs_male[[#This Row],[70]:[74]])</f>
        <v>1992</v>
      </c>
      <c r="ER20" s="16">
        <f>SUM(Lancs_male[[#This Row],[75]:[79]])</f>
        <v>1355</v>
      </c>
      <c r="ES20" s="16">
        <f>SUM(Lancs_male[[#This Row],[80]:[84]])</f>
        <v>866</v>
      </c>
      <c r="ET20" s="16">
        <f>SUM(Lancs_male[[#This Row],[85]:[89]])</f>
        <v>513</v>
      </c>
      <c r="EU20" s="20">
        <f>Lancs_male[[#This Row],[90]]</f>
        <v>250</v>
      </c>
      <c r="EW20" s="20"/>
      <c r="EX20" s="20"/>
    </row>
    <row r="21" spans="1:154" s="16" customFormat="1" ht="12.75" customHeight="1" x14ac:dyDescent="0.2">
      <c r="A21" s="16" t="s">
        <v>8</v>
      </c>
      <c r="B21" s="16" t="s">
        <v>7</v>
      </c>
      <c r="C21" s="16" t="s">
        <v>0</v>
      </c>
      <c r="D21" s="20">
        <v>35205</v>
      </c>
      <c r="E21" s="20">
        <v>380</v>
      </c>
      <c r="F21" s="20">
        <v>390</v>
      </c>
      <c r="G21" s="20">
        <v>431</v>
      </c>
      <c r="H21" s="20">
        <v>398</v>
      </c>
      <c r="I21" s="20">
        <v>409</v>
      </c>
      <c r="J21" s="20">
        <v>453</v>
      </c>
      <c r="K21" s="20">
        <v>430</v>
      </c>
      <c r="L21" s="20">
        <v>465</v>
      </c>
      <c r="M21" s="20">
        <v>500</v>
      </c>
      <c r="N21" s="20">
        <v>475</v>
      </c>
      <c r="O21" s="20">
        <v>523</v>
      </c>
      <c r="P21" s="20">
        <v>444</v>
      </c>
      <c r="Q21" s="20">
        <v>481</v>
      </c>
      <c r="R21" s="20">
        <v>489</v>
      </c>
      <c r="S21" s="20">
        <v>483</v>
      </c>
      <c r="T21" s="20">
        <v>432</v>
      </c>
      <c r="U21" s="20">
        <v>390</v>
      </c>
      <c r="V21" s="20">
        <v>443</v>
      </c>
      <c r="W21" s="20">
        <v>424</v>
      </c>
      <c r="X21" s="20">
        <v>305</v>
      </c>
      <c r="Y21" s="20">
        <v>304</v>
      </c>
      <c r="Z21" s="20">
        <v>323</v>
      </c>
      <c r="AA21" s="20">
        <v>318</v>
      </c>
      <c r="AB21" s="20">
        <v>368</v>
      </c>
      <c r="AC21" s="20">
        <v>377</v>
      </c>
      <c r="AD21" s="20">
        <v>448</v>
      </c>
      <c r="AE21" s="20">
        <v>388</v>
      </c>
      <c r="AF21" s="20">
        <v>414</v>
      </c>
      <c r="AG21" s="20">
        <v>394</v>
      </c>
      <c r="AH21" s="20">
        <v>451</v>
      </c>
      <c r="AI21" s="20">
        <v>410</v>
      </c>
      <c r="AJ21" s="20">
        <v>444</v>
      </c>
      <c r="AK21" s="20">
        <v>460</v>
      </c>
      <c r="AL21" s="20">
        <v>386</v>
      </c>
      <c r="AM21" s="20">
        <v>398</v>
      </c>
      <c r="AN21" s="20">
        <v>462</v>
      </c>
      <c r="AO21" s="20">
        <v>439</v>
      </c>
      <c r="AP21" s="20">
        <v>399</v>
      </c>
      <c r="AQ21" s="20">
        <v>382</v>
      </c>
      <c r="AR21" s="20">
        <v>475</v>
      </c>
      <c r="AS21" s="20">
        <v>492</v>
      </c>
      <c r="AT21" s="20">
        <v>414</v>
      </c>
      <c r="AU21" s="20">
        <v>407</v>
      </c>
      <c r="AV21" s="20">
        <v>379</v>
      </c>
      <c r="AW21" s="20">
        <v>473</v>
      </c>
      <c r="AX21" s="20">
        <v>416</v>
      </c>
      <c r="AY21" s="20">
        <v>445</v>
      </c>
      <c r="AZ21" s="20">
        <v>533</v>
      </c>
      <c r="BA21" s="20">
        <v>488</v>
      </c>
      <c r="BB21" s="20">
        <v>494</v>
      </c>
      <c r="BC21" s="20">
        <v>533</v>
      </c>
      <c r="BD21" s="20">
        <v>568</v>
      </c>
      <c r="BE21" s="20">
        <v>622</v>
      </c>
      <c r="BF21" s="20">
        <v>543</v>
      </c>
      <c r="BG21" s="20">
        <v>555</v>
      </c>
      <c r="BH21" s="20">
        <v>536</v>
      </c>
      <c r="BI21" s="20">
        <v>545</v>
      </c>
      <c r="BJ21" s="20">
        <v>516</v>
      </c>
      <c r="BK21" s="20">
        <v>484</v>
      </c>
      <c r="BL21" s="20">
        <v>467</v>
      </c>
      <c r="BM21" s="20">
        <v>458</v>
      </c>
      <c r="BN21" s="20">
        <v>483</v>
      </c>
      <c r="BO21" s="20">
        <v>429</v>
      </c>
      <c r="BP21" s="20">
        <v>402</v>
      </c>
      <c r="BQ21" s="20">
        <v>389</v>
      </c>
      <c r="BR21" s="20">
        <v>398</v>
      </c>
      <c r="BS21" s="20">
        <v>415</v>
      </c>
      <c r="BT21" s="20">
        <v>413</v>
      </c>
      <c r="BU21" s="20">
        <v>344</v>
      </c>
      <c r="BV21" s="20">
        <v>363</v>
      </c>
      <c r="BW21" s="20">
        <v>364</v>
      </c>
      <c r="BX21" s="20">
        <v>401</v>
      </c>
      <c r="BY21" s="20">
        <v>446</v>
      </c>
      <c r="BZ21" s="20">
        <v>435</v>
      </c>
      <c r="CA21" s="20">
        <v>313</v>
      </c>
      <c r="CB21" s="20">
        <v>266</v>
      </c>
      <c r="CC21" s="20">
        <v>251</v>
      </c>
      <c r="CD21" s="20">
        <v>237</v>
      </c>
      <c r="CE21" s="20">
        <v>215</v>
      </c>
      <c r="CF21" s="20">
        <v>186</v>
      </c>
      <c r="CG21" s="20">
        <v>168</v>
      </c>
      <c r="CH21" s="20">
        <v>141</v>
      </c>
      <c r="CI21" s="20">
        <v>161</v>
      </c>
      <c r="CJ21" s="20">
        <v>124</v>
      </c>
      <c r="CK21" s="20">
        <v>126</v>
      </c>
      <c r="CL21" s="20">
        <v>107</v>
      </c>
      <c r="CM21" s="20">
        <v>107</v>
      </c>
      <c r="CN21" s="20">
        <v>65</v>
      </c>
      <c r="CO21" s="20">
        <v>61</v>
      </c>
      <c r="CP21" s="20">
        <v>53</v>
      </c>
      <c r="CQ21" s="20">
        <v>189</v>
      </c>
      <c r="CS21" s="4" t="s">
        <v>8</v>
      </c>
      <c r="CT21" s="6" t="s">
        <v>7</v>
      </c>
      <c r="CU21" s="6" t="s">
        <v>0</v>
      </c>
      <c r="CV21" s="19">
        <f>SUM(Lancs_male[[#This Row],[0]:[4]])</f>
        <v>2008</v>
      </c>
      <c r="CW21" s="19">
        <f>SUM(Lancs_male[[#This Row],[5]:[9]])</f>
        <v>2323</v>
      </c>
      <c r="CX21" s="19">
        <f>SUM(Lancs_male[[#This Row],[10]:[14]])</f>
        <v>2420</v>
      </c>
      <c r="CY21" s="19">
        <f>SUM(Lancs_male[[#This Row],[15]:[19]])</f>
        <v>1994</v>
      </c>
      <c r="CZ21" s="19">
        <f>SUM(Lancs_male[[#This Row],[20]:[24]])</f>
        <v>1690</v>
      </c>
      <c r="DA21" s="19">
        <f>SUM(Lancs_male[[#This Row],[25]:[29]])</f>
        <v>2095</v>
      </c>
      <c r="DB21" s="19">
        <f>SUM(Lancs_male[[#This Row],[30]:[34]])</f>
        <v>2098</v>
      </c>
      <c r="DC21" s="19">
        <f>SUM(Lancs_male[[#This Row],[35]:[39]])</f>
        <v>2157</v>
      </c>
      <c r="DD21" s="19">
        <f>SUM(Lancs_male[[#This Row],[40]:[44]])</f>
        <v>2165</v>
      </c>
      <c r="DE21" s="19">
        <f>SUM(Lancs_male[[#This Row],[45]:[49]])</f>
        <v>2376</v>
      </c>
      <c r="DF21" s="19">
        <f>SUM(Lancs_male[[#This Row],[50]:[54]])</f>
        <v>2821</v>
      </c>
      <c r="DG21" s="19">
        <f>SUM(Lancs_male[[#This Row],[55]:[59]])</f>
        <v>2548</v>
      </c>
      <c r="DH21" s="19">
        <f>SUM(Lancs_male[[#This Row],[60]:[64]])</f>
        <v>2161</v>
      </c>
      <c r="DI21" s="19">
        <f>SUM(Lancs_male[[#This Row],[65]:[69]])</f>
        <v>1933</v>
      </c>
      <c r="DJ21" s="19">
        <f>SUM(Lancs_male[[#This Row],[70]:[74]])</f>
        <v>1959</v>
      </c>
      <c r="DK21" s="19">
        <f>SUM(Lancs_male[[#This Row],[75]:[79]])</f>
        <v>1155</v>
      </c>
      <c r="DL21" s="19">
        <f>SUM(Lancs_male[[#This Row],[80]:[90]])</f>
        <v>1302</v>
      </c>
      <c r="DN21" s="16" t="s">
        <v>8</v>
      </c>
      <c r="DO21" s="16" t="s">
        <v>7</v>
      </c>
      <c r="DP21" s="16" t="s">
        <v>0</v>
      </c>
      <c r="DQ21" s="19">
        <f>SUM(Lancs_male[[#This Row],[0]:[4]])</f>
        <v>2008</v>
      </c>
      <c r="DR21" s="19">
        <f>SUM(Lancs_male[[#This Row],[0]:[7]])</f>
        <v>3356</v>
      </c>
      <c r="DS21" s="19">
        <f>SUM(Lancs_male[[#This Row],[0]:[17]])</f>
        <v>8016</v>
      </c>
      <c r="DT21" s="19">
        <f>SUM(Lancs_male[[#This Row],[18]:[64]])</f>
        <v>20840</v>
      </c>
      <c r="DU21" s="19">
        <f>SUM(Lancs_male[[#This Row],[65]:[90]])</f>
        <v>6349</v>
      </c>
      <c r="DV21" s="19">
        <f>SUM(Lancs_male[[#This Row],[75]:[90]])</f>
        <v>2457</v>
      </c>
      <c r="DW21" s="19">
        <f>SUM(Lancs_male[[#This Row],[85]:[90]])</f>
        <v>582</v>
      </c>
      <c r="DX21" s="19">
        <f>SUM(Lancs_male[[#This Row],[18]:[90]])</f>
        <v>27189</v>
      </c>
      <c r="DY21" s="19">
        <f>SUM(Lancs_male[[#This Row],[0]:[19]])</f>
        <v>8745</v>
      </c>
      <c r="DZ21" s="19">
        <f>SUM(Lancs_male[[#This Row],[10]:[17]])</f>
        <v>3685</v>
      </c>
      <c r="EA21" s="19">
        <f>SUM(Lancs_male[[#This Row],[20]:[64]])</f>
        <v>20111</v>
      </c>
      <c r="EC21" s="16">
        <f>SUM(Lancs_male[[#This Row],[0]:[4]])</f>
        <v>2008</v>
      </c>
      <c r="ED21" s="16">
        <f>SUM(Lancs_male[[#This Row],[5]:[9]])</f>
        <v>2323</v>
      </c>
      <c r="EE21" s="16">
        <f>SUM(Lancs_male[[#This Row],[10]:[14]])</f>
        <v>2420</v>
      </c>
      <c r="EF21" s="16">
        <f>SUM(Lancs_male[[#This Row],[15]:[19]])</f>
        <v>1994</v>
      </c>
      <c r="EG21" s="16">
        <f>SUM(Lancs_male[[#This Row],[20]:[24]])</f>
        <v>1690</v>
      </c>
      <c r="EH21" s="16">
        <f>SUM(Lancs_male[[#This Row],[25]:[29]])</f>
        <v>2095</v>
      </c>
      <c r="EI21" s="16">
        <f>SUM(Lancs_male[[#This Row],[30]:[34]])</f>
        <v>2098</v>
      </c>
      <c r="EJ21" s="16">
        <f>SUM(Lancs_male[[#This Row],[35]:[39]])</f>
        <v>2157</v>
      </c>
      <c r="EK21" s="16">
        <f>SUM(Lancs_male[[#This Row],[40]:[44]])</f>
        <v>2165</v>
      </c>
      <c r="EL21" s="16">
        <f>SUM(Lancs_male[[#This Row],[45]:[49]])</f>
        <v>2376</v>
      </c>
      <c r="EM21" s="16">
        <f>SUM(Lancs_male[[#This Row],[50]:[54]])</f>
        <v>2821</v>
      </c>
      <c r="EN21" s="16">
        <f>SUM(Lancs_male[[#This Row],[55]:[59]])</f>
        <v>2548</v>
      </c>
      <c r="EO21" s="16">
        <f>SUM(Lancs_male[[#This Row],[60]:[64]])</f>
        <v>2161</v>
      </c>
      <c r="EP21" s="16">
        <f>SUM(Lancs_male[[#This Row],[65]:[69]])</f>
        <v>1933</v>
      </c>
      <c r="EQ21" s="16">
        <f>SUM(Lancs_male[[#This Row],[70]:[74]])</f>
        <v>1959</v>
      </c>
      <c r="ER21" s="16">
        <f>SUM(Lancs_male[[#This Row],[75]:[79]])</f>
        <v>1155</v>
      </c>
      <c r="ES21" s="16">
        <f>SUM(Lancs_male[[#This Row],[80]:[84]])</f>
        <v>720</v>
      </c>
      <c r="ET21" s="16">
        <f>SUM(Lancs_male[[#This Row],[85]:[89]])</f>
        <v>393</v>
      </c>
      <c r="EU21" s="20">
        <f>Lancs_male[[#This Row],[90]]</f>
        <v>189</v>
      </c>
      <c r="EW21" s="20"/>
      <c r="EX21" s="20"/>
    </row>
    <row r="22" spans="1:154" s="16" customFormat="1" ht="12.75" customHeight="1" x14ac:dyDescent="0.2">
      <c r="A22" s="16" t="s">
        <v>6</v>
      </c>
      <c r="B22" s="16" t="s">
        <v>5</v>
      </c>
      <c r="C22" s="16" t="s">
        <v>0</v>
      </c>
      <c r="D22" s="20">
        <v>54290</v>
      </c>
      <c r="E22" s="20">
        <v>490</v>
      </c>
      <c r="F22" s="20">
        <v>531</v>
      </c>
      <c r="G22" s="20">
        <v>569</v>
      </c>
      <c r="H22" s="20">
        <v>571</v>
      </c>
      <c r="I22" s="20">
        <v>668</v>
      </c>
      <c r="J22" s="20">
        <v>638</v>
      </c>
      <c r="K22" s="20">
        <v>691</v>
      </c>
      <c r="L22" s="20">
        <v>662</v>
      </c>
      <c r="M22" s="20">
        <v>687</v>
      </c>
      <c r="N22" s="20">
        <v>711</v>
      </c>
      <c r="O22" s="20">
        <v>684</v>
      </c>
      <c r="P22" s="20">
        <v>713</v>
      </c>
      <c r="Q22" s="20">
        <v>668</v>
      </c>
      <c r="R22" s="20">
        <v>683</v>
      </c>
      <c r="S22" s="20">
        <v>646</v>
      </c>
      <c r="T22" s="20">
        <v>633</v>
      </c>
      <c r="U22" s="20">
        <v>616</v>
      </c>
      <c r="V22" s="20">
        <v>581</v>
      </c>
      <c r="W22" s="20">
        <v>576</v>
      </c>
      <c r="X22" s="20">
        <v>504</v>
      </c>
      <c r="Y22" s="20">
        <v>518</v>
      </c>
      <c r="Z22" s="20">
        <v>500</v>
      </c>
      <c r="AA22" s="20">
        <v>574</v>
      </c>
      <c r="AB22" s="20">
        <v>628</v>
      </c>
      <c r="AC22" s="20">
        <v>596</v>
      </c>
      <c r="AD22" s="20">
        <v>574</v>
      </c>
      <c r="AE22" s="20">
        <v>638</v>
      </c>
      <c r="AF22" s="20">
        <v>619</v>
      </c>
      <c r="AG22" s="20">
        <v>640</v>
      </c>
      <c r="AH22" s="20">
        <v>701</v>
      </c>
      <c r="AI22" s="20">
        <v>658</v>
      </c>
      <c r="AJ22" s="20">
        <v>639</v>
      </c>
      <c r="AK22" s="20">
        <v>691</v>
      </c>
      <c r="AL22" s="20">
        <v>637</v>
      </c>
      <c r="AM22" s="20">
        <v>650</v>
      </c>
      <c r="AN22" s="20">
        <v>661</v>
      </c>
      <c r="AO22" s="20">
        <v>653</v>
      </c>
      <c r="AP22" s="20">
        <v>704</v>
      </c>
      <c r="AQ22" s="20">
        <v>591</v>
      </c>
      <c r="AR22" s="20">
        <v>657</v>
      </c>
      <c r="AS22" s="20">
        <v>549</v>
      </c>
      <c r="AT22" s="20">
        <v>603</v>
      </c>
      <c r="AU22" s="20">
        <v>560</v>
      </c>
      <c r="AV22" s="20">
        <v>607</v>
      </c>
      <c r="AW22" s="20">
        <v>641</v>
      </c>
      <c r="AX22" s="20">
        <v>687</v>
      </c>
      <c r="AY22" s="20">
        <v>771</v>
      </c>
      <c r="AZ22" s="20">
        <v>715</v>
      </c>
      <c r="BA22" s="20">
        <v>777</v>
      </c>
      <c r="BB22" s="20">
        <v>852</v>
      </c>
      <c r="BC22" s="20">
        <v>748</v>
      </c>
      <c r="BD22" s="20">
        <v>776</v>
      </c>
      <c r="BE22" s="20">
        <v>802</v>
      </c>
      <c r="BF22" s="20">
        <v>804</v>
      </c>
      <c r="BG22" s="20">
        <v>856</v>
      </c>
      <c r="BH22" s="20">
        <v>807</v>
      </c>
      <c r="BI22" s="20">
        <v>869</v>
      </c>
      <c r="BJ22" s="20">
        <v>824</v>
      </c>
      <c r="BK22" s="20">
        <v>779</v>
      </c>
      <c r="BL22" s="20">
        <v>768</v>
      </c>
      <c r="BM22" s="20">
        <v>677</v>
      </c>
      <c r="BN22" s="20">
        <v>729</v>
      </c>
      <c r="BO22" s="20">
        <v>677</v>
      </c>
      <c r="BP22" s="20">
        <v>656</v>
      </c>
      <c r="BQ22" s="20">
        <v>707</v>
      </c>
      <c r="BR22" s="20">
        <v>592</v>
      </c>
      <c r="BS22" s="20">
        <v>625</v>
      </c>
      <c r="BT22" s="20">
        <v>620</v>
      </c>
      <c r="BU22" s="20">
        <v>622</v>
      </c>
      <c r="BV22" s="20">
        <v>580</v>
      </c>
      <c r="BW22" s="20">
        <v>641</v>
      </c>
      <c r="BX22" s="20">
        <v>621</v>
      </c>
      <c r="BY22" s="20">
        <v>675</v>
      </c>
      <c r="BZ22" s="20">
        <v>729</v>
      </c>
      <c r="CA22" s="20">
        <v>540</v>
      </c>
      <c r="CB22" s="20">
        <v>507</v>
      </c>
      <c r="CC22" s="20">
        <v>525</v>
      </c>
      <c r="CD22" s="20">
        <v>428</v>
      </c>
      <c r="CE22" s="20">
        <v>370</v>
      </c>
      <c r="CF22" s="20">
        <v>355</v>
      </c>
      <c r="CG22" s="20">
        <v>366</v>
      </c>
      <c r="CH22" s="20">
        <v>332</v>
      </c>
      <c r="CI22" s="20">
        <v>318</v>
      </c>
      <c r="CJ22" s="20">
        <v>250</v>
      </c>
      <c r="CK22" s="20">
        <v>234</v>
      </c>
      <c r="CL22" s="20">
        <v>226</v>
      </c>
      <c r="CM22" s="20">
        <v>148</v>
      </c>
      <c r="CN22" s="20">
        <v>115</v>
      </c>
      <c r="CO22" s="20">
        <v>108</v>
      </c>
      <c r="CP22" s="20">
        <v>113</v>
      </c>
      <c r="CQ22" s="20">
        <v>358</v>
      </c>
      <c r="CS22" s="4" t="s">
        <v>6</v>
      </c>
      <c r="CT22" s="6" t="s">
        <v>5</v>
      </c>
      <c r="CU22" s="6" t="s">
        <v>0</v>
      </c>
      <c r="CV22" s="19">
        <f>SUM(Lancs_male[[#This Row],[0]:[4]])</f>
        <v>2829</v>
      </c>
      <c r="CW22" s="19">
        <f>SUM(Lancs_male[[#This Row],[5]:[9]])</f>
        <v>3389</v>
      </c>
      <c r="CX22" s="19">
        <f>SUM(Lancs_male[[#This Row],[10]:[14]])</f>
        <v>3394</v>
      </c>
      <c r="CY22" s="19">
        <f>SUM(Lancs_male[[#This Row],[15]:[19]])</f>
        <v>2910</v>
      </c>
      <c r="CZ22" s="19">
        <f>SUM(Lancs_male[[#This Row],[20]:[24]])</f>
        <v>2816</v>
      </c>
      <c r="DA22" s="19">
        <f>SUM(Lancs_male[[#This Row],[25]:[29]])</f>
        <v>3172</v>
      </c>
      <c r="DB22" s="19">
        <f>SUM(Lancs_male[[#This Row],[30]:[34]])</f>
        <v>3275</v>
      </c>
      <c r="DC22" s="19">
        <f>SUM(Lancs_male[[#This Row],[35]:[39]])</f>
        <v>3266</v>
      </c>
      <c r="DD22" s="19">
        <f>SUM(Lancs_male[[#This Row],[40]:[44]])</f>
        <v>2960</v>
      </c>
      <c r="DE22" s="19">
        <f>SUM(Lancs_male[[#This Row],[45]:[49]])</f>
        <v>3802</v>
      </c>
      <c r="DF22" s="19">
        <f>SUM(Lancs_male[[#This Row],[50]:[54]])</f>
        <v>3986</v>
      </c>
      <c r="DG22" s="19">
        <f>SUM(Lancs_male[[#This Row],[55]:[59]])</f>
        <v>4047</v>
      </c>
      <c r="DH22" s="19">
        <f>SUM(Lancs_male[[#This Row],[60]:[64]])</f>
        <v>3446</v>
      </c>
      <c r="DI22" s="19">
        <f>SUM(Lancs_male[[#This Row],[65]:[69]])</f>
        <v>3039</v>
      </c>
      <c r="DJ22" s="19">
        <f>SUM(Lancs_male[[#This Row],[70]:[74]])</f>
        <v>3206</v>
      </c>
      <c r="DK22" s="19">
        <f>SUM(Lancs_male[[#This Row],[75]:[79]])</f>
        <v>2185</v>
      </c>
      <c r="DL22" s="19">
        <f>SUM(Lancs_male[[#This Row],[80]:[90]])</f>
        <v>2568</v>
      </c>
      <c r="DN22" s="16" t="s">
        <v>6</v>
      </c>
      <c r="DO22" s="16" t="s">
        <v>5</v>
      </c>
      <c r="DP22" s="16" t="s">
        <v>0</v>
      </c>
      <c r="DQ22" s="19">
        <f>SUM(Lancs_male[[#This Row],[0]:[4]])</f>
        <v>2829</v>
      </c>
      <c r="DR22" s="19">
        <f>SUM(Lancs_male[[#This Row],[0]:[7]])</f>
        <v>4820</v>
      </c>
      <c r="DS22" s="19">
        <f>SUM(Lancs_male[[#This Row],[0]:[17]])</f>
        <v>11442</v>
      </c>
      <c r="DT22" s="19">
        <f>SUM(Lancs_male[[#This Row],[18]:[64]])</f>
        <v>31850</v>
      </c>
      <c r="DU22" s="19">
        <f>SUM(Lancs_male[[#This Row],[65]:[90]])</f>
        <v>10998</v>
      </c>
      <c r="DV22" s="19">
        <f>SUM(Lancs_male[[#This Row],[75]:[90]])</f>
        <v>4753</v>
      </c>
      <c r="DW22" s="19">
        <f>SUM(Lancs_male[[#This Row],[85]:[90]])</f>
        <v>1068</v>
      </c>
      <c r="DX22" s="19">
        <f>SUM(Lancs_male[[#This Row],[18]:[90]])</f>
        <v>42848</v>
      </c>
      <c r="DY22" s="19">
        <f>SUM(Lancs_male[[#This Row],[0]:[19]])</f>
        <v>12522</v>
      </c>
      <c r="DZ22" s="19">
        <f>SUM(Lancs_male[[#This Row],[10]:[17]])</f>
        <v>5224</v>
      </c>
      <c r="EA22" s="19">
        <f>SUM(Lancs_male[[#This Row],[20]:[64]])</f>
        <v>30770</v>
      </c>
      <c r="EC22" s="16">
        <f>SUM(Lancs_male[[#This Row],[0]:[4]])</f>
        <v>2829</v>
      </c>
      <c r="ED22" s="16">
        <f>SUM(Lancs_male[[#This Row],[5]:[9]])</f>
        <v>3389</v>
      </c>
      <c r="EE22" s="16">
        <f>SUM(Lancs_male[[#This Row],[10]:[14]])</f>
        <v>3394</v>
      </c>
      <c r="EF22" s="16">
        <f>SUM(Lancs_male[[#This Row],[15]:[19]])</f>
        <v>2910</v>
      </c>
      <c r="EG22" s="16">
        <f>SUM(Lancs_male[[#This Row],[20]:[24]])</f>
        <v>2816</v>
      </c>
      <c r="EH22" s="16">
        <f>SUM(Lancs_male[[#This Row],[25]:[29]])</f>
        <v>3172</v>
      </c>
      <c r="EI22" s="16">
        <f>SUM(Lancs_male[[#This Row],[30]:[34]])</f>
        <v>3275</v>
      </c>
      <c r="EJ22" s="16">
        <f>SUM(Lancs_male[[#This Row],[35]:[39]])</f>
        <v>3266</v>
      </c>
      <c r="EK22" s="16">
        <f>SUM(Lancs_male[[#This Row],[40]:[44]])</f>
        <v>2960</v>
      </c>
      <c r="EL22" s="16">
        <f>SUM(Lancs_male[[#This Row],[45]:[49]])</f>
        <v>3802</v>
      </c>
      <c r="EM22" s="16">
        <f>SUM(Lancs_male[[#This Row],[50]:[54]])</f>
        <v>3986</v>
      </c>
      <c r="EN22" s="16">
        <f>SUM(Lancs_male[[#This Row],[55]:[59]])</f>
        <v>4047</v>
      </c>
      <c r="EO22" s="16">
        <f>SUM(Lancs_male[[#This Row],[60]:[64]])</f>
        <v>3446</v>
      </c>
      <c r="EP22" s="16">
        <f>SUM(Lancs_male[[#This Row],[65]:[69]])</f>
        <v>3039</v>
      </c>
      <c r="EQ22" s="16">
        <f>SUM(Lancs_male[[#This Row],[70]:[74]])</f>
        <v>3206</v>
      </c>
      <c r="ER22" s="16">
        <f>SUM(Lancs_male[[#This Row],[75]:[79]])</f>
        <v>2185</v>
      </c>
      <c r="ES22" s="16">
        <f>SUM(Lancs_male[[#This Row],[80]:[84]])</f>
        <v>1500</v>
      </c>
      <c r="ET22" s="16">
        <f>SUM(Lancs_male[[#This Row],[85]:[89]])</f>
        <v>710</v>
      </c>
      <c r="EU22" s="20">
        <f>Lancs_male[[#This Row],[90]]</f>
        <v>358</v>
      </c>
      <c r="EW22" s="20"/>
      <c r="EX22" s="20"/>
    </row>
    <row r="23" spans="1:154" s="16" customFormat="1" ht="12.75" customHeight="1" x14ac:dyDescent="0.2">
      <c r="A23" s="16" t="s">
        <v>4</v>
      </c>
      <c r="B23" s="16" t="s">
        <v>3</v>
      </c>
      <c r="C23" s="16" t="s">
        <v>0</v>
      </c>
      <c r="D23" s="20">
        <v>55455</v>
      </c>
      <c r="E23" s="20">
        <v>509</v>
      </c>
      <c r="F23" s="20">
        <v>553</v>
      </c>
      <c r="G23" s="20">
        <v>534</v>
      </c>
      <c r="H23" s="20">
        <v>602</v>
      </c>
      <c r="I23" s="20">
        <v>602</v>
      </c>
      <c r="J23" s="20">
        <v>637</v>
      </c>
      <c r="K23" s="20">
        <v>618</v>
      </c>
      <c r="L23" s="20">
        <v>669</v>
      </c>
      <c r="M23" s="20">
        <v>647</v>
      </c>
      <c r="N23" s="20">
        <v>731</v>
      </c>
      <c r="O23" s="20">
        <v>628</v>
      </c>
      <c r="P23" s="20">
        <v>668</v>
      </c>
      <c r="Q23" s="20">
        <v>747</v>
      </c>
      <c r="R23" s="20">
        <v>675</v>
      </c>
      <c r="S23" s="20">
        <v>686</v>
      </c>
      <c r="T23" s="20">
        <v>661</v>
      </c>
      <c r="U23" s="20">
        <v>629</v>
      </c>
      <c r="V23" s="20">
        <v>665</v>
      </c>
      <c r="W23" s="20">
        <v>667</v>
      </c>
      <c r="X23" s="20">
        <v>973</v>
      </c>
      <c r="Y23" s="20">
        <v>938</v>
      </c>
      <c r="Z23" s="20">
        <v>891</v>
      </c>
      <c r="AA23" s="20">
        <v>741</v>
      </c>
      <c r="AB23" s="20">
        <v>749</v>
      </c>
      <c r="AC23" s="20">
        <v>655</v>
      </c>
      <c r="AD23" s="20">
        <v>633</v>
      </c>
      <c r="AE23" s="20">
        <v>623</v>
      </c>
      <c r="AF23" s="20">
        <v>658</v>
      </c>
      <c r="AG23" s="20">
        <v>795</v>
      </c>
      <c r="AH23" s="20">
        <v>765</v>
      </c>
      <c r="AI23" s="20">
        <v>692</v>
      </c>
      <c r="AJ23" s="20">
        <v>600</v>
      </c>
      <c r="AK23" s="20">
        <v>594</v>
      </c>
      <c r="AL23" s="20">
        <v>563</v>
      </c>
      <c r="AM23" s="20">
        <v>611</v>
      </c>
      <c r="AN23" s="20">
        <v>503</v>
      </c>
      <c r="AO23" s="20">
        <v>451</v>
      </c>
      <c r="AP23" s="20">
        <v>521</v>
      </c>
      <c r="AQ23" s="20">
        <v>525</v>
      </c>
      <c r="AR23" s="20">
        <v>519</v>
      </c>
      <c r="AS23" s="20">
        <v>513</v>
      </c>
      <c r="AT23" s="20">
        <v>461</v>
      </c>
      <c r="AU23" s="20">
        <v>534</v>
      </c>
      <c r="AV23" s="20">
        <v>488</v>
      </c>
      <c r="AW23" s="20">
        <v>563</v>
      </c>
      <c r="AX23" s="20">
        <v>586</v>
      </c>
      <c r="AY23" s="20">
        <v>650</v>
      </c>
      <c r="AZ23" s="20">
        <v>666</v>
      </c>
      <c r="BA23" s="20">
        <v>718</v>
      </c>
      <c r="BB23" s="20">
        <v>797</v>
      </c>
      <c r="BC23" s="20">
        <v>763</v>
      </c>
      <c r="BD23" s="20">
        <v>820</v>
      </c>
      <c r="BE23" s="20">
        <v>774</v>
      </c>
      <c r="BF23" s="20">
        <v>783</v>
      </c>
      <c r="BG23" s="20">
        <v>896</v>
      </c>
      <c r="BH23" s="20">
        <v>881</v>
      </c>
      <c r="BI23" s="20">
        <v>859</v>
      </c>
      <c r="BJ23" s="20">
        <v>826</v>
      </c>
      <c r="BK23" s="20">
        <v>814</v>
      </c>
      <c r="BL23" s="20">
        <v>751</v>
      </c>
      <c r="BM23" s="20">
        <v>782</v>
      </c>
      <c r="BN23" s="20">
        <v>727</v>
      </c>
      <c r="BO23" s="20">
        <v>741</v>
      </c>
      <c r="BP23" s="20">
        <v>711</v>
      </c>
      <c r="BQ23" s="20">
        <v>657</v>
      </c>
      <c r="BR23" s="20">
        <v>619</v>
      </c>
      <c r="BS23" s="20">
        <v>599</v>
      </c>
      <c r="BT23" s="20">
        <v>626</v>
      </c>
      <c r="BU23" s="20">
        <v>619</v>
      </c>
      <c r="BV23" s="20">
        <v>631</v>
      </c>
      <c r="BW23" s="20">
        <v>639</v>
      </c>
      <c r="BX23" s="20">
        <v>663</v>
      </c>
      <c r="BY23" s="20">
        <v>711</v>
      </c>
      <c r="BZ23" s="20">
        <v>687</v>
      </c>
      <c r="CA23" s="20">
        <v>566</v>
      </c>
      <c r="CB23" s="20">
        <v>534</v>
      </c>
      <c r="CC23" s="20">
        <v>556</v>
      </c>
      <c r="CD23" s="20">
        <v>508</v>
      </c>
      <c r="CE23" s="20">
        <v>433</v>
      </c>
      <c r="CF23" s="20">
        <v>403</v>
      </c>
      <c r="CG23" s="20">
        <v>354</v>
      </c>
      <c r="CH23" s="20">
        <v>359</v>
      </c>
      <c r="CI23" s="20">
        <v>301</v>
      </c>
      <c r="CJ23" s="20">
        <v>317</v>
      </c>
      <c r="CK23" s="20">
        <v>251</v>
      </c>
      <c r="CL23" s="20">
        <v>216</v>
      </c>
      <c r="CM23" s="20">
        <v>183</v>
      </c>
      <c r="CN23" s="20">
        <v>172</v>
      </c>
      <c r="CO23" s="20">
        <v>132</v>
      </c>
      <c r="CP23" s="20">
        <v>127</v>
      </c>
      <c r="CQ23" s="20">
        <v>360</v>
      </c>
      <c r="CS23" s="4" t="s">
        <v>4</v>
      </c>
      <c r="CT23" s="6" t="s">
        <v>3</v>
      </c>
      <c r="CU23" s="6" t="s">
        <v>0</v>
      </c>
      <c r="CV23" s="19">
        <f>SUM(Lancs_male[[#This Row],[0]:[4]])</f>
        <v>2800</v>
      </c>
      <c r="CW23" s="19">
        <f>SUM(Lancs_male[[#This Row],[5]:[9]])</f>
        <v>3302</v>
      </c>
      <c r="CX23" s="19">
        <f>SUM(Lancs_male[[#This Row],[10]:[14]])</f>
        <v>3404</v>
      </c>
      <c r="CY23" s="19">
        <f>SUM(Lancs_male[[#This Row],[15]:[19]])</f>
        <v>3595</v>
      </c>
      <c r="CZ23" s="19">
        <f>SUM(Lancs_male[[#This Row],[20]:[24]])</f>
        <v>3974</v>
      </c>
      <c r="DA23" s="19">
        <f>SUM(Lancs_male[[#This Row],[25]:[29]])</f>
        <v>3474</v>
      </c>
      <c r="DB23" s="19">
        <f>SUM(Lancs_male[[#This Row],[30]:[34]])</f>
        <v>3060</v>
      </c>
      <c r="DC23" s="19">
        <f>SUM(Lancs_male[[#This Row],[35]:[39]])</f>
        <v>2519</v>
      </c>
      <c r="DD23" s="19">
        <f>SUM(Lancs_male[[#This Row],[40]:[44]])</f>
        <v>2559</v>
      </c>
      <c r="DE23" s="19">
        <f>SUM(Lancs_male[[#This Row],[45]:[49]])</f>
        <v>3417</v>
      </c>
      <c r="DF23" s="19">
        <f>SUM(Lancs_male[[#This Row],[50]:[54]])</f>
        <v>4036</v>
      </c>
      <c r="DG23" s="19">
        <f>SUM(Lancs_male[[#This Row],[55]:[59]])</f>
        <v>4131</v>
      </c>
      <c r="DH23" s="19">
        <f>SUM(Lancs_male[[#This Row],[60]:[64]])</f>
        <v>3618</v>
      </c>
      <c r="DI23" s="19">
        <f>SUM(Lancs_male[[#This Row],[65]:[69]])</f>
        <v>3094</v>
      </c>
      <c r="DJ23" s="19">
        <f>SUM(Lancs_male[[#This Row],[70]:[74]])</f>
        <v>3266</v>
      </c>
      <c r="DK23" s="19">
        <f>SUM(Lancs_male[[#This Row],[75]:[79]])</f>
        <v>2434</v>
      </c>
      <c r="DL23" s="19">
        <f>SUM(Lancs_male[[#This Row],[80]:[90]])</f>
        <v>2772</v>
      </c>
      <c r="DN23" s="16" t="s">
        <v>4</v>
      </c>
      <c r="DO23" s="16" t="s">
        <v>3</v>
      </c>
      <c r="DP23" s="16" t="s">
        <v>0</v>
      </c>
      <c r="DQ23" s="19">
        <f>SUM(Lancs_male[[#This Row],[0]:[4]])</f>
        <v>2800</v>
      </c>
      <c r="DR23" s="19">
        <f>SUM(Lancs_male[[#This Row],[0]:[7]])</f>
        <v>4724</v>
      </c>
      <c r="DS23" s="19">
        <f>SUM(Lancs_male[[#This Row],[0]:[17]])</f>
        <v>11461</v>
      </c>
      <c r="DT23" s="19">
        <f>SUM(Lancs_male[[#This Row],[18]:[64]])</f>
        <v>32428</v>
      </c>
      <c r="DU23" s="19">
        <f>SUM(Lancs_male[[#This Row],[65]:[90]])</f>
        <v>11566</v>
      </c>
      <c r="DV23" s="19">
        <f>SUM(Lancs_male[[#This Row],[75]:[90]])</f>
        <v>5206</v>
      </c>
      <c r="DW23" s="19">
        <f>SUM(Lancs_male[[#This Row],[85]:[90]])</f>
        <v>1190</v>
      </c>
      <c r="DX23" s="19">
        <f>SUM(Lancs_male[[#This Row],[18]:[90]])</f>
        <v>43994</v>
      </c>
      <c r="DY23" s="19">
        <f>SUM(Lancs_male[[#This Row],[0]:[19]])</f>
        <v>13101</v>
      </c>
      <c r="DZ23" s="19">
        <f>SUM(Lancs_male[[#This Row],[10]:[17]])</f>
        <v>5359</v>
      </c>
      <c r="EA23" s="19">
        <f>SUM(Lancs_male[[#This Row],[20]:[64]])</f>
        <v>30788</v>
      </c>
      <c r="EC23" s="16">
        <f>SUM(Lancs_male[[#This Row],[0]:[4]])</f>
        <v>2800</v>
      </c>
      <c r="ED23" s="16">
        <f>SUM(Lancs_male[[#This Row],[5]:[9]])</f>
        <v>3302</v>
      </c>
      <c r="EE23" s="16">
        <f>SUM(Lancs_male[[#This Row],[10]:[14]])</f>
        <v>3404</v>
      </c>
      <c r="EF23" s="16">
        <f>SUM(Lancs_male[[#This Row],[15]:[19]])</f>
        <v>3595</v>
      </c>
      <c r="EG23" s="16">
        <f>SUM(Lancs_male[[#This Row],[20]:[24]])</f>
        <v>3974</v>
      </c>
      <c r="EH23" s="16">
        <f>SUM(Lancs_male[[#This Row],[25]:[29]])</f>
        <v>3474</v>
      </c>
      <c r="EI23" s="16">
        <f>SUM(Lancs_male[[#This Row],[30]:[34]])</f>
        <v>3060</v>
      </c>
      <c r="EJ23" s="16">
        <f>SUM(Lancs_male[[#This Row],[35]:[39]])</f>
        <v>2519</v>
      </c>
      <c r="EK23" s="16">
        <f>SUM(Lancs_male[[#This Row],[40]:[44]])</f>
        <v>2559</v>
      </c>
      <c r="EL23" s="16">
        <f>SUM(Lancs_male[[#This Row],[45]:[49]])</f>
        <v>3417</v>
      </c>
      <c r="EM23" s="16">
        <f>SUM(Lancs_male[[#This Row],[50]:[54]])</f>
        <v>4036</v>
      </c>
      <c r="EN23" s="16">
        <f>SUM(Lancs_male[[#This Row],[55]:[59]])</f>
        <v>4131</v>
      </c>
      <c r="EO23" s="16">
        <f>SUM(Lancs_male[[#This Row],[60]:[64]])</f>
        <v>3618</v>
      </c>
      <c r="EP23" s="16">
        <f>SUM(Lancs_male[[#This Row],[65]:[69]])</f>
        <v>3094</v>
      </c>
      <c r="EQ23" s="16">
        <f>SUM(Lancs_male[[#This Row],[70]:[74]])</f>
        <v>3266</v>
      </c>
      <c r="ER23" s="16">
        <f>SUM(Lancs_male[[#This Row],[75]:[79]])</f>
        <v>2434</v>
      </c>
      <c r="ES23" s="16">
        <f>SUM(Lancs_male[[#This Row],[80]:[84]])</f>
        <v>1582</v>
      </c>
      <c r="ET23" s="16">
        <f>SUM(Lancs_male[[#This Row],[85]:[89]])</f>
        <v>830</v>
      </c>
      <c r="EU23" s="20">
        <f>Lancs_male[[#This Row],[90]]</f>
        <v>360</v>
      </c>
      <c r="EW23" s="20"/>
      <c r="EX23" s="20"/>
    </row>
    <row r="24" spans="1:154" s="16" customFormat="1" ht="12.75" customHeight="1" x14ac:dyDescent="0.2">
      <c r="A24" s="16" t="s">
        <v>2</v>
      </c>
      <c r="B24" s="16" t="s">
        <v>1</v>
      </c>
      <c r="C24" s="16" t="s">
        <v>0</v>
      </c>
      <c r="D24" s="20">
        <v>55118</v>
      </c>
      <c r="E24" s="20">
        <v>432</v>
      </c>
      <c r="F24" s="20">
        <v>459</v>
      </c>
      <c r="G24" s="20">
        <v>497</v>
      </c>
      <c r="H24" s="20">
        <v>533</v>
      </c>
      <c r="I24" s="20">
        <v>541</v>
      </c>
      <c r="J24" s="20">
        <v>614</v>
      </c>
      <c r="K24" s="20">
        <v>582</v>
      </c>
      <c r="L24" s="20">
        <v>571</v>
      </c>
      <c r="M24" s="20">
        <v>580</v>
      </c>
      <c r="N24" s="20">
        <v>610</v>
      </c>
      <c r="O24" s="20">
        <v>666</v>
      </c>
      <c r="P24" s="20">
        <v>596</v>
      </c>
      <c r="Q24" s="20">
        <v>670</v>
      </c>
      <c r="R24" s="20">
        <v>622</v>
      </c>
      <c r="S24" s="20">
        <v>607</v>
      </c>
      <c r="T24" s="20">
        <v>631</v>
      </c>
      <c r="U24" s="20">
        <v>612</v>
      </c>
      <c r="V24" s="20">
        <v>655</v>
      </c>
      <c r="W24" s="20">
        <v>532</v>
      </c>
      <c r="X24" s="20">
        <v>513</v>
      </c>
      <c r="Y24" s="20">
        <v>448</v>
      </c>
      <c r="Z24" s="20">
        <v>501</v>
      </c>
      <c r="AA24" s="20">
        <v>524</v>
      </c>
      <c r="AB24" s="20">
        <v>577</v>
      </c>
      <c r="AC24" s="20">
        <v>552</v>
      </c>
      <c r="AD24" s="20">
        <v>560</v>
      </c>
      <c r="AE24" s="20">
        <v>590</v>
      </c>
      <c r="AF24" s="20">
        <v>566</v>
      </c>
      <c r="AG24" s="20">
        <v>612</v>
      </c>
      <c r="AH24" s="20">
        <v>612</v>
      </c>
      <c r="AI24" s="20">
        <v>625</v>
      </c>
      <c r="AJ24" s="20">
        <v>541</v>
      </c>
      <c r="AK24" s="20">
        <v>569</v>
      </c>
      <c r="AL24" s="20">
        <v>559</v>
      </c>
      <c r="AM24" s="20">
        <v>473</v>
      </c>
      <c r="AN24" s="20">
        <v>577</v>
      </c>
      <c r="AO24" s="20">
        <v>551</v>
      </c>
      <c r="AP24" s="20">
        <v>484</v>
      </c>
      <c r="AQ24" s="20">
        <v>565</v>
      </c>
      <c r="AR24" s="20">
        <v>594</v>
      </c>
      <c r="AS24" s="20">
        <v>618</v>
      </c>
      <c r="AT24" s="20">
        <v>580</v>
      </c>
      <c r="AU24" s="20">
        <v>521</v>
      </c>
      <c r="AV24" s="20">
        <v>451</v>
      </c>
      <c r="AW24" s="20">
        <v>503</v>
      </c>
      <c r="AX24" s="20">
        <v>544</v>
      </c>
      <c r="AY24" s="20">
        <v>619</v>
      </c>
      <c r="AZ24" s="20">
        <v>610</v>
      </c>
      <c r="BA24" s="20">
        <v>670</v>
      </c>
      <c r="BB24" s="20">
        <v>704</v>
      </c>
      <c r="BC24" s="20">
        <v>717</v>
      </c>
      <c r="BD24" s="20">
        <v>809</v>
      </c>
      <c r="BE24" s="20">
        <v>771</v>
      </c>
      <c r="BF24" s="20">
        <v>873</v>
      </c>
      <c r="BG24" s="20">
        <v>815</v>
      </c>
      <c r="BH24" s="20">
        <v>860</v>
      </c>
      <c r="BI24" s="20">
        <v>865</v>
      </c>
      <c r="BJ24" s="20">
        <v>834</v>
      </c>
      <c r="BK24" s="20">
        <v>837</v>
      </c>
      <c r="BL24" s="20">
        <v>829</v>
      </c>
      <c r="BM24" s="20">
        <v>833</v>
      </c>
      <c r="BN24" s="20">
        <v>750</v>
      </c>
      <c r="BO24" s="20">
        <v>759</v>
      </c>
      <c r="BP24" s="20">
        <v>776</v>
      </c>
      <c r="BQ24" s="20">
        <v>737</v>
      </c>
      <c r="BR24" s="20">
        <v>783</v>
      </c>
      <c r="BS24" s="20">
        <v>790</v>
      </c>
      <c r="BT24" s="20">
        <v>776</v>
      </c>
      <c r="BU24" s="20">
        <v>759</v>
      </c>
      <c r="BV24" s="20">
        <v>767</v>
      </c>
      <c r="BW24" s="20">
        <v>785</v>
      </c>
      <c r="BX24" s="20">
        <v>829</v>
      </c>
      <c r="BY24" s="20">
        <v>822</v>
      </c>
      <c r="BZ24" s="20">
        <v>961</v>
      </c>
      <c r="CA24" s="20">
        <v>705</v>
      </c>
      <c r="CB24" s="20">
        <v>668</v>
      </c>
      <c r="CC24" s="20">
        <v>703</v>
      </c>
      <c r="CD24" s="20">
        <v>629</v>
      </c>
      <c r="CE24" s="20">
        <v>541</v>
      </c>
      <c r="CF24" s="20">
        <v>502</v>
      </c>
      <c r="CG24" s="20">
        <v>496</v>
      </c>
      <c r="CH24" s="20">
        <v>435</v>
      </c>
      <c r="CI24" s="20">
        <v>414</v>
      </c>
      <c r="CJ24" s="20">
        <v>381</v>
      </c>
      <c r="CK24" s="20">
        <v>333</v>
      </c>
      <c r="CL24" s="20">
        <v>289</v>
      </c>
      <c r="CM24" s="20">
        <v>284</v>
      </c>
      <c r="CN24" s="20">
        <v>186</v>
      </c>
      <c r="CO24" s="20">
        <v>176</v>
      </c>
      <c r="CP24" s="20">
        <v>149</v>
      </c>
      <c r="CQ24" s="20">
        <v>467</v>
      </c>
      <c r="CS24" s="5" t="s">
        <v>2</v>
      </c>
      <c r="CT24" s="3" t="s">
        <v>1</v>
      </c>
      <c r="CU24" s="3" t="s">
        <v>0</v>
      </c>
      <c r="CV24" s="19">
        <f>SUM(Lancs_male[[#This Row],[0]:[4]])</f>
        <v>2462</v>
      </c>
      <c r="CW24" s="19">
        <f>SUM(Lancs_male[[#This Row],[5]:[9]])</f>
        <v>2957</v>
      </c>
      <c r="CX24" s="19">
        <f>SUM(Lancs_male[[#This Row],[10]:[14]])</f>
        <v>3161</v>
      </c>
      <c r="CY24" s="19">
        <f>SUM(Lancs_male[[#This Row],[15]:[19]])</f>
        <v>2943</v>
      </c>
      <c r="CZ24" s="19">
        <f>SUM(Lancs_male[[#This Row],[20]:[24]])</f>
        <v>2602</v>
      </c>
      <c r="DA24" s="19">
        <f>SUM(Lancs_male[[#This Row],[25]:[29]])</f>
        <v>2940</v>
      </c>
      <c r="DB24" s="19">
        <f>SUM(Lancs_male[[#This Row],[30]:[34]])</f>
        <v>2767</v>
      </c>
      <c r="DC24" s="19">
        <f>SUM(Lancs_male[[#This Row],[35]:[39]])</f>
        <v>2771</v>
      </c>
      <c r="DD24" s="19">
        <f>SUM(Lancs_male[[#This Row],[40]:[44]])</f>
        <v>2673</v>
      </c>
      <c r="DE24" s="19">
        <f>SUM(Lancs_male[[#This Row],[45]:[49]])</f>
        <v>3147</v>
      </c>
      <c r="DF24" s="19">
        <f>SUM(Lancs_male[[#This Row],[50]:[54]])</f>
        <v>3985</v>
      </c>
      <c r="DG24" s="19">
        <f>SUM(Lancs_male[[#This Row],[55]:[59]])</f>
        <v>4225</v>
      </c>
      <c r="DH24" s="19">
        <f>SUM(Lancs_male[[#This Row],[60]:[64]])</f>
        <v>3855</v>
      </c>
      <c r="DI24" s="19">
        <f>SUM(Lancs_male[[#This Row],[65]:[69]])</f>
        <v>3875</v>
      </c>
      <c r="DJ24" s="19">
        <f>SUM(Lancs_male[[#This Row],[70]:[74]])</f>
        <v>4102</v>
      </c>
      <c r="DK24" s="19">
        <f>SUM(Lancs_male[[#This Row],[75]:[79]])</f>
        <v>3043</v>
      </c>
      <c r="DL24" s="19">
        <f>SUM(Lancs_male[[#This Row],[80]:[90]])</f>
        <v>3610</v>
      </c>
      <c r="DN24" s="16" t="s">
        <v>2</v>
      </c>
      <c r="DO24" s="16" t="s">
        <v>1</v>
      </c>
      <c r="DP24" s="16" t="s">
        <v>0</v>
      </c>
      <c r="DQ24" s="19">
        <f>SUM(Lancs_male[[#This Row],[0]:[4]])</f>
        <v>2462</v>
      </c>
      <c r="DR24" s="19">
        <f>SUM(Lancs_male[[#This Row],[0]:[7]])</f>
        <v>4229</v>
      </c>
      <c r="DS24" s="19">
        <f>SUM(Lancs_male[[#This Row],[0]:[17]])</f>
        <v>10478</v>
      </c>
      <c r="DT24" s="19">
        <f>SUM(Lancs_male[[#This Row],[18]:[64]])</f>
        <v>30010</v>
      </c>
      <c r="DU24" s="19">
        <f>SUM(Lancs_male[[#This Row],[65]:[90]])</f>
        <v>14630</v>
      </c>
      <c r="DV24" s="19">
        <f>SUM(Lancs_male[[#This Row],[75]:[90]])</f>
        <v>6653</v>
      </c>
      <c r="DW24" s="19">
        <f>SUM(Lancs_male[[#This Row],[85]:[90]])</f>
        <v>1551</v>
      </c>
      <c r="DX24" s="19">
        <f>SUM(Lancs_male[[#This Row],[18]:[90]])</f>
        <v>44640</v>
      </c>
      <c r="DY24" s="19">
        <f>SUM(Lancs_male[[#This Row],[0]:[19]])</f>
        <v>11523</v>
      </c>
      <c r="DZ24" s="19">
        <f>SUM(Lancs_male[[#This Row],[10]:[17]])</f>
        <v>5059</v>
      </c>
      <c r="EA24" s="19">
        <f>SUM(Lancs_male[[#This Row],[20]:[64]])</f>
        <v>28965</v>
      </c>
      <c r="EC24" s="16">
        <f>SUM(Lancs_male[[#This Row],[0]:[4]])</f>
        <v>2462</v>
      </c>
      <c r="ED24" s="16">
        <f>SUM(Lancs_male[[#This Row],[5]:[9]])</f>
        <v>2957</v>
      </c>
      <c r="EE24" s="16">
        <f>SUM(Lancs_male[[#This Row],[10]:[14]])</f>
        <v>3161</v>
      </c>
      <c r="EF24" s="16">
        <f>SUM(Lancs_male[[#This Row],[15]:[19]])</f>
        <v>2943</v>
      </c>
      <c r="EG24" s="16">
        <f>SUM(Lancs_male[[#This Row],[20]:[24]])</f>
        <v>2602</v>
      </c>
      <c r="EH24" s="16">
        <f>SUM(Lancs_male[[#This Row],[25]:[29]])</f>
        <v>2940</v>
      </c>
      <c r="EI24" s="16">
        <f>SUM(Lancs_male[[#This Row],[30]:[34]])</f>
        <v>2767</v>
      </c>
      <c r="EJ24" s="16">
        <f>SUM(Lancs_male[[#This Row],[35]:[39]])</f>
        <v>2771</v>
      </c>
      <c r="EK24" s="16">
        <f>SUM(Lancs_male[[#This Row],[40]:[44]])</f>
        <v>2673</v>
      </c>
      <c r="EL24" s="16">
        <f>SUM(Lancs_male[[#This Row],[45]:[49]])</f>
        <v>3147</v>
      </c>
      <c r="EM24" s="16">
        <f>SUM(Lancs_male[[#This Row],[50]:[54]])</f>
        <v>3985</v>
      </c>
      <c r="EN24" s="16">
        <f>SUM(Lancs_male[[#This Row],[55]:[59]])</f>
        <v>4225</v>
      </c>
      <c r="EO24" s="16">
        <f>SUM(Lancs_male[[#This Row],[60]:[64]])</f>
        <v>3855</v>
      </c>
      <c r="EP24" s="16">
        <f>SUM(Lancs_male[[#This Row],[65]:[69]])</f>
        <v>3875</v>
      </c>
      <c r="EQ24" s="16">
        <f>SUM(Lancs_male[[#This Row],[70]:[74]])</f>
        <v>4102</v>
      </c>
      <c r="ER24" s="16">
        <f>SUM(Lancs_male[[#This Row],[75]:[79]])</f>
        <v>3043</v>
      </c>
      <c r="ES24" s="16">
        <f>SUM(Lancs_male[[#This Row],[80]:[84]])</f>
        <v>2059</v>
      </c>
      <c r="ET24" s="16">
        <f>SUM(Lancs_male[[#This Row],[85]:[89]])</f>
        <v>1084</v>
      </c>
      <c r="EU24" s="20">
        <f>Lancs_male[[#This Row],[90]]</f>
        <v>467</v>
      </c>
      <c r="EW24" s="20"/>
      <c r="EX24" s="20"/>
    </row>
    <row r="25" spans="1:154" s="18" customFormat="1" ht="12.75" customHeight="1" x14ac:dyDescent="0.2"/>
    <row r="26" spans="1:154" s="16" customFormat="1" ht="12.75" customHeight="1" x14ac:dyDescent="0.2">
      <c r="A26" s="16" t="s">
        <v>144</v>
      </c>
    </row>
    <row r="27" spans="1:154" s="16" customFormat="1" ht="12.75" customHeight="1" x14ac:dyDescent="0.2"/>
    <row r="28" spans="1:154" x14ac:dyDescent="0.2">
      <c r="A28" s="17" t="s">
        <v>143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1:154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</row>
    <row r="30" spans="1:154" ht="14.4" x14ac:dyDescent="0.3">
      <c r="A30" s="11" t="s">
        <v>50</v>
      </c>
      <c r="B30" s="11" t="s">
        <v>49</v>
      </c>
      <c r="C30" s="11" t="s">
        <v>48</v>
      </c>
      <c r="D30" s="15" t="s">
        <v>142</v>
      </c>
      <c r="E30" s="14" t="s">
        <v>141</v>
      </c>
      <c r="F30" s="14" t="s">
        <v>140</v>
      </c>
      <c r="G30" s="14" t="s">
        <v>139</v>
      </c>
      <c r="H30" s="14" t="s">
        <v>138</v>
      </c>
      <c r="I30" s="14" t="s">
        <v>137</v>
      </c>
      <c r="J30" s="14" t="s">
        <v>136</v>
      </c>
      <c r="K30" s="14" t="s">
        <v>135</v>
      </c>
      <c r="L30" s="14" t="s">
        <v>134</v>
      </c>
      <c r="M30" s="14" t="s">
        <v>133</v>
      </c>
      <c r="N30" s="14" t="s">
        <v>132</v>
      </c>
      <c r="O30" s="14" t="s">
        <v>131</v>
      </c>
      <c r="P30" s="14" t="s">
        <v>130</v>
      </c>
      <c r="Q30" s="14" t="s">
        <v>129</v>
      </c>
      <c r="R30" s="14" t="s">
        <v>128</v>
      </c>
      <c r="S30" s="14" t="s">
        <v>127</v>
      </c>
      <c r="T30" s="14" t="s">
        <v>126</v>
      </c>
      <c r="U30" s="14" t="s">
        <v>125</v>
      </c>
      <c r="V30" s="14" t="s">
        <v>124</v>
      </c>
      <c r="W30" s="14" t="s">
        <v>123</v>
      </c>
      <c r="X30" s="14" t="s">
        <v>122</v>
      </c>
      <c r="Y30" s="14" t="s">
        <v>121</v>
      </c>
      <c r="Z30" s="14" t="s">
        <v>120</v>
      </c>
      <c r="AA30" s="14" t="s">
        <v>119</v>
      </c>
      <c r="AB30" s="14" t="s">
        <v>118</v>
      </c>
      <c r="AC30" s="14" t="s">
        <v>117</v>
      </c>
      <c r="AD30" s="14" t="s">
        <v>116</v>
      </c>
      <c r="AE30" s="14" t="s">
        <v>115</v>
      </c>
      <c r="AF30" s="14" t="s">
        <v>114</v>
      </c>
      <c r="AG30" s="14" t="s">
        <v>113</v>
      </c>
      <c r="AH30" s="14" t="s">
        <v>112</v>
      </c>
      <c r="AI30" s="14" t="s">
        <v>111</v>
      </c>
      <c r="AJ30" s="14" t="s">
        <v>110</v>
      </c>
      <c r="AK30" s="14" t="s">
        <v>109</v>
      </c>
      <c r="AL30" s="14" t="s">
        <v>108</v>
      </c>
      <c r="AM30" s="14" t="s">
        <v>107</v>
      </c>
      <c r="AN30" s="14" t="s">
        <v>106</v>
      </c>
      <c r="AO30" s="14" t="s">
        <v>105</v>
      </c>
      <c r="AP30" s="14" t="s">
        <v>104</v>
      </c>
      <c r="AQ30" s="14" t="s">
        <v>103</v>
      </c>
      <c r="AR30" s="14" t="s">
        <v>102</v>
      </c>
      <c r="AS30" s="14" t="s">
        <v>101</v>
      </c>
      <c r="AT30" s="14" t="s">
        <v>100</v>
      </c>
      <c r="AU30" s="14" t="s">
        <v>99</v>
      </c>
      <c r="AV30" s="14" t="s">
        <v>98</v>
      </c>
      <c r="AW30" s="14" t="s">
        <v>97</v>
      </c>
      <c r="AX30" s="14" t="s">
        <v>96</v>
      </c>
      <c r="AY30" s="14" t="s">
        <v>95</v>
      </c>
      <c r="AZ30" s="14" t="s">
        <v>94</v>
      </c>
      <c r="BA30" s="14" t="s">
        <v>93</v>
      </c>
      <c r="BB30" s="14" t="s">
        <v>92</v>
      </c>
      <c r="BC30" s="14" t="s">
        <v>91</v>
      </c>
      <c r="BD30" s="14" t="s">
        <v>90</v>
      </c>
      <c r="BE30" s="14" t="s">
        <v>89</v>
      </c>
      <c r="BF30" s="14" t="s">
        <v>88</v>
      </c>
      <c r="BG30" s="14" t="s">
        <v>87</v>
      </c>
      <c r="BH30" s="14" t="s">
        <v>86</v>
      </c>
      <c r="BI30" s="14" t="s">
        <v>85</v>
      </c>
      <c r="BJ30" s="14" t="s">
        <v>84</v>
      </c>
      <c r="BK30" s="14" t="s">
        <v>83</v>
      </c>
      <c r="BL30" s="14" t="s">
        <v>82</v>
      </c>
      <c r="BM30" s="14" t="s">
        <v>81</v>
      </c>
      <c r="BN30" s="14" t="s">
        <v>80</v>
      </c>
      <c r="BO30" s="14" t="s">
        <v>79</v>
      </c>
      <c r="BP30" s="14" t="s">
        <v>78</v>
      </c>
      <c r="BQ30" s="14" t="s">
        <v>77</v>
      </c>
      <c r="BR30" s="14" t="s">
        <v>76</v>
      </c>
      <c r="BS30" s="14" t="s">
        <v>75</v>
      </c>
      <c r="BT30" s="14" t="s">
        <v>74</v>
      </c>
      <c r="BU30" s="14" t="s">
        <v>73</v>
      </c>
      <c r="BV30" s="14" t="s">
        <v>72</v>
      </c>
      <c r="BW30" s="14" t="s">
        <v>71</v>
      </c>
      <c r="BX30" s="14" t="s">
        <v>70</v>
      </c>
      <c r="BY30" s="14" t="s">
        <v>69</v>
      </c>
      <c r="BZ30" s="14" t="s">
        <v>68</v>
      </c>
      <c r="CA30" s="14" t="s">
        <v>67</v>
      </c>
      <c r="CB30" s="14" t="s">
        <v>66</v>
      </c>
      <c r="CC30" s="14" t="s">
        <v>65</v>
      </c>
      <c r="CD30" s="14" t="s">
        <v>64</v>
      </c>
      <c r="CE30" s="14" t="s">
        <v>63</v>
      </c>
      <c r="CF30" s="14" t="s">
        <v>62</v>
      </c>
      <c r="CG30" s="14" t="s">
        <v>61</v>
      </c>
      <c r="CH30" s="14" t="s">
        <v>60</v>
      </c>
      <c r="CI30" s="14" t="s">
        <v>59</v>
      </c>
      <c r="CJ30" s="14" t="s">
        <v>58</v>
      </c>
      <c r="CK30" s="14" t="s">
        <v>57</v>
      </c>
      <c r="CL30" s="14" t="s">
        <v>56</v>
      </c>
      <c r="CM30" s="14" t="s">
        <v>55</v>
      </c>
      <c r="CN30" s="14" t="s">
        <v>54</v>
      </c>
      <c r="CO30" s="14" t="s">
        <v>53</v>
      </c>
      <c r="CP30" s="14" t="s">
        <v>52</v>
      </c>
      <c r="CQ30" s="14" t="s">
        <v>51</v>
      </c>
      <c r="CR30" s="13"/>
      <c r="CS30" s="24" t="s">
        <v>50</v>
      </c>
      <c r="CT30" s="24" t="s">
        <v>49</v>
      </c>
      <c r="CU30" s="24" t="s">
        <v>48</v>
      </c>
      <c r="CV30" s="27" t="s">
        <v>246</v>
      </c>
      <c r="CW30" s="81" t="s">
        <v>261</v>
      </c>
      <c r="CX30" s="82" t="s">
        <v>262</v>
      </c>
      <c r="CY30" s="27" t="s">
        <v>250</v>
      </c>
      <c r="CZ30" s="27" t="s">
        <v>251</v>
      </c>
      <c r="DA30" s="27" t="s">
        <v>252</v>
      </c>
      <c r="DB30" s="27" t="s">
        <v>253</v>
      </c>
      <c r="DC30" s="27" t="s">
        <v>254</v>
      </c>
      <c r="DD30" s="27" t="s">
        <v>255</v>
      </c>
      <c r="DE30" s="27" t="s">
        <v>256</v>
      </c>
      <c r="DF30" s="27" t="s">
        <v>257</v>
      </c>
      <c r="DG30" s="27" t="s">
        <v>258</v>
      </c>
      <c r="DH30" s="27" t="s">
        <v>259</v>
      </c>
      <c r="DI30" s="27" t="s">
        <v>260</v>
      </c>
      <c r="DJ30" s="26" t="s">
        <v>151</v>
      </c>
      <c r="DK30" s="83" t="s">
        <v>150</v>
      </c>
      <c r="DL30" s="83" t="s">
        <v>149</v>
      </c>
      <c r="DM30" s="12"/>
      <c r="DN30" s="39" t="s">
        <v>50</v>
      </c>
      <c r="DO30" s="38" t="s">
        <v>49</v>
      </c>
      <c r="DP30" s="38" t="s">
        <v>48</v>
      </c>
      <c r="DQ30" s="9" t="s">
        <v>246</v>
      </c>
      <c r="DR30" s="9" t="s">
        <v>247</v>
      </c>
      <c r="DS30" s="9" t="s">
        <v>248</v>
      </c>
      <c r="DT30" s="8" t="s">
        <v>147</v>
      </c>
      <c r="DU30" s="7" t="s">
        <v>249</v>
      </c>
      <c r="DV30" s="7" t="s">
        <v>47</v>
      </c>
      <c r="DW30" s="7" t="s">
        <v>46</v>
      </c>
      <c r="DX30" s="7" t="s">
        <v>45</v>
      </c>
      <c r="DY30" s="7" t="s">
        <v>44</v>
      </c>
    </row>
    <row r="31" spans="1:154" x14ac:dyDescent="0.2">
      <c r="A31" s="4" t="s">
        <v>43</v>
      </c>
      <c r="B31" s="6" t="s">
        <v>42</v>
      </c>
      <c r="C31" s="6" t="s">
        <v>37</v>
      </c>
      <c r="D31" s="2">
        <f t="shared" ref="D31:AI31" si="0">D5/$D5</f>
        <v>1</v>
      </c>
      <c r="E31" s="2">
        <f t="shared" si="0"/>
        <v>1.0864211714403212E-2</v>
      </c>
      <c r="F31" s="2">
        <f t="shared" si="0"/>
        <v>1.1323698038862285E-2</v>
      </c>
      <c r="G31" s="2">
        <f t="shared" si="0"/>
        <v>1.1750088073240491E-2</v>
      </c>
      <c r="H31" s="2">
        <f t="shared" si="0"/>
        <v>1.2124163643625785E-2</v>
      </c>
      <c r="I31" s="2">
        <f t="shared" si="0"/>
        <v>1.2509221027675106E-2</v>
      </c>
      <c r="J31" s="2">
        <f t="shared" si="0"/>
        <v>1.2488403853421872E-2</v>
      </c>
      <c r="K31" s="2">
        <f t="shared" si="0"/>
        <v>1.257523258893029E-2</v>
      </c>
      <c r="L31" s="2">
        <f t="shared" si="0"/>
        <v>1.2845071438960621E-2</v>
      </c>
      <c r="M31" s="2">
        <f t="shared" si="0"/>
        <v>1.3214531027228894E-2</v>
      </c>
      <c r="N31" s="2">
        <f t="shared" si="0"/>
        <v>1.30165265132811E-2</v>
      </c>
      <c r="O31" s="2">
        <f t="shared" si="0"/>
        <v>1.275613081620912E-2</v>
      </c>
      <c r="P31" s="2">
        <f t="shared" si="0"/>
        <v>1.2639313281848941E-2</v>
      </c>
      <c r="Q31" s="2">
        <f t="shared" si="0"/>
        <v>1.2741769982956164E-2</v>
      </c>
      <c r="R31" s="2">
        <f t="shared" si="0"/>
        <v>1.2344101615083871E-2</v>
      </c>
      <c r="S31" s="2">
        <f t="shared" si="0"/>
        <v>1.2076253973025588E-2</v>
      </c>
      <c r="T31" s="2">
        <f t="shared" si="0"/>
        <v>1.1648687315754809E-2</v>
      </c>
      <c r="U31" s="2">
        <f t="shared" si="0"/>
        <v>1.1474426448382806E-2</v>
      </c>
      <c r="V31" s="2">
        <f t="shared" si="0"/>
        <v>1.1221211167937303E-2</v>
      </c>
      <c r="W31" s="2">
        <f t="shared" si="0"/>
        <v>1.1150885322742681E-2</v>
      </c>
      <c r="X31" s="2">
        <f t="shared" si="0"/>
        <v>1.1624340272823852E-2</v>
      </c>
      <c r="Y31" s="2">
        <f t="shared" si="0"/>
        <v>1.215213106468774E-2</v>
      </c>
      <c r="Z31" s="2">
        <f t="shared" si="0"/>
        <v>1.2619944258848105E-2</v>
      </c>
      <c r="AA31" s="2">
        <f t="shared" si="0"/>
        <v>1.2877896200681662E-2</v>
      </c>
      <c r="AB31" s="2">
        <f t="shared" si="0"/>
        <v>1.3292851874129468E-2</v>
      </c>
      <c r="AC31" s="2">
        <f t="shared" si="0"/>
        <v>1.3380193496539778E-2</v>
      </c>
      <c r="AD31" s="2">
        <f t="shared" si="0"/>
        <v>1.3291765760690169E-2</v>
      </c>
      <c r="AE31" s="2">
        <f t="shared" si="0"/>
        <v>1.3674922446220716E-2</v>
      </c>
      <c r="AF31" s="2">
        <f t="shared" si="0"/>
        <v>1.3634253531882513E-2</v>
      </c>
      <c r="AG31" s="2">
        <f t="shared" si="0"/>
        <v>1.3925030235437112E-2</v>
      </c>
      <c r="AH31" s="2">
        <f t="shared" si="0"/>
        <v>1.4285619897284442E-2</v>
      </c>
      <c r="AI31" s="2">
        <f t="shared" si="0"/>
        <v>1.4010531498964165E-2</v>
      </c>
      <c r="AJ31" s="2">
        <f t="shared" ref="AJ31:BO31" si="1">AJ5/$D5</f>
        <v>1.3734447496657863E-2</v>
      </c>
      <c r="AK31" s="2">
        <f t="shared" si="1"/>
        <v>1.374914019790616E-2</v>
      </c>
      <c r="AL31" s="2">
        <f t="shared" si="1"/>
        <v>1.3285430098960924E-2</v>
      </c>
      <c r="AM31" s="2">
        <f t="shared" si="1"/>
        <v>1.351016507144258E-2</v>
      </c>
      <c r="AN31" s="2">
        <f t="shared" si="1"/>
        <v>1.3431331337640115E-2</v>
      </c>
      <c r="AO31" s="2">
        <f t="shared" si="1"/>
        <v>1.3031309723982674E-2</v>
      </c>
      <c r="AP31" s="2">
        <f t="shared" si="1"/>
        <v>1.3092705303120835E-2</v>
      </c>
      <c r="AQ31" s="2">
        <f t="shared" si="1"/>
        <v>1.3034296535940746E-2</v>
      </c>
      <c r="AR31" s="2">
        <f t="shared" si="1"/>
        <v>1.3166530847175421E-2</v>
      </c>
      <c r="AS31" s="2">
        <f t="shared" si="1"/>
        <v>1.3177060113573072E-2</v>
      </c>
      <c r="AT31" s="2">
        <f t="shared" si="1"/>
        <v>1.2703031936954493E-2</v>
      </c>
      <c r="AU31" s="2">
        <f t="shared" si="1"/>
        <v>1.1860419096782633E-2</v>
      </c>
      <c r="AV31" s="2">
        <f t="shared" si="1"/>
        <v>1.1692584400593151E-2</v>
      </c>
      <c r="AW31" s="2">
        <f t="shared" si="1"/>
        <v>1.1874116194044906E-2</v>
      </c>
      <c r="AX31" s="2">
        <f t="shared" si="1"/>
        <v>1.2078577048992978E-2</v>
      </c>
      <c r="AY31" s="2">
        <f t="shared" si="1"/>
        <v>1.2262974975131773E-2</v>
      </c>
      <c r="AZ31" s="2">
        <f t="shared" si="1"/>
        <v>1.2798911617790405E-2</v>
      </c>
      <c r="BA31" s="2">
        <f t="shared" si="1"/>
        <v>1.3342420884706373E-2</v>
      </c>
      <c r="BB31" s="2">
        <f t="shared" si="1"/>
        <v>1.3670125445197145E-2</v>
      </c>
      <c r="BC31" s="2">
        <f t="shared" si="1"/>
        <v>1.3364203493127873E-2</v>
      </c>
      <c r="BD31" s="2">
        <f t="shared" si="1"/>
        <v>1.3685723240978191E-2</v>
      </c>
      <c r="BE31" s="2">
        <f t="shared" si="1"/>
        <v>1.3692028732889678E-2</v>
      </c>
      <c r="BF31" s="2">
        <f t="shared" si="1"/>
        <v>1.3926056009240894E-2</v>
      </c>
      <c r="BG31" s="2">
        <f t="shared" si="1"/>
        <v>1.3814367343899629E-2</v>
      </c>
      <c r="BH31" s="2">
        <f t="shared" si="1"/>
        <v>1.390952294910934E-2</v>
      </c>
      <c r="BI31" s="2">
        <f t="shared" si="1"/>
        <v>1.37530924440325E-2</v>
      </c>
      <c r="BJ31" s="2">
        <f t="shared" si="1"/>
        <v>1.3441227037864842E-2</v>
      </c>
      <c r="BK31" s="2">
        <f t="shared" si="1"/>
        <v>1.3131594198211298E-2</v>
      </c>
      <c r="BL31" s="2">
        <f t="shared" si="1"/>
        <v>1.2639494300755491E-2</v>
      </c>
      <c r="BM31" s="2">
        <f t="shared" si="1"/>
        <v>1.207549972758163E-2</v>
      </c>
      <c r="BN31" s="2">
        <f t="shared" si="1"/>
        <v>1.1772805946012498E-2</v>
      </c>
      <c r="BO31" s="2">
        <f t="shared" si="1"/>
        <v>1.1498864000767037E-2</v>
      </c>
      <c r="BP31" s="2">
        <f t="shared" ref="BP31:CQ31" si="2">BP5/$D5</f>
        <v>1.1034158297835777E-2</v>
      </c>
      <c r="BQ31" s="2">
        <f t="shared" si="2"/>
        <v>1.0595157279634598E-2</v>
      </c>
      <c r="BR31" s="2">
        <f t="shared" si="2"/>
        <v>1.0129365463264038E-2</v>
      </c>
      <c r="BS31" s="2">
        <f t="shared" si="2"/>
        <v>1.0056203655200135E-2</v>
      </c>
      <c r="BT31" s="2">
        <f t="shared" si="2"/>
        <v>9.8712325025239311E-3</v>
      </c>
      <c r="BU31" s="2">
        <f t="shared" si="2"/>
        <v>9.4809255701846663E-3</v>
      </c>
      <c r="BV31" s="2">
        <f t="shared" si="2"/>
        <v>9.4706980019645982E-3</v>
      </c>
      <c r="BW31" s="2">
        <f t="shared" si="2"/>
        <v>9.5484757921455235E-3</v>
      </c>
      <c r="BX31" s="2">
        <f t="shared" si="2"/>
        <v>9.7362527378732494E-3</v>
      </c>
      <c r="BY31" s="2">
        <f t="shared" si="2"/>
        <v>1.0126891538207857E-2</v>
      </c>
      <c r="BZ31" s="2">
        <f t="shared" si="2"/>
        <v>1.0845476257575301E-2</v>
      </c>
      <c r="CA31" s="2">
        <f t="shared" si="2"/>
        <v>8.2216977165882922E-3</v>
      </c>
      <c r="CB31" s="2">
        <f t="shared" si="2"/>
        <v>7.8121122707014651E-3</v>
      </c>
      <c r="CC31" s="2">
        <f t="shared" si="2"/>
        <v>7.6543844634610171E-3</v>
      </c>
      <c r="CD31" s="2">
        <f t="shared" si="2"/>
        <v>6.9179693817984101E-3</v>
      </c>
      <c r="CE31" s="2">
        <f t="shared" si="2"/>
        <v>6.0118490752453053E-3</v>
      </c>
      <c r="CF31" s="2">
        <f t="shared" si="2"/>
        <v>5.2275846626180181E-3</v>
      </c>
      <c r="CG31" s="2">
        <f t="shared" si="2"/>
        <v>5.2541039324275731E-3</v>
      </c>
      <c r="CH31" s="2">
        <f t="shared" si="2"/>
        <v>5.0181156179220669E-3</v>
      </c>
      <c r="CI31" s="2">
        <f t="shared" si="2"/>
        <v>4.6680853922901454E-3</v>
      </c>
      <c r="CJ31" s="2">
        <f t="shared" si="2"/>
        <v>4.2056725955085163E-3</v>
      </c>
      <c r="CK31" s="2">
        <f t="shared" si="2"/>
        <v>3.7584352170593185E-3</v>
      </c>
      <c r="CL31" s="2">
        <f t="shared" si="2"/>
        <v>3.3470697519247515E-3</v>
      </c>
      <c r="CM31" s="2">
        <f t="shared" si="2"/>
        <v>2.853823401394129E-3</v>
      </c>
      <c r="CN31" s="2">
        <f t="shared" si="2"/>
        <v>2.4859929832848045E-3</v>
      </c>
      <c r="CO31" s="2">
        <f t="shared" si="2"/>
        <v>2.1591935173267828E-3</v>
      </c>
      <c r="CP31" s="2">
        <f t="shared" si="2"/>
        <v>1.825605842373141E-3</v>
      </c>
      <c r="CQ31" s="2">
        <f t="shared" si="2"/>
        <v>5.9500009488407685E-3</v>
      </c>
      <c r="CS31" s="4" t="s">
        <v>43</v>
      </c>
      <c r="CT31" s="6" t="s">
        <v>42</v>
      </c>
      <c r="CU31" s="6" t="s">
        <v>37</v>
      </c>
      <c r="CV31" s="2">
        <f>CV5/$D5</f>
        <v>5.8571382497806877E-2</v>
      </c>
      <c r="CW31" s="2">
        <f t="shared" ref="CW31:DL31" si="3">CW5/$D5</f>
        <v>6.4139765421822773E-2</v>
      </c>
      <c r="CX31" s="2">
        <f t="shared" si="3"/>
        <v>6.255756966912368E-2</v>
      </c>
      <c r="CY31" s="2">
        <f t="shared" si="3"/>
        <v>5.7119550527641449E-2</v>
      </c>
      <c r="CZ31" s="2">
        <f t="shared" si="3"/>
        <v>6.4323016894886759E-2</v>
      </c>
      <c r="DA31" s="2">
        <f t="shared" si="3"/>
        <v>6.8811591871514949E-2</v>
      </c>
      <c r="DB31" s="2">
        <f t="shared" si="3"/>
        <v>6.8289714363931692E-2</v>
      </c>
      <c r="DC31" s="2">
        <f t="shared" si="3"/>
        <v>6.5756173747859789E-2</v>
      </c>
      <c r="DD31" s="2">
        <f t="shared" si="3"/>
        <v>6.1307211741948253E-2</v>
      </c>
      <c r="DE31" s="2">
        <f t="shared" si="3"/>
        <v>6.4153009971818678E-2</v>
      </c>
      <c r="DF31" s="2">
        <f t="shared" si="3"/>
        <v>6.8482378820136261E-2</v>
      </c>
      <c r="DG31" s="2">
        <f t="shared" si="3"/>
        <v>6.6874930929973472E-2</v>
      </c>
      <c r="DH31" s="2">
        <f t="shared" si="3"/>
        <v>5.6976485251831542E-2</v>
      </c>
      <c r="DI31" s="2">
        <f t="shared" si="3"/>
        <v>4.9008425193137369E-2</v>
      </c>
      <c r="DJ31" s="2">
        <f t="shared" si="3"/>
        <v>4.8478794042390222E-2</v>
      </c>
      <c r="DK31" s="2">
        <f t="shared" si="3"/>
        <v>3.3623899853824218E-2</v>
      </c>
      <c r="DL31" s="2">
        <f t="shared" si="3"/>
        <v>4.1526099200351996E-2</v>
      </c>
      <c r="DN31" s="36" t="s">
        <v>43</v>
      </c>
      <c r="DO31" s="37" t="s">
        <v>42</v>
      </c>
      <c r="DP31" s="37" t="s">
        <v>37</v>
      </c>
      <c r="DQ31" s="34">
        <f t="shared" ref="DQ31:DS50" si="4">DQ5/$D5</f>
        <v>5.8571382497806877E-2</v>
      </c>
      <c r="DR31" s="34">
        <f t="shared" si="4"/>
        <v>9.6480090379119657E-2</v>
      </c>
      <c r="DS31" s="34">
        <f t="shared" si="4"/>
        <v>0.21961304252082825</v>
      </c>
      <c r="DT31" s="34">
        <f t="shared" ref="DT31:DT50" si="5">DZ5/$D5</f>
        <v>9.6901894601198607E-2</v>
      </c>
      <c r="DU31" s="34">
        <f t="shared" ref="DU31:DY40" si="6">DT5/$D5</f>
        <v>0.60774973918946795</v>
      </c>
      <c r="DV31" s="34">
        <f t="shared" si="6"/>
        <v>0.1726372182897038</v>
      </c>
      <c r="DW31" s="34">
        <f t="shared" si="6"/>
        <v>7.5149999054176214E-2</v>
      </c>
      <c r="DX31" s="34">
        <f t="shared" si="6"/>
        <v>1.8621686445144378E-2</v>
      </c>
      <c r="DY31" s="34">
        <f t="shared" si="6"/>
        <v>0.78038695747917175</v>
      </c>
    </row>
    <row r="32" spans="1:154" x14ac:dyDescent="0.2">
      <c r="A32" s="4" t="s">
        <v>41</v>
      </c>
      <c r="B32" s="6" t="s">
        <v>40</v>
      </c>
      <c r="C32" s="6" t="s">
        <v>37</v>
      </c>
      <c r="D32" s="2">
        <f t="shared" ref="D32:AI32" si="7">D6/$D6</f>
        <v>1</v>
      </c>
      <c r="E32" s="2">
        <f t="shared" si="7"/>
        <v>1.0826798359371299E-2</v>
      </c>
      <c r="F32" s="2">
        <f t="shared" si="7"/>
        <v>1.1287192167133569E-2</v>
      </c>
      <c r="G32" s="2">
        <f t="shared" si="7"/>
        <v>1.1717193153736078E-2</v>
      </c>
      <c r="H32" s="2">
        <f t="shared" si="7"/>
        <v>1.2088333273209979E-2</v>
      </c>
      <c r="I32" s="2">
        <f t="shared" si="7"/>
        <v>1.2467017269641818E-2</v>
      </c>
      <c r="J32" s="2">
        <f t="shared" si="7"/>
        <v>1.2453512798544274E-2</v>
      </c>
      <c r="K32" s="2">
        <f t="shared" si="7"/>
        <v>1.2542052457326336E-2</v>
      </c>
      <c r="L32" s="2">
        <f t="shared" si="7"/>
        <v>1.2816146653464779E-2</v>
      </c>
      <c r="M32" s="2">
        <f t="shared" si="7"/>
        <v>1.3178314836968127E-2</v>
      </c>
      <c r="N32" s="2">
        <f t="shared" si="7"/>
        <v>1.2982018812256E-2</v>
      </c>
      <c r="O32" s="2">
        <f t="shared" si="7"/>
        <v>1.2716958641610399E-2</v>
      </c>
      <c r="P32" s="2">
        <f t="shared" si="7"/>
        <v>1.2588774822847728E-2</v>
      </c>
      <c r="Q32" s="2">
        <f t="shared" si="7"/>
        <v>1.2694482234542301E-2</v>
      </c>
      <c r="R32" s="2">
        <f t="shared" si="7"/>
        <v>1.2302573169863211E-2</v>
      </c>
      <c r="S32" s="2">
        <f t="shared" si="7"/>
        <v>1.2046515979949306E-2</v>
      </c>
      <c r="T32" s="2">
        <f t="shared" si="7"/>
        <v>1.1615490516229052E-2</v>
      </c>
      <c r="U32" s="2">
        <f t="shared" si="7"/>
        <v>1.1440273884333553E-2</v>
      </c>
      <c r="V32" s="2">
        <f t="shared" si="7"/>
        <v>1.11921951980336E-2</v>
      </c>
      <c r="W32" s="2">
        <f t="shared" si="7"/>
        <v>1.1119736725524016E-2</v>
      </c>
      <c r="X32" s="2">
        <f t="shared" si="7"/>
        <v>1.1616949620002811E-2</v>
      </c>
      <c r="Y32" s="2">
        <f t="shared" si="7"/>
        <v>1.2144803693730517E-2</v>
      </c>
      <c r="Z32" s="2">
        <f t="shared" si="7"/>
        <v>1.2619757494469221E-2</v>
      </c>
      <c r="AA32" s="2">
        <f t="shared" si="7"/>
        <v>1.2886618261261161E-2</v>
      </c>
      <c r="AB32" s="2">
        <f t="shared" si="7"/>
        <v>1.3315812084073932E-2</v>
      </c>
      <c r="AC32" s="2">
        <f t="shared" si="7"/>
        <v>1.3403016818126813E-2</v>
      </c>
      <c r="AD32" s="2">
        <f t="shared" si="7"/>
        <v>1.3311465817513803E-2</v>
      </c>
      <c r="AE32" s="2">
        <f t="shared" si="7"/>
        <v>1.3703250703148318E-2</v>
      </c>
      <c r="AF32" s="2">
        <f t="shared" si="7"/>
        <v>1.366345131936199E-2</v>
      </c>
      <c r="AG32" s="2">
        <f t="shared" si="7"/>
        <v>1.3943630288684613E-2</v>
      </c>
      <c r="AH32" s="2">
        <f t="shared" si="7"/>
        <v>1.4310982947298972E-2</v>
      </c>
      <c r="AI32" s="2">
        <f t="shared" si="7"/>
        <v>1.4027513233295109E-2</v>
      </c>
      <c r="AJ32" s="2">
        <f t="shared" ref="AJ32:BO32" si="8">AJ6/$D6</f>
        <v>1.3744664414514121E-2</v>
      </c>
      <c r="AK32" s="2">
        <f t="shared" si="8"/>
        <v>1.3757982617044803E-2</v>
      </c>
      <c r="AL32" s="2">
        <f t="shared" si="8"/>
        <v>1.3277409714539074E-2</v>
      </c>
      <c r="AM32" s="2">
        <f t="shared" si="8"/>
        <v>1.3510400646923151E-2</v>
      </c>
      <c r="AN32" s="2">
        <f t="shared" si="8"/>
        <v>1.34347756087769E-2</v>
      </c>
      <c r="AO32" s="2">
        <f t="shared" si="8"/>
        <v>1.3030262371073435E-2</v>
      </c>
      <c r="AP32" s="2">
        <f t="shared" si="8"/>
        <v>1.3100050994124654E-2</v>
      </c>
      <c r="AQ32" s="2">
        <f t="shared" si="8"/>
        <v>1.3043145946948104E-2</v>
      </c>
      <c r="AR32" s="2">
        <f t="shared" si="8"/>
        <v>1.3168690961013554E-2</v>
      </c>
      <c r="AS32" s="2">
        <f t="shared" si="8"/>
        <v>1.3182040208305381E-2</v>
      </c>
      <c r="AT32" s="2">
        <f t="shared" si="8"/>
        <v>1.2715499537836641E-2</v>
      </c>
      <c r="AU32" s="2">
        <f t="shared" si="8"/>
        <v>1.1859129801685445E-2</v>
      </c>
      <c r="AV32" s="2">
        <f t="shared" si="8"/>
        <v>1.1688011078260925E-2</v>
      </c>
      <c r="AW32" s="2">
        <f t="shared" si="8"/>
        <v>1.1873193078483578E-2</v>
      </c>
      <c r="AX32" s="2">
        <f t="shared" si="8"/>
        <v>1.2077126114437075E-2</v>
      </c>
      <c r="AY32" s="2">
        <f t="shared" si="8"/>
        <v>1.2258769011889336E-2</v>
      </c>
      <c r="AZ32" s="2">
        <f t="shared" si="8"/>
        <v>1.2793701291157825E-2</v>
      </c>
      <c r="BA32" s="2">
        <f t="shared" si="8"/>
        <v>1.3345584010010817E-2</v>
      </c>
      <c r="BB32" s="2">
        <f t="shared" si="8"/>
        <v>1.3680463848468782E-2</v>
      </c>
      <c r="BC32" s="2">
        <f t="shared" si="8"/>
        <v>1.3363372658146204E-2</v>
      </c>
      <c r="BD32" s="2">
        <f t="shared" si="8"/>
        <v>1.3691174291063387E-2</v>
      </c>
      <c r="BE32" s="2">
        <f t="shared" si="8"/>
        <v>1.3686207129280382E-2</v>
      </c>
      <c r="BF32" s="2">
        <f t="shared" si="8"/>
        <v>1.393326133846259E-2</v>
      </c>
      <c r="BG32" s="2">
        <f t="shared" si="8"/>
        <v>1.3814173634715047E-2</v>
      </c>
      <c r="BH32" s="2">
        <f t="shared" si="8"/>
        <v>1.3908642842875572E-2</v>
      </c>
      <c r="BI32" s="2">
        <f t="shared" si="8"/>
        <v>1.3753915753334968E-2</v>
      </c>
      <c r="BJ32" s="2">
        <f t="shared" si="8"/>
        <v>1.3437197100146115E-2</v>
      </c>
      <c r="BK32" s="2">
        <f t="shared" si="8"/>
        <v>1.3136342319901734E-2</v>
      </c>
      <c r="BL32" s="2">
        <f t="shared" si="8"/>
        <v>1.2635000472190816E-2</v>
      </c>
      <c r="BM32" s="2">
        <f t="shared" si="8"/>
        <v>1.2073742235472402E-2</v>
      </c>
      <c r="BN32" s="2">
        <f t="shared" si="8"/>
        <v>1.1771614620021126E-2</v>
      </c>
      <c r="BO32" s="2">
        <f t="shared" si="8"/>
        <v>1.1496526991526083E-2</v>
      </c>
      <c r="BP32" s="2">
        <f t="shared" ref="BP32:CQ32" si="9">BP6/$D6</f>
        <v>1.1034084229528325E-2</v>
      </c>
      <c r="BQ32" s="2">
        <f t="shared" si="9"/>
        <v>1.0594428322210098E-2</v>
      </c>
      <c r="BR32" s="2">
        <f t="shared" si="9"/>
        <v>1.012773242793564E-2</v>
      </c>
      <c r="BS32" s="2">
        <f t="shared" si="9"/>
        <v>1.0056639924916382E-2</v>
      </c>
      <c r="BT32" s="2">
        <f t="shared" si="9"/>
        <v>9.8801815025751326E-3</v>
      </c>
      <c r="BU32" s="2">
        <f t="shared" si="9"/>
        <v>9.4902593026092441E-3</v>
      </c>
      <c r="BV32" s="2">
        <f t="shared" si="9"/>
        <v>9.4821566199507178E-3</v>
      </c>
      <c r="BW32" s="2">
        <f t="shared" si="9"/>
        <v>9.5677159816629775E-3</v>
      </c>
      <c r="BX32" s="2">
        <f t="shared" si="9"/>
        <v>9.7667129005946131E-3</v>
      </c>
      <c r="BY32" s="2">
        <f t="shared" si="9"/>
        <v>1.0175448225813632E-2</v>
      </c>
      <c r="BZ32" s="2">
        <f t="shared" si="9"/>
        <v>1.0921143388487249E-2</v>
      </c>
      <c r="CA32" s="2">
        <f t="shared" si="9"/>
        <v>8.2417010989286645E-3</v>
      </c>
      <c r="CB32" s="2">
        <f t="shared" si="9"/>
        <v>7.825980702452294E-3</v>
      </c>
      <c r="CC32" s="2">
        <f t="shared" si="9"/>
        <v>7.6703222700773765E-3</v>
      </c>
      <c r="CD32" s="2">
        <f t="shared" si="9"/>
        <v>6.9273590463844121E-3</v>
      </c>
      <c r="CE32" s="2">
        <f t="shared" si="9"/>
        <v>6.0171887391710444E-3</v>
      </c>
      <c r="CF32" s="2">
        <f t="shared" si="9"/>
        <v>5.2354506088094976E-3</v>
      </c>
      <c r="CG32" s="2">
        <f t="shared" si="9"/>
        <v>5.2727353669431778E-3</v>
      </c>
      <c r="CH32" s="2">
        <f t="shared" si="9"/>
        <v>5.0332560794800526E-3</v>
      </c>
      <c r="CI32" s="2">
        <f t="shared" si="9"/>
        <v>4.6871380374880391E-3</v>
      </c>
      <c r="CJ32" s="2">
        <f t="shared" si="9"/>
        <v>4.2214355755701817E-3</v>
      </c>
      <c r="CK32" s="2">
        <f t="shared" si="9"/>
        <v>3.7763157902906516E-3</v>
      </c>
      <c r="CL32" s="2">
        <f t="shared" si="9"/>
        <v>3.362985840422353E-3</v>
      </c>
      <c r="CM32" s="2">
        <f t="shared" si="9"/>
        <v>2.8677287658956164E-3</v>
      </c>
      <c r="CN32" s="2">
        <f t="shared" si="9"/>
        <v>2.4964334226159966E-3</v>
      </c>
      <c r="CO32" s="2">
        <f t="shared" si="9"/>
        <v>2.1713326839183232E-3</v>
      </c>
      <c r="CP32" s="2">
        <f t="shared" si="9"/>
        <v>1.8358319502374831E-3</v>
      </c>
      <c r="CQ32" s="2">
        <f t="shared" si="9"/>
        <v>5.99539531684811E-3</v>
      </c>
      <c r="CS32" s="4" t="s">
        <v>41</v>
      </c>
      <c r="CT32" s="6" t="s">
        <v>40</v>
      </c>
      <c r="CU32" s="6" t="s">
        <v>37</v>
      </c>
      <c r="CV32" s="2">
        <f t="shared" ref="CV32" si="10">CV6/$D6</f>
        <v>5.8386534223092743E-2</v>
      </c>
      <c r="CW32" s="2">
        <f t="shared" ref="CW32:DL32" si="11">CW6/$D6</f>
        <v>6.3972045558559509E-2</v>
      </c>
      <c r="CX32" s="2">
        <f t="shared" si="11"/>
        <v>6.2349304848812945E-2</v>
      </c>
      <c r="CY32" s="2">
        <f t="shared" si="11"/>
        <v>5.698464594412303E-2</v>
      </c>
      <c r="CZ32" s="2">
        <f t="shared" si="11"/>
        <v>6.4370008351661637E-2</v>
      </c>
      <c r="DA32" s="2">
        <f t="shared" si="11"/>
        <v>6.8932781076007699E-2</v>
      </c>
      <c r="DB32" s="2">
        <f t="shared" si="11"/>
        <v>6.8317970626316255E-2</v>
      </c>
      <c r="DC32" s="2">
        <f t="shared" si="11"/>
        <v>6.5776925881936649E-2</v>
      </c>
      <c r="DD32" s="2">
        <f t="shared" si="11"/>
        <v>6.1317873704571965E-2</v>
      </c>
      <c r="DE32" s="2">
        <f t="shared" si="11"/>
        <v>6.4155644275963833E-2</v>
      </c>
      <c r="DF32" s="2">
        <f t="shared" si="11"/>
        <v>6.8488189051667606E-2</v>
      </c>
      <c r="DG32" s="2">
        <f t="shared" si="11"/>
        <v>6.6871098488449202E-2</v>
      </c>
      <c r="DH32" s="2">
        <f t="shared" si="11"/>
        <v>5.6970396398758033E-2</v>
      </c>
      <c r="DI32" s="2">
        <f t="shared" si="11"/>
        <v>4.9036969777987119E-2</v>
      </c>
      <c r="DJ32" s="2">
        <f t="shared" si="11"/>
        <v>4.8672721595487134E-2</v>
      </c>
      <c r="DK32" s="2">
        <f t="shared" si="11"/>
        <v>3.3676301366894625E-2</v>
      </c>
      <c r="DL32" s="2">
        <f t="shared" si="11"/>
        <v>4.1720588829709984E-2</v>
      </c>
      <c r="DN32" s="36" t="s">
        <v>41</v>
      </c>
      <c r="DO32" s="37" t="s">
        <v>40</v>
      </c>
      <c r="DP32" s="37" t="s">
        <v>37</v>
      </c>
      <c r="DQ32" s="34">
        <f t="shared" si="4"/>
        <v>5.8386534223092743E-2</v>
      </c>
      <c r="DR32" s="34">
        <f t="shared" si="4"/>
        <v>9.6198246132428139E-2</v>
      </c>
      <c r="DS32" s="34">
        <f t="shared" si="4"/>
        <v>0.21895584422906142</v>
      </c>
      <c r="DT32" s="34">
        <f t="shared" si="5"/>
        <v>9.6597264447409154E-2</v>
      </c>
      <c r="DU32" s="34">
        <f t="shared" si="6"/>
        <v>0.6079375742008597</v>
      </c>
      <c r="DV32" s="34">
        <f t="shared" si="6"/>
        <v>0.17310658157007885</v>
      </c>
      <c r="DW32" s="34">
        <f t="shared" si="6"/>
        <v>7.5396890196604616E-2</v>
      </c>
      <c r="DX32" s="34">
        <f t="shared" si="6"/>
        <v>1.8729707979937883E-2</v>
      </c>
      <c r="DY32" s="34">
        <f t="shared" si="6"/>
        <v>0.78104415577093855</v>
      </c>
    </row>
    <row r="33" spans="1:129" x14ac:dyDescent="0.2">
      <c r="A33" s="4" t="s">
        <v>39</v>
      </c>
      <c r="B33" s="6" t="s">
        <v>38</v>
      </c>
      <c r="C33" s="6" t="s">
        <v>37</v>
      </c>
      <c r="D33" s="2">
        <f t="shared" ref="D33:AI33" si="12">D7/$D7</f>
        <v>1</v>
      </c>
      <c r="E33" s="2">
        <f t="shared" si="12"/>
        <v>1.1035879231319733E-2</v>
      </c>
      <c r="F33" s="2">
        <f t="shared" si="12"/>
        <v>1.1484833300205862E-2</v>
      </c>
      <c r="G33" s="2">
        <f t="shared" si="12"/>
        <v>1.1920171871181809E-2</v>
      </c>
      <c r="H33" s="2">
        <f t="shared" si="12"/>
        <v>1.229643847878366E-2</v>
      </c>
      <c r="I33" s="2">
        <f t="shared" si="12"/>
        <v>1.2666772874697609E-2</v>
      </c>
      <c r="J33" s="2">
        <f t="shared" si="12"/>
        <v>1.2638291111352689E-2</v>
      </c>
      <c r="K33" s="2">
        <f t="shared" si="12"/>
        <v>1.2722235480357983E-2</v>
      </c>
      <c r="L33" s="2">
        <f t="shared" si="12"/>
        <v>1.3007481948387042E-2</v>
      </c>
      <c r="M33" s="2">
        <f t="shared" si="12"/>
        <v>1.3369954377003774E-2</v>
      </c>
      <c r="N33" s="2">
        <f t="shared" si="12"/>
        <v>1.3100431843569149E-2</v>
      </c>
      <c r="O33" s="2">
        <f t="shared" si="12"/>
        <v>1.2870183410405628E-2</v>
      </c>
      <c r="P33" s="2">
        <f t="shared" si="12"/>
        <v>1.2693968134302985E-2</v>
      </c>
      <c r="Q33" s="2">
        <f t="shared" si="12"/>
        <v>1.2813398564790723E-2</v>
      </c>
      <c r="R33" s="2">
        <f t="shared" si="12"/>
        <v>1.2424838699233222E-2</v>
      </c>
      <c r="S33" s="2">
        <f t="shared" si="12"/>
        <v>1.2160319235896827E-2</v>
      </c>
      <c r="T33" s="2">
        <f t="shared" si="12"/>
        <v>1.1690173591523198E-2</v>
      </c>
      <c r="U33" s="2">
        <f t="shared" si="12"/>
        <v>1.1520283625473316E-2</v>
      </c>
      <c r="V33" s="2">
        <f t="shared" si="12"/>
        <v>1.1274668619865234E-2</v>
      </c>
      <c r="W33" s="2">
        <f t="shared" si="12"/>
        <v>1.1176894335659833E-2</v>
      </c>
      <c r="X33" s="2">
        <f t="shared" si="12"/>
        <v>1.1567812791406498E-2</v>
      </c>
      <c r="Y33" s="2">
        <f t="shared" si="12"/>
        <v>1.2066654616414972E-2</v>
      </c>
      <c r="Z33" s="2">
        <f t="shared" si="12"/>
        <v>1.2540552563362275E-2</v>
      </c>
      <c r="AA33" s="2">
        <f t="shared" si="12"/>
        <v>1.280857417576743E-2</v>
      </c>
      <c r="AB33" s="2">
        <f t="shared" si="12"/>
        <v>1.325102425352586E-2</v>
      </c>
      <c r="AC33" s="2">
        <f t="shared" si="12"/>
        <v>1.3361806519986658E-2</v>
      </c>
      <c r="AD33" s="2">
        <f t="shared" si="12"/>
        <v>1.3289690838142177E-2</v>
      </c>
      <c r="AE33" s="2">
        <f t="shared" si="12"/>
        <v>1.366917370509289E-2</v>
      </c>
      <c r="AF33" s="2">
        <f t="shared" si="12"/>
        <v>1.3642443016282349E-2</v>
      </c>
      <c r="AG33" s="2">
        <f t="shared" si="12"/>
        <v>1.3889344525629978E-2</v>
      </c>
      <c r="AH33" s="2">
        <f t="shared" si="12"/>
        <v>1.4280691815956491E-2</v>
      </c>
      <c r="AI33" s="2">
        <f t="shared" si="12"/>
        <v>1.4039007793997017E-2</v>
      </c>
      <c r="AJ33" s="2">
        <f t="shared" ref="AJ33:BO33" si="13">AJ7/$D7</f>
        <v>1.3751760097928665E-2</v>
      </c>
      <c r="AK33" s="2">
        <f t="shared" si="13"/>
        <v>1.3792463646799261E-2</v>
      </c>
      <c r="AL33" s="2">
        <f t="shared" si="13"/>
        <v>1.3318887325786845E-2</v>
      </c>
      <c r="AM33" s="2">
        <f t="shared" si="13"/>
        <v>1.3583192371833315E-2</v>
      </c>
      <c r="AN33" s="2">
        <f t="shared" si="13"/>
        <v>1.3528766116407576E-2</v>
      </c>
      <c r="AO33" s="2">
        <f t="shared" si="13"/>
        <v>1.3124017745460804E-2</v>
      </c>
      <c r="AP33" s="2">
        <f t="shared" si="13"/>
        <v>1.3193667628471156E-2</v>
      </c>
      <c r="AQ33" s="2">
        <f t="shared" si="13"/>
        <v>1.3129020815559033E-2</v>
      </c>
      <c r="AR33" s="2">
        <f t="shared" si="13"/>
        <v>1.3242626243003831E-2</v>
      </c>
      <c r="AS33" s="2">
        <f t="shared" si="13"/>
        <v>1.3281757398414985E-2</v>
      </c>
      <c r="AT33" s="2">
        <f t="shared" si="13"/>
        <v>1.2812290742126115E-2</v>
      </c>
      <c r="AU33" s="2">
        <f t="shared" si="13"/>
        <v>1.1993395375690897E-2</v>
      </c>
      <c r="AV33" s="2">
        <f t="shared" si="13"/>
        <v>1.1784588671519788E-2</v>
      </c>
      <c r="AW33" s="2">
        <f t="shared" si="13"/>
        <v>1.1961197045987292E-2</v>
      </c>
      <c r="AX33" s="2">
        <f t="shared" si="13"/>
        <v>1.2175864489416327E-2</v>
      </c>
      <c r="AY33" s="2">
        <f t="shared" si="13"/>
        <v>1.2337427917374154E-2</v>
      </c>
      <c r="AZ33" s="2">
        <f t="shared" si="13"/>
        <v>1.2850778645667495E-2</v>
      </c>
      <c r="BA33" s="2">
        <f t="shared" si="13"/>
        <v>1.3378209442665852E-2</v>
      </c>
      <c r="BB33" s="2">
        <f t="shared" si="13"/>
        <v>1.3697548259792849E-2</v>
      </c>
      <c r="BC33" s="2">
        <f t="shared" si="13"/>
        <v>1.3370847782378459E-2</v>
      </c>
      <c r="BD33" s="2">
        <f t="shared" si="13"/>
        <v>1.3656666029847315E-2</v>
      </c>
      <c r="BE33" s="2">
        <f t="shared" si="13"/>
        <v>1.3638297615343816E-2</v>
      </c>
      <c r="BF33" s="2">
        <f t="shared" si="13"/>
        <v>1.3875586082859846E-2</v>
      </c>
      <c r="BG33" s="2">
        <f t="shared" si="13"/>
        <v>1.3761873446770085E-2</v>
      </c>
      <c r="BH33" s="2">
        <f t="shared" si="13"/>
        <v>1.3795715642363111E-2</v>
      </c>
      <c r="BI33" s="2">
        <f t="shared" si="13"/>
        <v>1.364905421605501E-2</v>
      </c>
      <c r="BJ33" s="2">
        <f t="shared" si="13"/>
        <v>1.3302269985817726E-2</v>
      </c>
      <c r="BK33" s="2">
        <f t="shared" si="13"/>
        <v>1.2978857240182173E-2</v>
      </c>
      <c r="BL33" s="2">
        <f t="shared" si="13"/>
        <v>1.2478764647649139E-2</v>
      </c>
      <c r="BM33" s="2">
        <f t="shared" si="13"/>
        <v>1.1900552689153751E-2</v>
      </c>
      <c r="BN33" s="2">
        <f t="shared" si="13"/>
        <v>1.1586645776704834E-2</v>
      </c>
      <c r="BO33" s="2">
        <f t="shared" si="13"/>
        <v>1.1317051770840235E-2</v>
      </c>
      <c r="BP33" s="2">
        <f t="shared" ref="BP33:CQ33" si="14">BP7/$D7</f>
        <v>1.0836363943045336E-2</v>
      </c>
      <c r="BQ33" s="2">
        <f t="shared" si="14"/>
        <v>1.0411245929555772E-2</v>
      </c>
      <c r="BR33" s="2">
        <f t="shared" si="14"/>
        <v>9.9481760557496388E-3</v>
      </c>
      <c r="BS33" s="2">
        <f t="shared" si="14"/>
        <v>9.8693777017025228E-3</v>
      </c>
      <c r="BT33" s="2">
        <f t="shared" si="14"/>
        <v>9.702739731216492E-3</v>
      </c>
      <c r="BU33" s="2">
        <f t="shared" si="14"/>
        <v>9.3200406049169168E-3</v>
      </c>
      <c r="BV33" s="2">
        <f t="shared" si="14"/>
        <v>9.3218631518812729E-3</v>
      </c>
      <c r="BW33" s="2">
        <f t="shared" si="14"/>
        <v>9.3988389589640328E-3</v>
      </c>
      <c r="BX33" s="2">
        <f t="shared" si="14"/>
        <v>9.6066450491154969E-3</v>
      </c>
      <c r="BY33" s="2">
        <f t="shared" si="14"/>
        <v>1.0033514137139441E-2</v>
      </c>
      <c r="BZ33" s="2">
        <f t="shared" si="14"/>
        <v>1.0808025124560364E-2</v>
      </c>
      <c r="CA33" s="2">
        <f t="shared" si="14"/>
        <v>8.1798409295303996E-3</v>
      </c>
      <c r="CB33" s="2">
        <f t="shared" si="14"/>
        <v>7.7844197106953271E-3</v>
      </c>
      <c r="CC33" s="2">
        <f t="shared" si="14"/>
        <v>7.6122783631012427E-3</v>
      </c>
      <c r="CD33" s="2">
        <f t="shared" si="14"/>
        <v>6.8618178483668083E-3</v>
      </c>
      <c r="CE33" s="2">
        <f t="shared" si="14"/>
        <v>5.9524741217985982E-3</v>
      </c>
      <c r="CF33" s="2">
        <f t="shared" si="14"/>
        <v>5.169279234135747E-3</v>
      </c>
      <c r="CG33" s="2">
        <f t="shared" si="14"/>
        <v>5.2242415327862978E-3</v>
      </c>
      <c r="CH33" s="2">
        <f t="shared" si="14"/>
        <v>4.9997823664507269E-3</v>
      </c>
      <c r="CI33" s="2">
        <f t="shared" si="14"/>
        <v>4.6615033553804334E-3</v>
      </c>
      <c r="CJ33" s="2">
        <f t="shared" si="14"/>
        <v>4.2180526636023579E-3</v>
      </c>
      <c r="CK33" s="2">
        <f t="shared" si="14"/>
        <v>3.7682409255565324E-3</v>
      </c>
      <c r="CL33" s="2">
        <f t="shared" si="14"/>
        <v>3.3542011387130487E-3</v>
      </c>
      <c r="CM33" s="2">
        <f t="shared" si="14"/>
        <v>2.8645435209563239E-3</v>
      </c>
      <c r="CN33" s="2">
        <f t="shared" si="14"/>
        <v>2.4924223142930063E-3</v>
      </c>
      <c r="CO33" s="2">
        <f t="shared" si="14"/>
        <v>2.1754063511401889E-3</v>
      </c>
      <c r="CP33" s="2">
        <f t="shared" si="14"/>
        <v>1.8420232015231633E-3</v>
      </c>
      <c r="CQ33" s="2">
        <f t="shared" si="14"/>
        <v>6.0590037786759001E-3</v>
      </c>
      <c r="CS33" s="4" t="s">
        <v>39</v>
      </c>
      <c r="CT33" s="6" t="s">
        <v>38</v>
      </c>
      <c r="CU33" s="6" t="s">
        <v>37</v>
      </c>
      <c r="CV33" s="2">
        <f t="shared" ref="CV33" si="15">CV7/$D7</f>
        <v>5.9404095756188671E-2</v>
      </c>
      <c r="CW33" s="2">
        <f t="shared" ref="CW33:DL33" si="16">CW7/$D7</f>
        <v>6.4838394760670631E-2</v>
      </c>
      <c r="CX33" s="2">
        <f t="shared" si="16"/>
        <v>6.296270804462939E-2</v>
      </c>
      <c r="CY33" s="2">
        <f t="shared" si="16"/>
        <v>5.7229832963928078E-2</v>
      </c>
      <c r="CZ33" s="2">
        <f t="shared" si="16"/>
        <v>6.4028612129057194E-2</v>
      </c>
      <c r="DA33" s="2">
        <f t="shared" si="16"/>
        <v>6.8771343901103885E-2</v>
      </c>
      <c r="DB33" s="2">
        <f t="shared" si="16"/>
        <v>6.8485311236345103E-2</v>
      </c>
      <c r="DC33" s="2">
        <f t="shared" si="16"/>
        <v>6.6218098548902399E-2</v>
      </c>
      <c r="DD33" s="2">
        <f t="shared" si="16"/>
        <v>6.1833229233739073E-2</v>
      </c>
      <c r="DE33" s="2">
        <f t="shared" si="16"/>
        <v>6.4439828754916675E-2</v>
      </c>
      <c r="DF33" s="2">
        <f t="shared" si="16"/>
        <v>6.8303270957199527E-2</v>
      </c>
      <c r="DG33" s="2">
        <f t="shared" si="16"/>
        <v>6.6204661732067155E-2</v>
      </c>
      <c r="DH33" s="2">
        <f t="shared" si="16"/>
        <v>5.6051860109299925E-2</v>
      </c>
      <c r="DI33" s="2">
        <f t="shared" si="16"/>
        <v>4.8162197245466845E-2</v>
      </c>
      <c r="DJ33" s="2">
        <f t="shared" si="16"/>
        <v>4.8026864199309731E-2</v>
      </c>
      <c r="DK33" s="2">
        <f t="shared" si="16"/>
        <v>3.3380269278097723E-2</v>
      </c>
      <c r="DL33" s="2">
        <f t="shared" si="16"/>
        <v>4.1659421149077981E-2</v>
      </c>
      <c r="DN33" s="36" t="s">
        <v>39</v>
      </c>
      <c r="DO33" s="37" t="s">
        <v>38</v>
      </c>
      <c r="DP33" s="37" t="s">
        <v>37</v>
      </c>
      <c r="DQ33" s="34">
        <f t="shared" si="4"/>
        <v>5.9404095756188671E-2</v>
      </c>
      <c r="DR33" s="34">
        <f t="shared" si="4"/>
        <v>9.7772104296286383E-2</v>
      </c>
      <c r="DS33" s="34">
        <f t="shared" si="4"/>
        <v>0.22169032439835046</v>
      </c>
      <c r="DT33" s="34">
        <f t="shared" si="5"/>
        <v>9.7447833881491142E-2</v>
      </c>
      <c r="DU33" s="34">
        <f t="shared" si="6"/>
        <v>0.60708092372969724</v>
      </c>
      <c r="DV33" s="34">
        <f t="shared" si="6"/>
        <v>0.17122875187195227</v>
      </c>
      <c r="DW33" s="34">
        <f t="shared" si="6"/>
        <v>7.5039690427175704E-2</v>
      </c>
      <c r="DX33" s="34">
        <f t="shared" si="6"/>
        <v>1.8787600305301633E-2</v>
      </c>
      <c r="DY33" s="34">
        <f t="shared" si="6"/>
        <v>0.77830967560164954</v>
      </c>
    </row>
    <row r="34" spans="1:129" x14ac:dyDescent="0.2">
      <c r="A34" s="4" t="s">
        <v>36</v>
      </c>
      <c r="B34" s="6" t="s">
        <v>35</v>
      </c>
      <c r="C34" s="6" t="s">
        <v>34</v>
      </c>
      <c r="D34" s="2">
        <f t="shared" ref="D34:AI34" si="17">D8/$D8</f>
        <v>1</v>
      </c>
      <c r="E34" s="2">
        <f t="shared" si="17"/>
        <v>1.1016254489955355E-2</v>
      </c>
      <c r="F34" s="2">
        <f t="shared" si="17"/>
        <v>1.1566476611576695E-2</v>
      </c>
      <c r="G34" s="2">
        <f t="shared" si="17"/>
        <v>1.1874963602380871E-2</v>
      </c>
      <c r="H34" s="2">
        <f t="shared" si="17"/>
        <v>1.2333710952908897E-2</v>
      </c>
      <c r="I34" s="2">
        <f t="shared" si="17"/>
        <v>1.2680930504446278E-2</v>
      </c>
      <c r="J34" s="2">
        <f t="shared" si="17"/>
        <v>1.2620496721741988E-2</v>
      </c>
      <c r="K34" s="2">
        <f t="shared" si="17"/>
        <v>1.2711422094810717E-2</v>
      </c>
      <c r="L34" s="2">
        <f t="shared" si="17"/>
        <v>1.2908655985636537E-2</v>
      </c>
      <c r="M34" s="2">
        <f t="shared" si="17"/>
        <v>1.3220164665575929E-2</v>
      </c>
      <c r="N34" s="2">
        <f t="shared" si="17"/>
        <v>1.2946564449332867E-2</v>
      </c>
      <c r="O34" s="2">
        <f t="shared" si="17"/>
        <v>1.2752901645666843E-2</v>
      </c>
      <c r="P34" s="2">
        <f t="shared" si="17"/>
        <v>1.2651537710131009E-2</v>
      </c>
      <c r="Q34" s="2">
        <f t="shared" si="17"/>
        <v>1.2839981232563481E-2</v>
      </c>
      <c r="R34" s="2">
        <f t="shared" si="17"/>
        <v>1.2449084538071635E-2</v>
      </c>
      <c r="S34" s="2">
        <f t="shared" si="17"/>
        <v>1.2323821788466378E-2</v>
      </c>
      <c r="T34" s="2">
        <f t="shared" si="17"/>
        <v>1.1815903314738042E-2</v>
      </c>
      <c r="U34" s="2">
        <f t="shared" si="17"/>
        <v>1.1553016359974376E-2</v>
      </c>
      <c r="V34" s="2">
        <f t="shared" si="17"/>
        <v>1.1309633035083458E-2</v>
      </c>
      <c r="W34" s="2">
        <f t="shared" si="17"/>
        <v>1.1294249890395094E-2</v>
      </c>
      <c r="X34" s="2">
        <f t="shared" si="17"/>
        <v>1.1695859846366336E-2</v>
      </c>
      <c r="Y34" s="2">
        <f t="shared" si="17"/>
        <v>1.2325744681552423E-2</v>
      </c>
      <c r="Z34" s="2">
        <f t="shared" si="17"/>
        <v>1.2890800549837543E-2</v>
      </c>
      <c r="AA34" s="2">
        <f t="shared" si="17"/>
        <v>1.3049027180917869E-2</v>
      </c>
      <c r="AB34" s="2">
        <f t="shared" si="17"/>
        <v>1.3520410686011338E-2</v>
      </c>
      <c r="AC34" s="2">
        <f t="shared" si="17"/>
        <v>1.3485523911450224E-2</v>
      </c>
      <c r="AD34" s="2">
        <f t="shared" si="17"/>
        <v>1.3390478053197112E-2</v>
      </c>
      <c r="AE34" s="2">
        <f t="shared" si="17"/>
        <v>1.3630839688952814E-2</v>
      </c>
      <c r="AF34" s="2">
        <f t="shared" si="17"/>
        <v>1.386433384940121E-2</v>
      </c>
      <c r="AG34" s="2">
        <f t="shared" si="17"/>
        <v>1.4156064200455561E-2</v>
      </c>
      <c r="AH34" s="2">
        <f t="shared" si="17"/>
        <v>1.4585418756668319E-2</v>
      </c>
      <c r="AI34" s="2">
        <f t="shared" si="17"/>
        <v>1.4118430435771524E-2</v>
      </c>
      <c r="AJ34" s="2">
        <f t="shared" ref="AJ34:BO34" si="18">AJ8/$D8</f>
        <v>1.3607490272907976E-2</v>
      </c>
      <c r="AK34" s="2">
        <f t="shared" si="18"/>
        <v>1.3509148026507356E-2</v>
      </c>
      <c r="AL34" s="2">
        <f t="shared" si="18"/>
        <v>1.2871846317989379E-2</v>
      </c>
      <c r="AM34" s="2">
        <f t="shared" si="18"/>
        <v>1.313775496188826E-2</v>
      </c>
      <c r="AN34" s="2">
        <f t="shared" si="18"/>
        <v>1.3121547720163017E-2</v>
      </c>
      <c r="AO34" s="2">
        <f t="shared" si="18"/>
        <v>1.2654010001241639E-2</v>
      </c>
      <c r="AP34" s="2">
        <f t="shared" si="18"/>
        <v>1.2683677494569201E-2</v>
      </c>
      <c r="AQ34" s="2">
        <f t="shared" si="18"/>
        <v>1.2559788240025405E-2</v>
      </c>
      <c r="AR34" s="2">
        <f t="shared" si="18"/>
        <v>1.250759542768988E-2</v>
      </c>
      <c r="AS34" s="2">
        <f t="shared" si="18"/>
        <v>1.2475180944239397E-2</v>
      </c>
      <c r="AT34" s="2">
        <f t="shared" si="18"/>
        <v>1.1971108256683152E-2</v>
      </c>
      <c r="AU34" s="2">
        <f t="shared" si="18"/>
        <v>1.1122837706724741E-2</v>
      </c>
      <c r="AV34" s="2">
        <f t="shared" si="18"/>
        <v>1.0823141084313917E-2</v>
      </c>
      <c r="AW34" s="2">
        <f t="shared" si="18"/>
        <v>1.1180524499306111E-2</v>
      </c>
      <c r="AX34" s="2">
        <f t="shared" si="18"/>
        <v>1.1483517509864441E-2</v>
      </c>
      <c r="AY34" s="2">
        <f t="shared" si="18"/>
        <v>1.1742833377468308E-2</v>
      </c>
      <c r="AZ34" s="2">
        <f t="shared" si="18"/>
        <v>1.2329041069699931E-2</v>
      </c>
      <c r="BA34" s="2">
        <f t="shared" si="18"/>
        <v>1.3178685114719802E-2</v>
      </c>
      <c r="BB34" s="2">
        <f t="shared" si="18"/>
        <v>1.3624521611670094E-2</v>
      </c>
      <c r="BC34" s="2">
        <f t="shared" si="18"/>
        <v>1.3353943084562244E-2</v>
      </c>
      <c r="BD34" s="2">
        <f t="shared" si="18"/>
        <v>1.3904439905195878E-2</v>
      </c>
      <c r="BE34" s="2">
        <f t="shared" si="18"/>
        <v>1.3705557820296302E-2</v>
      </c>
      <c r="BF34" s="2">
        <f t="shared" si="18"/>
        <v>1.3963500192838707E-2</v>
      </c>
      <c r="BG34" s="2">
        <f t="shared" si="18"/>
        <v>1.3729731333378018E-2</v>
      </c>
      <c r="BH34" s="2">
        <f t="shared" si="18"/>
        <v>1.396624718296163E-2</v>
      </c>
      <c r="BI34" s="2">
        <f t="shared" si="18"/>
        <v>1.390856039038026E-2</v>
      </c>
      <c r="BJ34" s="2">
        <f t="shared" si="18"/>
        <v>1.3532497442552196E-2</v>
      </c>
      <c r="BK34" s="2">
        <f t="shared" si="18"/>
        <v>1.3459152806270169E-2</v>
      </c>
      <c r="BL34" s="2">
        <f t="shared" si="18"/>
        <v>1.2881186084407316E-2</v>
      </c>
      <c r="BM34" s="2">
        <f t="shared" si="18"/>
        <v>1.232162419636804E-2</v>
      </c>
      <c r="BN34" s="2">
        <f t="shared" si="18"/>
        <v>1.2009291419391773E-2</v>
      </c>
      <c r="BO34" s="2">
        <f t="shared" si="18"/>
        <v>1.1792828597705494E-2</v>
      </c>
      <c r="BP34" s="2">
        <f t="shared" ref="BP34:CQ34" si="19">BP8/$D8</f>
        <v>1.126650529015358E-2</v>
      </c>
      <c r="BQ34" s="2">
        <f t="shared" si="19"/>
        <v>1.078413382456842E-2</v>
      </c>
      <c r="BR34" s="2">
        <f t="shared" si="19"/>
        <v>1.0237757489119172E-2</v>
      </c>
      <c r="BS34" s="2">
        <f t="shared" si="19"/>
        <v>1.0271270768618824E-2</v>
      </c>
      <c r="BT34" s="2">
        <f t="shared" si="19"/>
        <v>1.0203969510607227E-2</v>
      </c>
      <c r="BU34" s="2">
        <f t="shared" si="19"/>
        <v>9.751540237361923E-3</v>
      </c>
      <c r="BV34" s="2">
        <f t="shared" si="19"/>
        <v>9.7935691862426344E-3</v>
      </c>
      <c r="BW34" s="2">
        <f t="shared" si="19"/>
        <v>9.9116897615282931E-3</v>
      </c>
      <c r="BX34" s="2">
        <f t="shared" si="19"/>
        <v>1.0180620094562389E-2</v>
      </c>
      <c r="BY34" s="2">
        <f t="shared" si="19"/>
        <v>1.0576461371275494E-2</v>
      </c>
      <c r="BZ34" s="2">
        <f t="shared" si="19"/>
        <v>1.1317049908415349E-2</v>
      </c>
      <c r="CA34" s="2">
        <f t="shared" si="19"/>
        <v>8.2761318423403476E-3</v>
      </c>
      <c r="CB34" s="2">
        <f t="shared" si="19"/>
        <v>7.7855194063864222E-3</v>
      </c>
      <c r="CC34" s="2">
        <f t="shared" si="19"/>
        <v>7.7097024789937662E-3</v>
      </c>
      <c r="CD34" s="2">
        <f t="shared" si="19"/>
        <v>6.981200698394769E-3</v>
      </c>
      <c r="CE34" s="2">
        <f t="shared" si="19"/>
        <v>6.1016144610350435E-3</v>
      </c>
      <c r="CF34" s="2">
        <f t="shared" si="19"/>
        <v>5.4824428873283546E-3</v>
      </c>
      <c r="CG34" s="2">
        <f t="shared" si="19"/>
        <v>5.3527849535264212E-3</v>
      </c>
      <c r="CH34" s="2">
        <f t="shared" si="19"/>
        <v>5.0703943688900069E-3</v>
      </c>
      <c r="CI34" s="2">
        <f t="shared" si="19"/>
        <v>4.7226254193280422E-3</v>
      </c>
      <c r="CJ34" s="2">
        <f t="shared" si="19"/>
        <v>4.1713045016575339E-3</v>
      </c>
      <c r="CK34" s="2">
        <f t="shared" si="19"/>
        <v>3.7103595590311698E-3</v>
      </c>
      <c r="CL34" s="2">
        <f t="shared" si="19"/>
        <v>3.2615013729456635E-3</v>
      </c>
      <c r="CM34" s="2">
        <f t="shared" si="19"/>
        <v>2.6972696016974202E-3</v>
      </c>
      <c r="CN34" s="2">
        <f t="shared" si="19"/>
        <v>2.3464789630002407E-3</v>
      </c>
      <c r="CO34" s="2">
        <f t="shared" si="19"/>
        <v>2.0250811186183298E-3</v>
      </c>
      <c r="CP34" s="2">
        <f t="shared" si="19"/>
        <v>1.7231869041091676E-3</v>
      </c>
      <c r="CQ34" s="2">
        <f t="shared" si="19"/>
        <v>5.5923224922452466E-3</v>
      </c>
      <c r="CS34" s="4" t="s">
        <v>36</v>
      </c>
      <c r="CT34" s="6" t="s">
        <v>35</v>
      </c>
      <c r="CU34" s="6" t="s">
        <v>34</v>
      </c>
      <c r="CV34" s="2">
        <f t="shared" ref="CV34" si="20">CV8/$D8</f>
        <v>5.9472336161268097E-2</v>
      </c>
      <c r="CW34" s="2">
        <f t="shared" ref="CW34:DL34" si="21">CW8/$D8</f>
        <v>6.4407303917098035E-2</v>
      </c>
      <c r="CX34" s="2">
        <f t="shared" si="21"/>
        <v>6.3017326914899349E-2</v>
      </c>
      <c r="CY34" s="2">
        <f t="shared" si="21"/>
        <v>5.7668662446557307E-2</v>
      </c>
      <c r="CZ34" s="2">
        <f t="shared" si="21"/>
        <v>6.52715070097694E-2</v>
      </c>
      <c r="DA34" s="2">
        <f t="shared" si="21"/>
        <v>6.9627134548675015E-2</v>
      </c>
      <c r="DB34" s="2">
        <f t="shared" si="21"/>
        <v>6.7244670015064498E-2</v>
      </c>
      <c r="DC34" s="2">
        <f t="shared" si="21"/>
        <v>6.3526618883689143E-2</v>
      </c>
      <c r="DD34" s="2">
        <f t="shared" si="21"/>
        <v>5.7572792491267316E-2</v>
      </c>
      <c r="DE34" s="2">
        <f t="shared" si="21"/>
        <v>6.2358598683422577E-2</v>
      </c>
      <c r="DF34" s="2">
        <f t="shared" si="21"/>
        <v>6.8657172336271152E-2</v>
      </c>
      <c r="DG34" s="2">
        <f t="shared" si="21"/>
        <v>6.7747643906571564E-2</v>
      </c>
      <c r="DH34" s="2">
        <f t="shared" si="21"/>
        <v>5.8174383328187307E-2</v>
      </c>
      <c r="DI34" s="2">
        <f t="shared" si="21"/>
        <v>5.0258107191949779E-2</v>
      </c>
      <c r="DJ34" s="2">
        <f t="shared" si="21"/>
        <v>5.0261952978121874E-2</v>
      </c>
      <c r="DK34" s="2">
        <f t="shared" si="21"/>
        <v>3.4060479932138357E-2</v>
      </c>
      <c r="DL34" s="2">
        <f t="shared" si="21"/>
        <v>4.0673309255049243E-2</v>
      </c>
      <c r="DN34" s="36" t="s">
        <v>36</v>
      </c>
      <c r="DO34" s="37" t="s">
        <v>35</v>
      </c>
      <c r="DP34" s="37" t="s">
        <v>34</v>
      </c>
      <c r="DQ34" s="34">
        <f t="shared" si="4"/>
        <v>5.9472336161268097E-2</v>
      </c>
      <c r="DR34" s="34">
        <f t="shared" si="4"/>
        <v>9.7712910963457342E-2</v>
      </c>
      <c r="DS34" s="34">
        <f t="shared" si="4"/>
        <v>0.22157551970306136</v>
      </c>
      <c r="DT34" s="34">
        <f t="shared" si="5"/>
        <v>9.7695879624695225E-2</v>
      </c>
      <c r="DU34" s="34">
        <f t="shared" si="6"/>
        <v>0.60317063093967938</v>
      </c>
      <c r="DV34" s="34">
        <f t="shared" si="6"/>
        <v>0.17525384935725924</v>
      </c>
      <c r="DW34" s="34">
        <f t="shared" si="6"/>
        <v>7.4733789187187594E-2</v>
      </c>
      <c r="DX34" s="34">
        <f t="shared" si="6"/>
        <v>1.7645840452616069E-2</v>
      </c>
      <c r="DY34" s="34">
        <f t="shared" si="6"/>
        <v>0.77842448029693867</v>
      </c>
    </row>
    <row r="35" spans="1:129" x14ac:dyDescent="0.2">
      <c r="A35" s="4"/>
      <c r="B35" s="6" t="s">
        <v>33</v>
      </c>
      <c r="C35" s="6"/>
      <c r="D35" s="2">
        <f t="shared" ref="D35:AI35" si="22">D9/$D9</f>
        <v>1</v>
      </c>
      <c r="E35" s="2">
        <f t="shared" si="22"/>
        <v>1.0439827936910201E-2</v>
      </c>
      <c r="F35" s="2">
        <f t="shared" si="22"/>
        <v>1.1045383307212645E-2</v>
      </c>
      <c r="G35" s="2">
        <f t="shared" si="22"/>
        <v>1.1184100836973557E-2</v>
      </c>
      <c r="H35" s="2">
        <f t="shared" si="22"/>
        <v>1.1891026709793591E-2</v>
      </c>
      <c r="I35" s="2">
        <f t="shared" si="22"/>
        <v>1.2244489646203609E-2</v>
      </c>
      <c r="J35" s="2">
        <f t="shared" si="22"/>
        <v>1.2319183700690253E-2</v>
      </c>
      <c r="K35" s="2">
        <f t="shared" si="22"/>
        <v>1.2312514588682518E-2</v>
      </c>
      <c r="L35" s="2">
        <f t="shared" si="22"/>
        <v>1.2748674513988463E-2</v>
      </c>
      <c r="M35" s="2">
        <f t="shared" si="22"/>
        <v>1.2904731734969489E-2</v>
      </c>
      <c r="N35" s="2">
        <f t="shared" si="22"/>
        <v>1.3100803627996932E-2</v>
      </c>
      <c r="O35" s="2">
        <f t="shared" si="22"/>
        <v>1.2875387642135449E-2</v>
      </c>
      <c r="P35" s="2">
        <f t="shared" si="22"/>
        <v>1.2752675981193104E-2</v>
      </c>
      <c r="Q35" s="2">
        <f t="shared" si="22"/>
        <v>1.2972756677448398E-2</v>
      </c>
      <c r="R35" s="2">
        <f t="shared" si="22"/>
        <v>1.2563273200173397E-2</v>
      </c>
      <c r="S35" s="2">
        <f t="shared" si="22"/>
        <v>1.2296508719863951E-2</v>
      </c>
      <c r="T35" s="2">
        <f t="shared" si="22"/>
        <v>1.2227149954983495E-2</v>
      </c>
      <c r="U35" s="2">
        <f t="shared" si="22"/>
        <v>1.1676281303144487E-2</v>
      </c>
      <c r="V35" s="2">
        <f t="shared" si="22"/>
        <v>1.1686951882356864E-2</v>
      </c>
      <c r="W35" s="2">
        <f t="shared" si="22"/>
        <v>1.1446863850078362E-2</v>
      </c>
      <c r="X35" s="2">
        <f t="shared" si="22"/>
        <v>1.2308513121477875E-2</v>
      </c>
      <c r="Y35" s="2">
        <f t="shared" si="22"/>
        <v>1.2541932041748641E-2</v>
      </c>
      <c r="Z35" s="2">
        <f t="shared" si="22"/>
        <v>1.2862049418119977E-2</v>
      </c>
      <c r="AA35" s="2">
        <f t="shared" si="22"/>
        <v>1.2573943779385775E-2</v>
      </c>
      <c r="AB35" s="2">
        <f t="shared" si="22"/>
        <v>1.3367568108306379E-2</v>
      </c>
      <c r="AC35" s="2">
        <f t="shared" si="22"/>
        <v>1.2715328953949782E-2</v>
      </c>
      <c r="AD35" s="2">
        <f t="shared" si="22"/>
        <v>1.2477908566474374E-2</v>
      </c>
      <c r="AE35" s="2">
        <f t="shared" si="22"/>
        <v>1.2798025942845711E-2</v>
      </c>
      <c r="AF35" s="2">
        <f t="shared" si="22"/>
        <v>1.2597952582613625E-2</v>
      </c>
      <c r="AG35" s="2">
        <f t="shared" si="22"/>
        <v>1.3264863783387242E-2</v>
      </c>
      <c r="AH35" s="2">
        <f t="shared" si="22"/>
        <v>1.3220847644136183E-2</v>
      </c>
      <c r="AI35" s="2">
        <f t="shared" si="22"/>
        <v>1.2784687718830238E-2</v>
      </c>
      <c r="AJ35" s="2">
        <f t="shared" ref="AJ35:BO35" si="23">AJ9/$D9</f>
        <v>1.2139117676481376E-2</v>
      </c>
      <c r="AK35" s="2">
        <f t="shared" si="23"/>
        <v>1.2109773583647338E-2</v>
      </c>
      <c r="AL35" s="2">
        <f t="shared" si="23"/>
        <v>1.1642935743105806E-2</v>
      </c>
      <c r="AM35" s="2">
        <f t="shared" si="23"/>
        <v>1.1931041381840007E-2</v>
      </c>
      <c r="AN35" s="2">
        <f t="shared" si="23"/>
        <v>1.1925706092233819E-2</v>
      </c>
      <c r="AO35" s="2">
        <f t="shared" si="23"/>
        <v>1.1637600453499616E-2</v>
      </c>
      <c r="AP35" s="2">
        <f t="shared" si="23"/>
        <v>1.1793657674480642E-2</v>
      </c>
      <c r="AQ35" s="2">
        <f t="shared" si="23"/>
        <v>1.1508219680549535E-2</v>
      </c>
      <c r="AR35" s="2">
        <f t="shared" si="23"/>
        <v>1.1525559371769649E-2</v>
      </c>
      <c r="AS35" s="2">
        <f t="shared" si="23"/>
        <v>1.1794991496882189E-2</v>
      </c>
      <c r="AT35" s="2">
        <f t="shared" si="23"/>
        <v>1.1285471339491147E-2</v>
      </c>
      <c r="AU35" s="2">
        <f t="shared" si="23"/>
        <v>1.0725265930841308E-2</v>
      </c>
      <c r="AV35" s="2">
        <f t="shared" si="23"/>
        <v>1.041581913368235E-2</v>
      </c>
      <c r="AW35" s="2">
        <f t="shared" si="23"/>
        <v>1.0993364233552303E-2</v>
      </c>
      <c r="AX35" s="2">
        <f t="shared" si="23"/>
        <v>1.1318816899529828E-2</v>
      </c>
      <c r="AY35" s="2">
        <f t="shared" si="23"/>
        <v>1.21764647037247E-2</v>
      </c>
      <c r="AZ35" s="2">
        <f t="shared" si="23"/>
        <v>1.2476574744072827E-2</v>
      </c>
      <c r="BA35" s="2">
        <f t="shared" si="23"/>
        <v>1.323685351295475E-2</v>
      </c>
      <c r="BB35" s="2">
        <f t="shared" si="23"/>
        <v>1.3611657607789523E-2</v>
      </c>
      <c r="BC35" s="2">
        <f t="shared" si="23"/>
        <v>1.377171629597519E-2</v>
      </c>
      <c r="BD35" s="2">
        <f t="shared" si="23"/>
        <v>1.4259895294941479E-2</v>
      </c>
      <c r="BE35" s="2">
        <f t="shared" si="23"/>
        <v>1.4361265797459069E-2</v>
      </c>
      <c r="BF35" s="2">
        <f t="shared" si="23"/>
        <v>1.4326586415018841E-2</v>
      </c>
      <c r="BG35" s="2">
        <f t="shared" si="23"/>
        <v>1.4117176297975924E-2</v>
      </c>
      <c r="BH35" s="2">
        <f t="shared" si="23"/>
        <v>1.4465303944779753E-2</v>
      </c>
      <c r="BI35" s="2">
        <f t="shared" si="23"/>
        <v>1.4637367034579346E-2</v>
      </c>
      <c r="BJ35" s="2">
        <f t="shared" si="23"/>
        <v>1.3810397145620061E-2</v>
      </c>
      <c r="BK35" s="2">
        <f t="shared" si="23"/>
        <v>1.4118510120377471E-2</v>
      </c>
      <c r="BL35" s="2">
        <f t="shared" si="23"/>
        <v>1.3359565173897095E-2</v>
      </c>
      <c r="BM35" s="2">
        <f t="shared" si="23"/>
        <v>1.2810030344459634E-2</v>
      </c>
      <c r="BN35" s="2">
        <f t="shared" si="23"/>
        <v>1.2583280536196605E-2</v>
      </c>
      <c r="BO35" s="2">
        <f t="shared" si="23"/>
        <v>1.2113775050851979E-2</v>
      </c>
      <c r="BP35" s="2">
        <f t="shared" ref="BP35:CQ35" si="24">BP9/$D9</f>
        <v>1.1931041381840007E-2</v>
      </c>
      <c r="BQ35" s="2">
        <f t="shared" si="24"/>
        <v>1.1514888792557271E-2</v>
      </c>
      <c r="BR35" s="2">
        <f t="shared" si="24"/>
        <v>1.0798626162926407E-2</v>
      </c>
      <c r="BS35" s="2">
        <f t="shared" si="24"/>
        <v>1.0781286471706293E-2</v>
      </c>
      <c r="BT35" s="2">
        <f t="shared" si="24"/>
        <v>1.0881323151822334E-2</v>
      </c>
      <c r="BU35" s="2">
        <f t="shared" si="24"/>
        <v>1.0337123611991064E-2</v>
      </c>
      <c r="BV35" s="2">
        <f t="shared" si="24"/>
        <v>1.0518523458601487E-2</v>
      </c>
      <c r="BW35" s="2">
        <f t="shared" si="24"/>
        <v>1.0583880756277302E-2</v>
      </c>
      <c r="BX35" s="2">
        <f t="shared" si="24"/>
        <v>1.1114742072093101E-2</v>
      </c>
      <c r="BY35" s="2">
        <f t="shared" si="24"/>
        <v>1.1545566707792857E-2</v>
      </c>
      <c r="BZ35" s="2">
        <f t="shared" si="24"/>
        <v>1.2395211577578445E-2</v>
      </c>
      <c r="CA35" s="2">
        <f t="shared" si="24"/>
        <v>9.3874420620894336E-3</v>
      </c>
      <c r="CB35" s="2">
        <f t="shared" si="24"/>
        <v>8.5978192003734709E-3</v>
      </c>
      <c r="CC35" s="2">
        <f t="shared" si="24"/>
        <v>8.4364266897862545E-3</v>
      </c>
      <c r="CD35" s="2">
        <f t="shared" si="24"/>
        <v>7.6974890793290876E-3</v>
      </c>
      <c r="CE35" s="2">
        <f t="shared" si="24"/>
        <v>6.7091266797825871E-3</v>
      </c>
      <c r="CF35" s="2">
        <f t="shared" si="24"/>
        <v>6.0902330854646705E-3</v>
      </c>
      <c r="CG35" s="2">
        <f t="shared" si="24"/>
        <v>5.7941245123211841E-3</v>
      </c>
      <c r="CH35" s="2">
        <f t="shared" si="24"/>
        <v>5.3579645870152392E-3</v>
      </c>
      <c r="CI35" s="2">
        <f t="shared" si="24"/>
        <v>5.1365500683583981E-3</v>
      </c>
      <c r="CJ35" s="2">
        <f t="shared" si="24"/>
        <v>4.5670079028977293E-3</v>
      </c>
      <c r="CK35" s="2">
        <f t="shared" si="24"/>
        <v>3.98812898062623E-3</v>
      </c>
      <c r="CL35" s="2">
        <f t="shared" si="24"/>
        <v>3.4786088232351864E-3</v>
      </c>
      <c r="CM35" s="2">
        <f t="shared" si="24"/>
        <v>2.9490813298209346E-3</v>
      </c>
      <c r="CN35" s="2">
        <f t="shared" si="24"/>
        <v>2.508919937310347E-3</v>
      </c>
      <c r="CO35" s="2">
        <f t="shared" si="24"/>
        <v>2.136783487278669E-3</v>
      </c>
      <c r="CP35" s="2">
        <f t="shared" si="24"/>
        <v>1.840674914135183E-3</v>
      </c>
      <c r="CQ35" s="2">
        <f t="shared" si="24"/>
        <v>5.7354363266531065E-3</v>
      </c>
      <c r="CS35" s="4"/>
      <c r="CT35" s="6" t="s">
        <v>33</v>
      </c>
      <c r="CU35" s="6"/>
      <c r="CV35" s="2">
        <f t="shared" ref="CV35" si="25">CV9/$D9</f>
        <v>5.6804828437093599E-2</v>
      </c>
      <c r="CW35" s="2">
        <f t="shared" ref="CW35:DL35" si="26">CW9/$D9</f>
        <v>6.3385908166327651E-2</v>
      </c>
      <c r="CX35" s="2">
        <f t="shared" si="26"/>
        <v>6.3460602220814302E-2</v>
      </c>
      <c r="CY35" s="2">
        <f t="shared" si="26"/>
        <v>5.9345760112041082E-2</v>
      </c>
      <c r="CZ35" s="2">
        <f t="shared" si="26"/>
        <v>6.4060822301510556E-2</v>
      </c>
      <c r="DA35" s="2">
        <f t="shared" si="26"/>
        <v>6.4359598519457134E-2</v>
      </c>
      <c r="DB35" s="2">
        <f t="shared" si="26"/>
        <v>6.0607556103904767E-2</v>
      </c>
      <c r="DC35" s="2">
        <f t="shared" si="26"/>
        <v>5.8390743272533262E-2</v>
      </c>
      <c r="DD35" s="2">
        <f t="shared" si="26"/>
        <v>5.5214912134449297E-2</v>
      </c>
      <c r="DE35" s="2">
        <f t="shared" si="26"/>
        <v>6.2820367468071625E-2</v>
      </c>
      <c r="DF35" s="2">
        <f t="shared" si="26"/>
        <v>7.0836640101370502E-2</v>
      </c>
      <c r="DG35" s="2">
        <f t="shared" si="26"/>
        <v>7.0391143419253732E-2</v>
      </c>
      <c r="DH35" s="2">
        <f t="shared" si="26"/>
        <v>6.0953016105905498E-2</v>
      </c>
      <c r="DI35" s="2">
        <f t="shared" si="26"/>
        <v>5.3316882857047582E-2</v>
      </c>
      <c r="DJ35" s="2">
        <f t="shared" si="26"/>
        <v>5.502684317583114E-2</v>
      </c>
      <c r="DK35" s="2">
        <f t="shared" si="26"/>
        <v>3.7531094734736072E-2</v>
      </c>
      <c r="DL35" s="2">
        <f t="shared" si="26"/>
        <v>4.3493280869652207E-2</v>
      </c>
      <c r="DN35" s="36"/>
      <c r="DO35" s="37" t="s">
        <v>33</v>
      </c>
      <c r="DP35" s="37"/>
      <c r="DQ35" s="34">
        <f t="shared" si="4"/>
        <v>5.6804828437093599E-2</v>
      </c>
      <c r="DR35" s="34">
        <f t="shared" si="4"/>
        <v>9.4185201240454833E-2</v>
      </c>
      <c r="DS35" s="34">
        <f t="shared" si="4"/>
        <v>0.21924172196472039</v>
      </c>
      <c r="DT35" s="34">
        <f t="shared" si="5"/>
        <v>9.9050985361299138E-2</v>
      </c>
      <c r="DU35" s="34">
        <f t="shared" si="6"/>
        <v>0.59139017639801261</v>
      </c>
      <c r="DV35" s="34">
        <f t="shared" si="6"/>
        <v>0.189368101637267</v>
      </c>
      <c r="DW35" s="34">
        <f t="shared" si="6"/>
        <v>8.1024375604388271E-2</v>
      </c>
      <c r="DX35" s="34">
        <f t="shared" si="6"/>
        <v>1.8649504818433426E-2</v>
      </c>
      <c r="DY35" s="34">
        <f t="shared" si="6"/>
        <v>0.78075827803527964</v>
      </c>
    </row>
    <row r="36" spans="1:129" x14ac:dyDescent="0.2">
      <c r="A36" s="4" t="s">
        <v>32</v>
      </c>
      <c r="B36" s="6" t="s">
        <v>31</v>
      </c>
      <c r="C36" s="6" t="s">
        <v>28</v>
      </c>
      <c r="D36" s="2">
        <f t="shared" ref="D36:AI36" si="27">D10/$D10</f>
        <v>1</v>
      </c>
      <c r="E36" s="2">
        <f t="shared" si="27"/>
        <v>1.2690523965821961E-2</v>
      </c>
      <c r="F36" s="2">
        <f t="shared" si="27"/>
        <v>1.360743093298606E-2</v>
      </c>
      <c r="G36" s="2">
        <f t="shared" si="27"/>
        <v>1.3275218263723706E-2</v>
      </c>
      <c r="H36" s="2">
        <f t="shared" si="27"/>
        <v>1.4165548217346816E-2</v>
      </c>
      <c r="I36" s="2">
        <f t="shared" si="27"/>
        <v>1.468379998139609E-2</v>
      </c>
      <c r="J36" s="2">
        <f t="shared" si="27"/>
        <v>1.4803396542330538E-2</v>
      </c>
      <c r="K36" s="2">
        <f t="shared" si="27"/>
        <v>1.4670511474625596E-2</v>
      </c>
      <c r="L36" s="2">
        <f t="shared" si="27"/>
        <v>1.5228628758986352E-2</v>
      </c>
      <c r="M36" s="2">
        <f t="shared" si="27"/>
        <v>1.5640572468871673E-2</v>
      </c>
      <c r="N36" s="2">
        <f t="shared" si="27"/>
        <v>1.4803396542330538E-2</v>
      </c>
      <c r="O36" s="2">
        <f t="shared" si="27"/>
        <v>1.5175474731904375E-2</v>
      </c>
      <c r="P36" s="2">
        <f t="shared" si="27"/>
        <v>1.4816685049101032E-2</v>
      </c>
      <c r="Q36" s="2">
        <f t="shared" si="27"/>
        <v>1.5255205772527342E-2</v>
      </c>
      <c r="R36" s="2">
        <f t="shared" si="27"/>
        <v>1.4431318352756701E-2</v>
      </c>
      <c r="S36" s="2">
        <f t="shared" si="27"/>
        <v>1.3979509122559897E-2</v>
      </c>
      <c r="T36" s="2">
        <f t="shared" si="27"/>
        <v>1.4617357447543619E-2</v>
      </c>
      <c r="U36" s="2">
        <f t="shared" si="27"/>
        <v>1.3913066588707427E-2</v>
      </c>
      <c r="V36" s="2">
        <f t="shared" si="27"/>
        <v>1.4404741339215711E-2</v>
      </c>
      <c r="W36" s="2">
        <f t="shared" si="27"/>
        <v>1.3727027493920508E-2</v>
      </c>
      <c r="X36" s="2">
        <f t="shared" si="27"/>
        <v>1.1707174464805389E-2</v>
      </c>
      <c r="Y36" s="2">
        <f t="shared" si="27"/>
        <v>1.2610792925198995E-2</v>
      </c>
      <c r="Z36" s="2">
        <f t="shared" si="27"/>
        <v>1.2663946952280972E-2</v>
      </c>
      <c r="AA36" s="2">
        <f t="shared" si="27"/>
        <v>1.2783543513215419E-2</v>
      </c>
      <c r="AB36" s="2">
        <f t="shared" si="27"/>
        <v>1.3766893014231991E-2</v>
      </c>
      <c r="AC36" s="2">
        <f t="shared" si="27"/>
        <v>1.4178836724117311E-2</v>
      </c>
      <c r="AD36" s="2">
        <f t="shared" si="27"/>
        <v>1.4497760886609172E-2</v>
      </c>
      <c r="AE36" s="2">
        <f t="shared" si="27"/>
        <v>1.3740316000691002E-2</v>
      </c>
      <c r="AF36" s="2">
        <f t="shared" si="27"/>
        <v>1.3129044689248269E-2</v>
      </c>
      <c r="AG36" s="2">
        <f t="shared" si="27"/>
        <v>1.4564203420461642E-2</v>
      </c>
      <c r="AH36" s="2">
        <f t="shared" si="27"/>
        <v>1.3474545865281119E-2</v>
      </c>
      <c r="AI36" s="2">
        <f t="shared" si="27"/>
        <v>1.3687161973609025E-2</v>
      </c>
      <c r="AJ36" s="2">
        <f t="shared" ref="AJ36:BO36" si="28">AJ10/$D10</f>
        <v>1.262408143196949E-2</v>
      </c>
      <c r="AK36" s="2">
        <f t="shared" si="28"/>
        <v>1.2717100979362949E-2</v>
      </c>
      <c r="AL36" s="2">
        <f t="shared" si="28"/>
        <v>1.3022736635084315E-2</v>
      </c>
      <c r="AM36" s="2">
        <f t="shared" si="28"/>
        <v>1.3899778081936933E-2</v>
      </c>
      <c r="AN36" s="2">
        <f t="shared" si="28"/>
        <v>1.3394814824658154E-2</v>
      </c>
      <c r="AO36" s="2">
        <f t="shared" si="28"/>
        <v>1.3009448128313821E-2</v>
      </c>
      <c r="AP36" s="2">
        <f t="shared" si="28"/>
        <v>1.4444606859527195E-2</v>
      </c>
      <c r="AQ36" s="2">
        <f t="shared" si="28"/>
        <v>1.5534264414707719E-2</v>
      </c>
      <c r="AR36" s="2">
        <f t="shared" si="28"/>
        <v>1.3740316000691002E-2</v>
      </c>
      <c r="AS36" s="2">
        <f t="shared" si="28"/>
        <v>1.3115756182477775E-2</v>
      </c>
      <c r="AT36" s="2">
        <f t="shared" si="28"/>
        <v>1.2477907857494053E-2</v>
      </c>
      <c r="AU36" s="2">
        <f t="shared" si="28"/>
        <v>1.2570927404887513E-2</v>
      </c>
      <c r="AV36" s="2">
        <f t="shared" si="28"/>
        <v>1.2756966499674432E-2</v>
      </c>
      <c r="AW36" s="2">
        <f t="shared" si="28"/>
        <v>1.1162345687215127E-2</v>
      </c>
      <c r="AX36" s="2">
        <f t="shared" si="28"/>
        <v>1.2145695188231699E-2</v>
      </c>
      <c r="AY36" s="2">
        <f t="shared" si="28"/>
        <v>1.3567565412674577E-2</v>
      </c>
      <c r="AZ36" s="2">
        <f t="shared" si="28"/>
        <v>1.2451330843953065E-2</v>
      </c>
      <c r="BA36" s="2">
        <f t="shared" si="28"/>
        <v>1.2863274553838386E-2</v>
      </c>
      <c r="BB36" s="2">
        <f t="shared" si="28"/>
        <v>1.3036025141854811E-2</v>
      </c>
      <c r="BC36" s="2">
        <f t="shared" si="28"/>
        <v>1.3740316000691002E-2</v>
      </c>
      <c r="BD36" s="2">
        <f t="shared" si="28"/>
        <v>1.3939643602248416E-2</v>
      </c>
      <c r="BE36" s="2">
        <f t="shared" si="28"/>
        <v>1.4019374642871381E-2</v>
      </c>
      <c r="BF36" s="2">
        <f t="shared" si="28"/>
        <v>1.3115756182477775E-2</v>
      </c>
      <c r="BG36" s="2">
        <f t="shared" si="28"/>
        <v>1.2438042337182572E-2</v>
      </c>
      <c r="BH36" s="2">
        <f t="shared" si="28"/>
        <v>1.2398176816871088E-2</v>
      </c>
      <c r="BI36" s="2">
        <f t="shared" si="28"/>
        <v>1.2331734283018618E-2</v>
      </c>
      <c r="BJ36" s="2">
        <f t="shared" si="28"/>
        <v>1.186663654605132E-2</v>
      </c>
      <c r="BK36" s="2">
        <f t="shared" si="28"/>
        <v>1.2145695188231699E-2</v>
      </c>
      <c r="BL36" s="2">
        <f t="shared" si="28"/>
        <v>1.1906502066362804E-2</v>
      </c>
      <c r="BM36" s="2">
        <f t="shared" si="28"/>
        <v>1.1494558356477483E-2</v>
      </c>
      <c r="BN36" s="2">
        <f t="shared" si="28"/>
        <v>1.110919166013315E-2</v>
      </c>
      <c r="BO36" s="2">
        <f t="shared" si="28"/>
        <v>9.5145708476738478E-3</v>
      </c>
      <c r="BP36" s="2">
        <f t="shared" ref="BP36:CQ36" si="29">BP10/$D10</f>
        <v>1.0258727226821522E-2</v>
      </c>
      <c r="BQ36" s="2">
        <f t="shared" si="29"/>
        <v>9.7936294898542248E-3</v>
      </c>
      <c r="BR36" s="2">
        <f t="shared" si="29"/>
        <v>9.129204151329515E-3</v>
      </c>
      <c r="BS36" s="2">
        <f t="shared" si="29"/>
        <v>8.3318937450998637E-3</v>
      </c>
      <c r="BT36" s="2">
        <f t="shared" si="29"/>
        <v>9.3551087664279168E-3</v>
      </c>
      <c r="BU36" s="2">
        <f t="shared" si="29"/>
        <v>7.999681075837508E-3</v>
      </c>
      <c r="BV36" s="2">
        <f t="shared" si="29"/>
        <v>8.1192776367719557E-3</v>
      </c>
      <c r="BW36" s="2">
        <f t="shared" si="29"/>
        <v>8.3983362789523345E-3</v>
      </c>
      <c r="BX36" s="2">
        <f t="shared" si="29"/>
        <v>7.7604879539686124E-3</v>
      </c>
      <c r="BY36" s="2">
        <f t="shared" si="29"/>
        <v>8.6109523872802407E-3</v>
      </c>
      <c r="BZ36" s="2">
        <f t="shared" si="29"/>
        <v>9.3816857799689044E-3</v>
      </c>
      <c r="CA36" s="2">
        <f t="shared" si="29"/>
        <v>6.4183487701486982E-3</v>
      </c>
      <c r="CB36" s="2">
        <f t="shared" si="29"/>
        <v>5.6609038842305292E-3</v>
      </c>
      <c r="CC36" s="2">
        <f t="shared" si="29"/>
        <v>5.5280188165255867E-3</v>
      </c>
      <c r="CD36" s="2">
        <f t="shared" si="29"/>
        <v>4.8104394509189E-3</v>
      </c>
      <c r="CE36" s="2">
        <f t="shared" si="29"/>
        <v>4.5712463290500044E-3</v>
      </c>
      <c r="CF36" s="2">
        <f t="shared" si="29"/>
        <v>3.9732635243777655E-3</v>
      </c>
      <c r="CG36" s="2">
        <f t="shared" si="29"/>
        <v>4.0264175514597425E-3</v>
      </c>
      <c r="CH36" s="2">
        <f t="shared" si="29"/>
        <v>3.999840537918754E-3</v>
      </c>
      <c r="CI36" s="2">
        <f t="shared" si="29"/>
        <v>3.6809163754268934E-3</v>
      </c>
      <c r="CJ36" s="2">
        <f t="shared" si="29"/>
        <v>3.0032025301316889E-3</v>
      </c>
      <c r="CK36" s="2">
        <f t="shared" si="29"/>
        <v>2.7374323947218053E-3</v>
      </c>
      <c r="CL36" s="2">
        <f t="shared" si="29"/>
        <v>2.2590461509840137E-3</v>
      </c>
      <c r="CM36" s="2">
        <f t="shared" si="29"/>
        <v>1.7009288666232575E-3</v>
      </c>
      <c r="CN36" s="2">
        <f t="shared" si="29"/>
        <v>1.8471024410986938E-3</v>
      </c>
      <c r="CO36" s="2">
        <f t="shared" si="29"/>
        <v>1.1693885958034896E-3</v>
      </c>
      <c r="CP36" s="2">
        <f t="shared" si="29"/>
        <v>1.0896575551805243E-3</v>
      </c>
      <c r="CQ36" s="2">
        <f t="shared" si="29"/>
        <v>3.136087597836631E-3</v>
      </c>
      <c r="CS36" s="4" t="s">
        <v>32</v>
      </c>
      <c r="CT36" s="6" t="s">
        <v>31</v>
      </c>
      <c r="CU36" s="6" t="s">
        <v>28</v>
      </c>
      <c r="CV36" s="2">
        <f t="shared" ref="CV36" si="30">CV10/$D10</f>
        <v>6.8422521361274635E-2</v>
      </c>
      <c r="CW36" s="2">
        <f t="shared" ref="CW36:DL36" si="31">CW10/$D10</f>
        <v>7.5146505787144699E-2</v>
      </c>
      <c r="CX36" s="2">
        <f t="shared" si="31"/>
        <v>7.365819302884935E-2</v>
      </c>
      <c r="CY36" s="2">
        <f t="shared" si="31"/>
        <v>6.836936733419266E-2</v>
      </c>
      <c r="CZ36" s="2">
        <f t="shared" si="31"/>
        <v>6.6004013129044692E-2</v>
      </c>
      <c r="DA36" s="2">
        <f t="shared" si="31"/>
        <v>6.9405870862291205E-2</v>
      </c>
      <c r="DB36" s="2">
        <f t="shared" si="31"/>
        <v>6.5950859101962717E-2</v>
      </c>
      <c r="DC36" s="2">
        <f t="shared" si="31"/>
        <v>7.0123450227897885E-2</v>
      </c>
      <c r="DD36" s="2">
        <f t="shared" si="31"/>
        <v>6.2083903631748899E-2</v>
      </c>
      <c r="DE36" s="2">
        <f t="shared" si="31"/>
        <v>6.406389114055254E-2</v>
      </c>
      <c r="DF36" s="2">
        <f t="shared" si="31"/>
        <v>6.7253132765471138E-2</v>
      </c>
      <c r="DG36" s="2">
        <f t="shared" si="31"/>
        <v>6.0648744900535526E-2</v>
      </c>
      <c r="DH36" s="2">
        <f t="shared" si="31"/>
        <v>5.217067758096023E-2</v>
      </c>
      <c r="DI36" s="2">
        <f t="shared" si="31"/>
        <v>4.2935165375466759E-2</v>
      </c>
      <c r="DJ36" s="2">
        <f t="shared" si="31"/>
        <v>4.0569811170318791E-2</v>
      </c>
      <c r="DK36" s="2">
        <f t="shared" si="31"/>
        <v>2.4543872005102788E-2</v>
      </c>
      <c r="DL36" s="2">
        <f t="shared" si="31"/>
        <v>2.8650020597185494E-2</v>
      </c>
      <c r="DN36" s="36" t="s">
        <v>32</v>
      </c>
      <c r="DO36" s="37" t="s">
        <v>31</v>
      </c>
      <c r="DP36" s="37" t="s">
        <v>28</v>
      </c>
      <c r="DQ36" s="34">
        <f t="shared" si="4"/>
        <v>6.8422521361274635E-2</v>
      </c>
      <c r="DR36" s="34">
        <f t="shared" si="4"/>
        <v>0.11312505813721713</v>
      </c>
      <c r="DS36" s="34">
        <f t="shared" si="4"/>
        <v>0.26016238555273546</v>
      </c>
      <c r="DT36" s="34">
        <f t="shared" si="5"/>
        <v>0.1165933584043161</v>
      </c>
      <c r="DU36" s="34">
        <f t="shared" si="6"/>
        <v>0.60313874529919076</v>
      </c>
      <c r="DV36" s="34">
        <f t="shared" si="6"/>
        <v>0.13669886914807383</v>
      </c>
      <c r="DW36" s="34">
        <f t="shared" si="6"/>
        <v>5.3193892602288281E-2</v>
      </c>
      <c r="DX36" s="34">
        <f t="shared" si="6"/>
        <v>1.1202211207526611E-2</v>
      </c>
      <c r="DY36" s="34">
        <f t="shared" si="6"/>
        <v>0.73983761444726459</v>
      </c>
    </row>
    <row r="37" spans="1:129" x14ac:dyDescent="0.2">
      <c r="A37" s="4" t="s">
        <v>30</v>
      </c>
      <c r="B37" s="6" t="s">
        <v>29</v>
      </c>
      <c r="C37" s="6" t="s">
        <v>28</v>
      </c>
      <c r="D37" s="2">
        <f t="shared" ref="D37:AI37" si="32">D11/$D11</f>
        <v>1</v>
      </c>
      <c r="E37" s="2">
        <f t="shared" si="32"/>
        <v>1.1099796334012219E-2</v>
      </c>
      <c r="F37" s="2">
        <f t="shared" si="32"/>
        <v>1.1696246726796625E-2</v>
      </c>
      <c r="G37" s="2">
        <f t="shared" si="32"/>
        <v>1.1870817573465231E-2</v>
      </c>
      <c r="H37" s="2">
        <f t="shared" si="32"/>
        <v>1.2307244690136747E-2</v>
      </c>
      <c r="I37" s="2">
        <f t="shared" si="32"/>
        <v>1.2292697119581029E-2</v>
      </c>
      <c r="J37" s="2">
        <f t="shared" si="32"/>
        <v>1.2525458248472504E-2</v>
      </c>
      <c r="K37" s="2">
        <f t="shared" si="32"/>
        <v>1.2525458248472504E-2</v>
      </c>
      <c r="L37" s="2">
        <f t="shared" si="32"/>
        <v>1.3369217340704103E-2</v>
      </c>
      <c r="M37" s="2">
        <f t="shared" si="32"/>
        <v>1.2889147512365435E-2</v>
      </c>
      <c r="N37" s="2">
        <f t="shared" si="32"/>
        <v>1.1172534186790806E-2</v>
      </c>
      <c r="O37" s="2">
        <f t="shared" si="32"/>
        <v>1.2394530113471051E-2</v>
      </c>
      <c r="P37" s="2">
        <f t="shared" si="32"/>
        <v>1.2612743671806809E-2</v>
      </c>
      <c r="Q37" s="2">
        <f t="shared" si="32"/>
        <v>1.2467267966249636E-2</v>
      </c>
      <c r="R37" s="2">
        <f t="shared" si="32"/>
        <v>1.156531859179517E-2</v>
      </c>
      <c r="S37" s="2">
        <f t="shared" si="32"/>
        <v>1.1201629327902239E-2</v>
      </c>
      <c r="T37" s="2">
        <f t="shared" si="32"/>
        <v>1.2001745708466686E-2</v>
      </c>
      <c r="U37" s="2">
        <f t="shared" si="32"/>
        <v>1.1419842886237997E-2</v>
      </c>
      <c r="V37" s="2">
        <f t="shared" si="32"/>
        <v>1.1536223450683735E-2</v>
      </c>
      <c r="W37" s="2">
        <f t="shared" si="32"/>
        <v>1.1128891475123654E-2</v>
      </c>
      <c r="X37" s="2">
        <f t="shared" si="32"/>
        <v>9.6304917078847835E-3</v>
      </c>
      <c r="Y37" s="2">
        <f t="shared" si="32"/>
        <v>9.426825720104743E-3</v>
      </c>
      <c r="Z37" s="2">
        <f t="shared" si="32"/>
        <v>9.485016002327611E-3</v>
      </c>
      <c r="AA37" s="2">
        <f t="shared" si="32"/>
        <v>1.1405295315682282E-2</v>
      </c>
      <c r="AB37" s="2">
        <f t="shared" si="32"/>
        <v>1.2787314518475415E-2</v>
      </c>
      <c r="AC37" s="2">
        <f t="shared" si="32"/>
        <v>1.2903695082921152E-2</v>
      </c>
      <c r="AD37" s="2">
        <f t="shared" si="32"/>
        <v>1.1259819610125109E-2</v>
      </c>
      <c r="AE37" s="2">
        <f t="shared" si="32"/>
        <v>1.2700029095141112E-2</v>
      </c>
      <c r="AF37" s="2">
        <f t="shared" si="32"/>
        <v>1.1958102996799535E-2</v>
      </c>
      <c r="AG37" s="2">
        <f t="shared" si="32"/>
        <v>1.2249054407913879E-2</v>
      </c>
      <c r="AH37" s="2">
        <f t="shared" si="32"/>
        <v>1.2510910677916789E-2</v>
      </c>
      <c r="AI37" s="2">
        <f t="shared" si="32"/>
        <v>1.2772766947919697E-2</v>
      </c>
      <c r="AJ37" s="2">
        <f t="shared" ref="AJ37:BO37" si="33">AJ11/$D11</f>
        <v>1.3791096886819901E-2</v>
      </c>
      <c r="AK37" s="2">
        <f t="shared" si="33"/>
        <v>1.1870817573465231E-2</v>
      </c>
      <c r="AL37" s="2">
        <f t="shared" si="33"/>
        <v>1.2132673843468141E-2</v>
      </c>
      <c r="AM37" s="2">
        <f t="shared" si="33"/>
        <v>1.3078265929589758E-2</v>
      </c>
      <c r="AN37" s="2">
        <f t="shared" si="33"/>
        <v>1.1856270002909513E-2</v>
      </c>
      <c r="AO37" s="2">
        <f t="shared" si="33"/>
        <v>1.1056153622345069E-2</v>
      </c>
      <c r="AP37" s="2">
        <f t="shared" si="33"/>
        <v>1.146348559790515E-2</v>
      </c>
      <c r="AQ37" s="2">
        <f t="shared" si="33"/>
        <v>9.3831830084375907E-3</v>
      </c>
      <c r="AR37" s="2">
        <f t="shared" si="33"/>
        <v>1.0939773057899331E-2</v>
      </c>
      <c r="AS37" s="2">
        <f t="shared" si="33"/>
        <v>1.182717486179808E-2</v>
      </c>
      <c r="AT37" s="2">
        <f t="shared" si="33"/>
        <v>1.1027058481233634E-2</v>
      </c>
      <c r="AU37" s="2">
        <f t="shared" si="33"/>
        <v>9.6450392784405009E-3</v>
      </c>
      <c r="AV37" s="2">
        <f t="shared" si="33"/>
        <v>1.0037823683444864E-2</v>
      </c>
      <c r="AW37" s="2">
        <f t="shared" si="33"/>
        <v>1.0546988652894966E-2</v>
      </c>
      <c r="AX37" s="2">
        <f t="shared" si="33"/>
        <v>1.053244108233925E-2</v>
      </c>
      <c r="AY37" s="2">
        <f t="shared" si="33"/>
        <v>1.1318009892347977E-2</v>
      </c>
      <c r="AZ37" s="2">
        <f t="shared" si="33"/>
        <v>1.3514693046261274E-2</v>
      </c>
      <c r="BA37" s="2">
        <f t="shared" si="33"/>
        <v>1.3587430899039861E-2</v>
      </c>
      <c r="BB37" s="2">
        <f t="shared" si="33"/>
        <v>1.4183881291824265E-2</v>
      </c>
      <c r="BC37" s="2">
        <f t="shared" si="33"/>
        <v>1.447483270293861E-2</v>
      </c>
      <c r="BD37" s="2">
        <f t="shared" si="33"/>
        <v>1.4925807390165842E-2</v>
      </c>
      <c r="BE37" s="2">
        <f t="shared" si="33"/>
        <v>1.5376782077393075E-2</v>
      </c>
      <c r="BF37" s="2">
        <f t="shared" si="33"/>
        <v>1.4736688972941519E-2</v>
      </c>
      <c r="BG37" s="2">
        <f t="shared" si="33"/>
        <v>1.6235088740180391E-2</v>
      </c>
      <c r="BH37" s="2">
        <f t="shared" si="33"/>
        <v>1.6162350887401804E-2</v>
      </c>
      <c r="BI37" s="2">
        <f t="shared" si="33"/>
        <v>1.6729706139074773E-2</v>
      </c>
      <c r="BJ37" s="2">
        <f t="shared" si="33"/>
        <v>1.5056735525167297E-2</v>
      </c>
      <c r="BK37" s="2">
        <f t="shared" si="33"/>
        <v>1.5958684899621763E-2</v>
      </c>
      <c r="BL37" s="2">
        <f t="shared" si="33"/>
        <v>1.3892929880709922E-2</v>
      </c>
      <c r="BM37" s="2">
        <f t="shared" si="33"/>
        <v>1.3500145475705556E-2</v>
      </c>
      <c r="BN37" s="2">
        <f t="shared" si="33"/>
        <v>1.3776549316264184E-2</v>
      </c>
      <c r="BO37" s="2">
        <f t="shared" si="33"/>
        <v>1.3441955193482688E-2</v>
      </c>
      <c r="BP37" s="2">
        <f t="shared" ref="BP37:CQ37" si="34">BP11/$D11</f>
        <v>1.2889147512365435E-2</v>
      </c>
      <c r="BQ37" s="2">
        <f t="shared" si="34"/>
        <v>1.2540005819028222E-2</v>
      </c>
      <c r="BR37" s="2">
        <f t="shared" si="34"/>
        <v>1.1201629327902239E-2</v>
      </c>
      <c r="BS37" s="2">
        <f t="shared" si="34"/>
        <v>1.0750654640675008E-2</v>
      </c>
      <c r="BT37" s="2">
        <f t="shared" si="34"/>
        <v>1.0663369217340703E-2</v>
      </c>
      <c r="BU37" s="2">
        <f t="shared" si="34"/>
        <v>1.0328775094559208E-2</v>
      </c>
      <c r="BV37" s="2">
        <f t="shared" si="34"/>
        <v>1.1216176898457957E-2</v>
      </c>
      <c r="BW37" s="2">
        <f t="shared" si="34"/>
        <v>1.0139656677334885E-2</v>
      </c>
      <c r="BX37" s="2">
        <f t="shared" si="34"/>
        <v>1.1230724469013674E-2</v>
      </c>
      <c r="BY37" s="2">
        <f t="shared" si="34"/>
        <v>1.1288914751236544E-2</v>
      </c>
      <c r="BZ37" s="2">
        <f t="shared" si="34"/>
        <v>1.2452720395693919E-2</v>
      </c>
      <c r="CA37" s="2">
        <f t="shared" si="34"/>
        <v>1.0023276112889147E-2</v>
      </c>
      <c r="CB37" s="2">
        <f t="shared" si="34"/>
        <v>8.7139947628745995E-3</v>
      </c>
      <c r="CC37" s="2">
        <f t="shared" si="34"/>
        <v>8.2630200756473662E-3</v>
      </c>
      <c r="CD37" s="2">
        <f t="shared" si="34"/>
        <v>8.0302589467558926E-3</v>
      </c>
      <c r="CE37" s="2">
        <f t="shared" si="34"/>
        <v>6.5173116089613037E-3</v>
      </c>
      <c r="CF37" s="2">
        <f t="shared" si="34"/>
        <v>6.2700029095141109E-3</v>
      </c>
      <c r="CG37" s="2">
        <f t="shared" si="34"/>
        <v>5.9208612161768988E-3</v>
      </c>
      <c r="CH37" s="2">
        <f t="shared" si="34"/>
        <v>5.8044806517311611E-3</v>
      </c>
      <c r="CI37" s="2">
        <f t="shared" si="34"/>
        <v>5.3826011056153618E-3</v>
      </c>
      <c r="CJ37" s="2">
        <f t="shared" si="34"/>
        <v>4.1751527494908354E-3</v>
      </c>
      <c r="CK37" s="2">
        <f t="shared" si="34"/>
        <v>4.2187954611579868E-3</v>
      </c>
      <c r="CL37" s="2">
        <f t="shared" si="34"/>
        <v>3.5205120744835612E-3</v>
      </c>
      <c r="CM37" s="2">
        <f t="shared" si="34"/>
        <v>2.4876345650276404E-3</v>
      </c>
      <c r="CN37" s="2">
        <f t="shared" si="34"/>
        <v>3.0695373872563284E-3</v>
      </c>
      <c r="CO37" s="2">
        <f t="shared" si="34"/>
        <v>2.2694210066918825E-3</v>
      </c>
      <c r="CP37" s="2">
        <f t="shared" si="34"/>
        <v>1.8766366016875183E-3</v>
      </c>
      <c r="CQ37" s="2">
        <f t="shared" si="34"/>
        <v>5.5280768111725343E-3</v>
      </c>
      <c r="CS37" s="4" t="s">
        <v>30</v>
      </c>
      <c r="CT37" s="6" t="s">
        <v>29</v>
      </c>
      <c r="CU37" s="6" t="s">
        <v>28</v>
      </c>
      <c r="CV37" s="2">
        <f t="shared" ref="CV37" si="35">CV11/$D11</f>
        <v>5.9266802443991851E-2</v>
      </c>
      <c r="CW37" s="2">
        <f t="shared" ref="CW37:DL37" si="36">CW11/$D11</f>
        <v>6.2481815536805353E-2</v>
      </c>
      <c r="CX37" s="2">
        <f t="shared" si="36"/>
        <v>6.0241489671224904E-2</v>
      </c>
      <c r="CY37" s="2">
        <f t="shared" si="36"/>
        <v>5.5717195228396861E-2</v>
      </c>
      <c r="CZ37" s="2">
        <f t="shared" si="36"/>
        <v>5.6008146639511203E-2</v>
      </c>
      <c r="DA37" s="2">
        <f t="shared" si="36"/>
        <v>6.067791678789642E-2</v>
      </c>
      <c r="DB37" s="2">
        <f t="shared" si="36"/>
        <v>6.3645621181262726E-2</v>
      </c>
      <c r="DC37" s="2">
        <f t="shared" si="36"/>
        <v>5.4698865289496655E-2</v>
      </c>
      <c r="DD37" s="2">
        <f t="shared" si="36"/>
        <v>5.3084084957812049E-2</v>
      </c>
      <c r="DE37" s="2">
        <f t="shared" si="36"/>
        <v>6.313645621181263E-2</v>
      </c>
      <c r="DF37" s="2">
        <f t="shared" si="36"/>
        <v>7.5749199883619431E-2</v>
      </c>
      <c r="DG37" s="2">
        <f t="shared" si="36"/>
        <v>7.780040733197556E-2</v>
      </c>
      <c r="DH37" s="2">
        <f t="shared" si="36"/>
        <v>6.6147803316846082E-2</v>
      </c>
      <c r="DI37" s="2">
        <f t="shared" si="36"/>
        <v>5.4160605178935117E-2</v>
      </c>
      <c r="DJ37" s="2">
        <f t="shared" si="36"/>
        <v>5.5135292406168171E-2</v>
      </c>
      <c r="DK37" s="2">
        <f t="shared" si="36"/>
        <v>3.7794588303753276E-2</v>
      </c>
      <c r="DL37" s="2">
        <f t="shared" si="36"/>
        <v>4.425370963049171E-2</v>
      </c>
      <c r="DN37" s="36" t="s">
        <v>30</v>
      </c>
      <c r="DO37" s="37" t="s">
        <v>29</v>
      </c>
      <c r="DP37" s="37" t="s">
        <v>28</v>
      </c>
      <c r="DQ37" s="34">
        <f t="shared" si="4"/>
        <v>5.9266802443991851E-2</v>
      </c>
      <c r="DR37" s="34">
        <f t="shared" si="4"/>
        <v>9.7686936281640963E-2</v>
      </c>
      <c r="DS37" s="34">
        <f t="shared" si="4"/>
        <v>0.21694791969741054</v>
      </c>
      <c r="DT37" s="34">
        <f t="shared" si="5"/>
        <v>9.5199301716613324E-2</v>
      </c>
      <c r="DU37" s="34">
        <f t="shared" si="6"/>
        <v>0.59170788478324121</v>
      </c>
      <c r="DV37" s="34">
        <f t="shared" si="6"/>
        <v>0.19134419551934828</v>
      </c>
      <c r="DW37" s="34">
        <f t="shared" si="6"/>
        <v>8.2048297934244979E-2</v>
      </c>
      <c r="DX37" s="34">
        <f t="shared" si="6"/>
        <v>1.8751818446319464E-2</v>
      </c>
      <c r="DY37" s="34">
        <f t="shared" si="6"/>
        <v>0.78305208030258944</v>
      </c>
    </row>
    <row r="38" spans="1:129" x14ac:dyDescent="0.2">
      <c r="A38" s="4" t="s">
        <v>27</v>
      </c>
      <c r="B38" s="6" t="s">
        <v>26</v>
      </c>
      <c r="C38" s="6" t="s">
        <v>25</v>
      </c>
      <c r="D38" s="2">
        <f t="shared" ref="D38:AI38" si="37">D12/$D12</f>
        <v>1</v>
      </c>
      <c r="E38" s="2">
        <f t="shared" si="37"/>
        <v>1.0085318259560334E-2</v>
      </c>
      <c r="F38" s="2">
        <f t="shared" si="37"/>
        <v>1.0653226179234381E-2</v>
      </c>
      <c r="G38" s="2">
        <f t="shared" si="37"/>
        <v>1.084638090772817E-2</v>
      </c>
      <c r="H38" s="2">
        <f t="shared" si="37"/>
        <v>1.1561218492666723E-2</v>
      </c>
      <c r="I38" s="2">
        <f t="shared" si="37"/>
        <v>1.1935971683846983E-2</v>
      </c>
      <c r="J38" s="2">
        <f t="shared" si="37"/>
        <v>1.1987149432422258E-2</v>
      </c>
      <c r="K38" s="2">
        <f t="shared" si="37"/>
        <v>1.1995403907998917E-2</v>
      </c>
      <c r="L38" s="2">
        <f t="shared" si="37"/>
        <v>1.2370157099179175E-2</v>
      </c>
      <c r="M38" s="2">
        <f t="shared" si="37"/>
        <v>1.2566613617903627E-2</v>
      </c>
      <c r="N38" s="2">
        <f t="shared" si="37"/>
        <v>1.310810721573237E-2</v>
      </c>
      <c r="O38" s="2">
        <f t="shared" si="37"/>
        <v>1.2644205688324209E-2</v>
      </c>
      <c r="P38" s="2">
        <f t="shared" si="37"/>
        <v>1.2512134079097686E-2</v>
      </c>
      <c r="Q38" s="2">
        <f t="shared" si="37"/>
        <v>1.2746561185474764E-2</v>
      </c>
      <c r="R38" s="2">
        <f t="shared" si="37"/>
        <v>1.2444447379369094E-2</v>
      </c>
      <c r="S38" s="2">
        <f t="shared" si="37"/>
        <v>1.2211671168107348E-2</v>
      </c>
      <c r="T38" s="2">
        <f t="shared" si="37"/>
        <v>1.195578242523096E-2</v>
      </c>
      <c r="U38" s="2">
        <f t="shared" si="37"/>
        <v>1.1427495988324869E-2</v>
      </c>
      <c r="V38" s="2">
        <f t="shared" si="37"/>
        <v>1.1366412869057603E-2</v>
      </c>
      <c r="W38" s="2">
        <f t="shared" si="37"/>
        <v>1.1199672462409119E-2</v>
      </c>
      <c r="X38" s="2">
        <f t="shared" si="37"/>
        <v>1.2687128961322829E-2</v>
      </c>
      <c r="Y38" s="2">
        <f t="shared" si="37"/>
        <v>1.2886887270277946E-2</v>
      </c>
      <c r="Z38" s="2">
        <f t="shared" si="37"/>
        <v>1.326989493703486E-2</v>
      </c>
      <c r="AA38" s="2">
        <f t="shared" si="37"/>
        <v>1.2680525380861504E-2</v>
      </c>
      <c r="AB38" s="2">
        <f t="shared" si="37"/>
        <v>1.3383806699992735E-2</v>
      </c>
      <c r="AC38" s="2">
        <f t="shared" si="37"/>
        <v>1.2512134079097686E-2</v>
      </c>
      <c r="AD38" s="2">
        <f t="shared" si="37"/>
        <v>1.2365204413833181E-2</v>
      </c>
      <c r="AE38" s="2">
        <f t="shared" si="37"/>
        <v>1.2692081646668824E-2</v>
      </c>
      <c r="AF38" s="2">
        <f t="shared" si="37"/>
        <v>1.2604584205556253E-2</v>
      </c>
      <c r="AG38" s="2">
        <f t="shared" si="37"/>
        <v>1.3218717188459583E-2</v>
      </c>
      <c r="AH38" s="2">
        <f t="shared" si="37"/>
        <v>1.326989493703486E-2</v>
      </c>
      <c r="AI38" s="2">
        <f t="shared" si="37"/>
        <v>1.2673921800400176E-2</v>
      </c>
      <c r="AJ38" s="2">
        <f t="shared" ref="AJ38:BO38" si="38">AJ12/$D12</f>
        <v>1.1891397515733031E-2</v>
      </c>
      <c r="AK38" s="2">
        <f t="shared" si="38"/>
        <v>1.2061439712612178E-2</v>
      </c>
      <c r="AL38" s="2">
        <f t="shared" si="38"/>
        <v>1.1415939722517549E-2</v>
      </c>
      <c r="AM38" s="2">
        <f t="shared" si="38"/>
        <v>1.1556265807320729E-2</v>
      </c>
      <c r="AN38" s="2">
        <f t="shared" si="38"/>
        <v>1.1751071430929851E-2</v>
      </c>
      <c r="AO38" s="2">
        <f t="shared" si="38"/>
        <v>1.1533153275706087E-2</v>
      </c>
      <c r="AP38" s="2">
        <f t="shared" si="38"/>
        <v>1.1501786268514788E-2</v>
      </c>
      <c r="AQ38" s="2">
        <f t="shared" si="38"/>
        <v>1.1249199315869065E-2</v>
      </c>
      <c r="AR38" s="2">
        <f t="shared" si="38"/>
        <v>1.1316886015597657E-2</v>
      </c>
      <c r="AS38" s="2">
        <f t="shared" si="38"/>
        <v>1.1627254297279985E-2</v>
      </c>
      <c r="AT38" s="2">
        <f t="shared" si="38"/>
        <v>1.1166654560102487E-2</v>
      </c>
      <c r="AU38" s="2">
        <f t="shared" si="38"/>
        <v>1.0618557381812419E-2</v>
      </c>
      <c r="AV38" s="2">
        <f t="shared" si="38"/>
        <v>1.0167863015326911E-2</v>
      </c>
      <c r="AW38" s="2">
        <f t="shared" si="38"/>
        <v>1.1023026685068644E-2</v>
      </c>
      <c r="AX38" s="2">
        <f t="shared" si="38"/>
        <v>1.1305329749790337E-2</v>
      </c>
      <c r="AY38" s="2">
        <f t="shared" si="38"/>
        <v>1.2101061195380135E-2</v>
      </c>
      <c r="AZ38" s="2">
        <f t="shared" si="38"/>
        <v>1.2361902623602518E-2</v>
      </c>
      <c r="BA38" s="2">
        <f t="shared" si="38"/>
        <v>1.3243480615189556E-2</v>
      </c>
      <c r="BB38" s="2">
        <f t="shared" si="38"/>
        <v>1.3618233806369813E-2</v>
      </c>
      <c r="BC38" s="2">
        <f t="shared" si="38"/>
        <v>1.3695825876790396E-2</v>
      </c>
      <c r="BD38" s="2">
        <f t="shared" si="38"/>
        <v>1.4224112313696486E-2</v>
      </c>
      <c r="BE38" s="2">
        <f t="shared" si="38"/>
        <v>1.4288497223194417E-2</v>
      </c>
      <c r="BF38" s="2">
        <f t="shared" si="38"/>
        <v>1.4430474203112928E-2</v>
      </c>
      <c r="BG38" s="2">
        <f t="shared" si="38"/>
        <v>1.4085437124008638E-2</v>
      </c>
      <c r="BH38" s="2">
        <f t="shared" si="38"/>
        <v>1.452952791003282E-2</v>
      </c>
      <c r="BI38" s="2">
        <f t="shared" si="38"/>
        <v>1.4686362945989316E-2</v>
      </c>
      <c r="BJ38" s="2">
        <f t="shared" si="38"/>
        <v>1.3910442241783495E-2</v>
      </c>
      <c r="BK38" s="2">
        <f t="shared" si="38"/>
        <v>1.4154774718852563E-2</v>
      </c>
      <c r="BL38" s="2">
        <f t="shared" si="38"/>
        <v>1.3479558616681965E-2</v>
      </c>
      <c r="BM38" s="2">
        <f t="shared" si="38"/>
        <v>1.2895141745854603E-2</v>
      </c>
      <c r="BN38" s="2">
        <f t="shared" si="38"/>
        <v>1.2630998527401557E-2</v>
      </c>
      <c r="BO38" s="2">
        <f t="shared" si="38"/>
        <v>1.2285961448297267E-2</v>
      </c>
      <c r="BP38" s="2">
        <f t="shared" ref="BP38:CQ38" si="39">BP12/$D12</f>
        <v>1.2030072705420879E-2</v>
      </c>
      <c r="BQ38" s="2">
        <f t="shared" si="39"/>
        <v>1.1612396241242001E-2</v>
      </c>
      <c r="BR38" s="2">
        <f t="shared" si="39"/>
        <v>1.0960292670686047E-2</v>
      </c>
      <c r="BS38" s="2">
        <f t="shared" si="39"/>
        <v>1.1089062489681906E-2</v>
      </c>
      <c r="BT38" s="2">
        <f t="shared" si="39"/>
        <v>1.1095666070143232E-2</v>
      </c>
      <c r="BU38" s="2">
        <f t="shared" si="39"/>
        <v>1.0628462752504408E-2</v>
      </c>
      <c r="BV38" s="2">
        <f t="shared" si="39"/>
        <v>1.0737421830116289E-2</v>
      </c>
      <c r="BW38" s="2">
        <f t="shared" si="39"/>
        <v>1.0905813131880106E-2</v>
      </c>
      <c r="BX38" s="2">
        <f t="shared" si="39"/>
        <v>1.1518295219668104E-2</v>
      </c>
      <c r="BY38" s="2">
        <f t="shared" si="39"/>
        <v>1.1939273474077645E-2</v>
      </c>
      <c r="BZ38" s="2">
        <f t="shared" si="39"/>
        <v>1.276307013662808E-2</v>
      </c>
      <c r="CA38" s="2">
        <f t="shared" si="39"/>
        <v>9.6841507465347705E-3</v>
      </c>
      <c r="CB38" s="2">
        <f t="shared" si="39"/>
        <v>8.9495024202122398E-3</v>
      </c>
      <c r="CC38" s="2">
        <f t="shared" si="39"/>
        <v>8.8174308109857172E-3</v>
      </c>
      <c r="CD38" s="2">
        <f t="shared" si="39"/>
        <v>8.018397575165254E-3</v>
      </c>
      <c r="CE38" s="2">
        <f t="shared" si="39"/>
        <v>6.9964934987750355E-3</v>
      </c>
      <c r="CF38" s="2">
        <f t="shared" si="39"/>
        <v>6.3328336624117595E-3</v>
      </c>
      <c r="CG38" s="2">
        <f t="shared" si="39"/>
        <v>5.9993528491147901E-3</v>
      </c>
      <c r="CH38" s="2">
        <f t="shared" si="39"/>
        <v>5.4760190975546939E-3</v>
      </c>
      <c r="CI38" s="2">
        <f t="shared" si="39"/>
        <v>5.2894679495222308E-3</v>
      </c>
      <c r="CJ38" s="2">
        <f t="shared" si="39"/>
        <v>4.8057556807300922E-3</v>
      </c>
      <c r="CK38" s="2">
        <f t="shared" si="39"/>
        <v>4.1173324176368431E-3</v>
      </c>
      <c r="CL38" s="2">
        <f t="shared" si="39"/>
        <v>3.6253656732680461E-3</v>
      </c>
      <c r="CM38" s="2">
        <f t="shared" si="39"/>
        <v>3.1565114605138908E-3</v>
      </c>
      <c r="CN38" s="2">
        <f t="shared" si="39"/>
        <v>2.5275204215725764E-3</v>
      </c>
      <c r="CO38" s="2">
        <f t="shared" si="39"/>
        <v>2.2419155666202214E-3</v>
      </c>
      <c r="CP38" s="2">
        <f t="shared" si="39"/>
        <v>1.9298963898225618E-3</v>
      </c>
      <c r="CQ38" s="2">
        <f t="shared" si="39"/>
        <v>6.0818976048813665E-3</v>
      </c>
      <c r="CS38" s="4" t="s">
        <v>27</v>
      </c>
      <c r="CT38" s="6" t="s">
        <v>26</v>
      </c>
      <c r="CU38" s="6" t="s">
        <v>25</v>
      </c>
      <c r="CV38" s="2">
        <f t="shared" ref="CV38" si="40">CV12/$D12</f>
        <v>5.5082115523036587E-2</v>
      </c>
      <c r="CW38" s="2">
        <f t="shared" ref="CW38:DL38" si="41">CW12/$D12</f>
        <v>6.2027431273236351E-2</v>
      </c>
      <c r="CX38" s="2">
        <f t="shared" si="41"/>
        <v>6.2559019500373098E-2</v>
      </c>
      <c r="CY38" s="2">
        <f t="shared" si="41"/>
        <v>5.8636492706345383E-2</v>
      </c>
      <c r="CZ38" s="2">
        <f t="shared" si="41"/>
        <v>6.4733248367264726E-2</v>
      </c>
      <c r="DA38" s="2">
        <f t="shared" si="41"/>
        <v>6.4150482391552702E-2</v>
      </c>
      <c r="DB38" s="2">
        <f t="shared" si="41"/>
        <v>5.9598964558583663E-2</v>
      </c>
      <c r="DC38" s="2">
        <f t="shared" si="41"/>
        <v>5.7352096306617445E-2</v>
      </c>
      <c r="DD38" s="2">
        <f t="shared" si="41"/>
        <v>5.4603355939590446E-2</v>
      </c>
      <c r="DE38" s="2">
        <f t="shared" si="41"/>
        <v>6.2630007990332359E-2</v>
      </c>
      <c r="DF38" s="2">
        <f t="shared" si="41"/>
        <v>7.0724346740802857E-2</v>
      </c>
      <c r="DG38" s="2">
        <f t="shared" si="41"/>
        <v>7.0760666433340155E-2</v>
      </c>
      <c r="DH38" s="2">
        <f t="shared" si="41"/>
        <v>6.1454570668216309E-2</v>
      </c>
      <c r="DI38" s="2">
        <f t="shared" si="41"/>
        <v>5.451090581313188E-2</v>
      </c>
      <c r="DJ38" s="2">
        <f t="shared" si="41"/>
        <v>5.6810602708788703E-2</v>
      </c>
      <c r="DK38" s="2">
        <f t="shared" si="41"/>
        <v>3.9114657967550003E-2</v>
      </c>
      <c r="DL38" s="2">
        <f t="shared" si="41"/>
        <v>4.5251035111237313E-2</v>
      </c>
      <c r="DN38" s="36" t="s">
        <v>27</v>
      </c>
      <c r="DO38" s="37" t="s">
        <v>26</v>
      </c>
      <c r="DP38" s="37" t="s">
        <v>25</v>
      </c>
      <c r="DQ38" s="34">
        <f t="shared" si="4"/>
        <v>5.5082115523036587E-2</v>
      </c>
      <c r="DR38" s="34">
        <f t="shared" si="4"/>
        <v>9.143482596263694E-2</v>
      </c>
      <c r="DS38" s="34">
        <f t="shared" si="4"/>
        <v>0.21441825757925947</v>
      </c>
      <c r="DT38" s="34">
        <f t="shared" si="5"/>
        <v>9.7308710782986529E-2</v>
      </c>
      <c r="DU38" s="34">
        <f t="shared" si="6"/>
        <v>0.58989454082003268</v>
      </c>
      <c r="DV38" s="34">
        <f t="shared" si="6"/>
        <v>0.19568720160070791</v>
      </c>
      <c r="DW38" s="34">
        <f t="shared" si="6"/>
        <v>8.4365693078787315E-2</v>
      </c>
      <c r="DX38" s="34">
        <f t="shared" si="6"/>
        <v>1.9563107116678663E-2</v>
      </c>
      <c r="DY38" s="34">
        <f t="shared" si="6"/>
        <v>0.78558174242074053</v>
      </c>
    </row>
    <row r="39" spans="1:129" x14ac:dyDescent="0.2">
      <c r="A39" s="4" t="s">
        <v>24</v>
      </c>
      <c r="B39" s="6" t="s">
        <v>23</v>
      </c>
      <c r="C39" s="6" t="s">
        <v>0</v>
      </c>
      <c r="D39" s="2">
        <f t="shared" ref="D39:AI39" si="42">D13/$D13</f>
        <v>1</v>
      </c>
      <c r="E39" s="2">
        <f t="shared" si="42"/>
        <v>1.3004698032273439E-2</v>
      </c>
      <c r="F39" s="2">
        <f t="shared" si="42"/>
        <v>1.2505390254420009E-2</v>
      </c>
      <c r="G39" s="2">
        <f t="shared" si="42"/>
        <v>1.3095481264610426E-2</v>
      </c>
      <c r="H39" s="2">
        <f t="shared" si="42"/>
        <v>1.5296974648782369E-2</v>
      </c>
      <c r="I39" s="2">
        <f t="shared" si="42"/>
        <v>1.5160799800276889E-2</v>
      </c>
      <c r="J39" s="2">
        <f t="shared" si="42"/>
        <v>1.307278545652618E-2</v>
      </c>
      <c r="K39" s="2">
        <f t="shared" si="42"/>
        <v>1.4207575860738522E-2</v>
      </c>
      <c r="L39" s="2">
        <f t="shared" si="42"/>
        <v>1.4048705204148793E-2</v>
      </c>
      <c r="M39" s="2">
        <f t="shared" si="42"/>
        <v>1.364018065863235E-2</v>
      </c>
      <c r="N39" s="2">
        <f t="shared" si="42"/>
        <v>1.5138103992192642E-2</v>
      </c>
      <c r="O39" s="2">
        <f t="shared" si="42"/>
        <v>1.4638796214339212E-2</v>
      </c>
      <c r="P39" s="2">
        <f t="shared" si="42"/>
        <v>1.3844442931390573E-2</v>
      </c>
      <c r="Q39" s="2">
        <f t="shared" si="42"/>
        <v>1.364018065863235E-2</v>
      </c>
      <c r="R39" s="2">
        <f t="shared" si="42"/>
        <v>1.3662876466716597E-2</v>
      </c>
      <c r="S39" s="2">
        <f t="shared" si="42"/>
        <v>1.214225732507206E-2</v>
      </c>
      <c r="T39" s="2">
        <f t="shared" si="42"/>
        <v>1.3163568688863167E-2</v>
      </c>
      <c r="U39" s="2">
        <f t="shared" si="42"/>
        <v>1.234651959783028E-2</v>
      </c>
      <c r="V39" s="2">
        <f t="shared" si="42"/>
        <v>1.2459998638251516E-2</v>
      </c>
      <c r="W39" s="2">
        <f t="shared" si="42"/>
        <v>1.0712421415764508E-2</v>
      </c>
      <c r="X39" s="2">
        <f t="shared" si="42"/>
        <v>1.0598942375343274E-2</v>
      </c>
      <c r="Y39" s="2">
        <f t="shared" si="42"/>
        <v>1.0145026213658337E-2</v>
      </c>
      <c r="Z39" s="2">
        <f t="shared" si="42"/>
        <v>1.0031547173237104E-2</v>
      </c>
      <c r="AA39" s="2">
        <f t="shared" si="42"/>
        <v>1.2323823789746034E-2</v>
      </c>
      <c r="AB39" s="2">
        <f t="shared" si="42"/>
        <v>1.1234425001702186E-2</v>
      </c>
      <c r="AC39" s="2">
        <f t="shared" si="42"/>
        <v>1.2233040557409047E-2</v>
      </c>
      <c r="AD39" s="2">
        <f t="shared" si="42"/>
        <v>1.2051474092735073E-2</v>
      </c>
      <c r="AE39" s="2">
        <f t="shared" si="42"/>
        <v>1.2233040557409047E-2</v>
      </c>
      <c r="AF39" s="2">
        <f t="shared" si="42"/>
        <v>1.320896030503166E-2</v>
      </c>
      <c r="AG39" s="2">
        <f t="shared" si="42"/>
        <v>1.284582737568371E-2</v>
      </c>
      <c r="AH39" s="2">
        <f t="shared" si="42"/>
        <v>1.4252967476907016E-2</v>
      </c>
      <c r="AI39" s="2">
        <f t="shared" si="42"/>
        <v>1.2913914799936452E-2</v>
      </c>
      <c r="AJ39" s="2">
        <f t="shared" ref="AJ39:BO39" si="43">AJ13/$D13</f>
        <v>1.1642949547218629E-2</v>
      </c>
      <c r="AK39" s="2">
        <f t="shared" si="43"/>
        <v>1.2755044143346723E-2</v>
      </c>
      <c r="AL39" s="2">
        <f t="shared" si="43"/>
        <v>1.2959306416104946E-2</v>
      </c>
      <c r="AM39" s="2">
        <f t="shared" si="43"/>
        <v>1.4479925557749483E-2</v>
      </c>
      <c r="AN39" s="2">
        <f t="shared" si="43"/>
        <v>1.2959306416104946E-2</v>
      </c>
      <c r="AO39" s="2">
        <f t="shared" si="43"/>
        <v>1.2800435759515217E-2</v>
      </c>
      <c r="AP39" s="2">
        <f t="shared" si="43"/>
        <v>1.1597557931050134E-2</v>
      </c>
      <c r="AQ39" s="2">
        <f t="shared" si="43"/>
        <v>1.2505390254420009E-2</v>
      </c>
      <c r="AR39" s="2">
        <f t="shared" si="43"/>
        <v>1.0871292072354237E-2</v>
      </c>
      <c r="AS39" s="2">
        <f t="shared" si="43"/>
        <v>1.227843217357754E-2</v>
      </c>
      <c r="AT39" s="2">
        <f t="shared" si="43"/>
        <v>1.1120945961280951E-2</v>
      </c>
      <c r="AU39" s="2">
        <f t="shared" si="43"/>
        <v>1.2119561516987813E-2</v>
      </c>
      <c r="AV39" s="2">
        <f t="shared" si="43"/>
        <v>1.1234425001702186E-2</v>
      </c>
      <c r="AW39" s="2">
        <f t="shared" si="43"/>
        <v>1.1801820203808357E-2</v>
      </c>
      <c r="AX39" s="2">
        <f t="shared" si="43"/>
        <v>1.1733732779555616E-2</v>
      </c>
      <c r="AY39" s="2">
        <f t="shared" si="43"/>
        <v>1.127981661787068E-2</v>
      </c>
      <c r="AZ39" s="2">
        <f t="shared" si="43"/>
        <v>1.1574862122965887E-2</v>
      </c>
      <c r="BA39" s="2">
        <f t="shared" si="43"/>
        <v>1.227843217357754E-2</v>
      </c>
      <c r="BB39" s="2">
        <f t="shared" si="43"/>
        <v>1.32770477292844E-2</v>
      </c>
      <c r="BC39" s="2">
        <f t="shared" si="43"/>
        <v>1.3231656113115907E-2</v>
      </c>
      <c r="BD39" s="2">
        <f t="shared" si="43"/>
        <v>1.4548012982002223E-2</v>
      </c>
      <c r="BE39" s="2">
        <f t="shared" si="43"/>
        <v>1.4026009396064546E-2</v>
      </c>
      <c r="BF39" s="2">
        <f t="shared" si="43"/>
        <v>1.413948843648578E-2</v>
      </c>
      <c r="BG39" s="2">
        <f t="shared" si="43"/>
        <v>1.3390526769705636E-2</v>
      </c>
      <c r="BH39" s="2">
        <f t="shared" si="43"/>
        <v>1.2233040557409047E-2</v>
      </c>
      <c r="BI39" s="2">
        <f t="shared" si="43"/>
        <v>1.3526701618211116E-2</v>
      </c>
      <c r="BJ39" s="2">
        <f t="shared" si="43"/>
        <v>1.3231656113115907E-2</v>
      </c>
      <c r="BK39" s="2">
        <f t="shared" si="43"/>
        <v>1.32770477292844E-2</v>
      </c>
      <c r="BL39" s="2">
        <f t="shared" si="43"/>
        <v>1.2482694446335763E-2</v>
      </c>
      <c r="BM39" s="2">
        <f t="shared" si="43"/>
        <v>1.2006082476566577E-2</v>
      </c>
      <c r="BN39" s="2">
        <f t="shared" si="43"/>
        <v>1.2164953133156306E-2</v>
      </c>
      <c r="BO39" s="2">
        <f t="shared" si="43"/>
        <v>1.2550781870588503E-2</v>
      </c>
      <c r="BP39" s="2">
        <f t="shared" ref="BP39:CQ39" si="44">BP13/$D13</f>
        <v>1.2074169900819319E-2</v>
      </c>
      <c r="BQ39" s="2">
        <f t="shared" si="44"/>
        <v>1.1574862122965887E-2</v>
      </c>
      <c r="BR39" s="2">
        <f t="shared" si="44"/>
        <v>1.0167722021742584E-2</v>
      </c>
      <c r="BS39" s="2">
        <f t="shared" si="44"/>
        <v>1.034928848641656E-2</v>
      </c>
      <c r="BT39" s="2">
        <f t="shared" si="44"/>
        <v>1.084859626426999E-2</v>
      </c>
      <c r="BU39" s="2">
        <f t="shared" si="44"/>
        <v>1.0008851365152857E-2</v>
      </c>
      <c r="BV39" s="2">
        <f t="shared" si="44"/>
        <v>9.0556274256144882E-3</v>
      </c>
      <c r="BW39" s="2">
        <f t="shared" si="44"/>
        <v>9.8272849004788811E-3</v>
      </c>
      <c r="BX39" s="2">
        <f t="shared" si="44"/>
        <v>1.034928848641656E-2</v>
      </c>
      <c r="BY39" s="2">
        <f t="shared" si="44"/>
        <v>1.1529470506797394E-2</v>
      </c>
      <c r="BZ39" s="2">
        <f t="shared" si="44"/>
        <v>1.1869907628061097E-2</v>
      </c>
      <c r="CA39" s="2">
        <f t="shared" si="44"/>
        <v>9.1237148498672302E-3</v>
      </c>
      <c r="CB39" s="2">
        <f t="shared" si="44"/>
        <v>7.7392705567281726E-3</v>
      </c>
      <c r="CC39" s="2">
        <f t="shared" si="44"/>
        <v>7.6484873243911847E-3</v>
      </c>
      <c r="CD39" s="2">
        <f t="shared" si="44"/>
        <v>6.8087424252740517E-3</v>
      </c>
      <c r="CE39" s="2">
        <f t="shared" si="44"/>
        <v>5.9689975261569186E-3</v>
      </c>
      <c r="CF39" s="2">
        <f t="shared" si="44"/>
        <v>5.8782142938199316E-3</v>
      </c>
      <c r="CG39" s="2">
        <f t="shared" si="44"/>
        <v>5.1519484351240322E-3</v>
      </c>
      <c r="CH39" s="2">
        <f t="shared" si="44"/>
        <v>4.4710741925966272E-3</v>
      </c>
      <c r="CI39" s="2">
        <f t="shared" si="44"/>
        <v>4.6072490411021086E-3</v>
      </c>
      <c r="CJ39" s="2">
        <f t="shared" si="44"/>
        <v>3.9263747985747036E-3</v>
      </c>
      <c r="CK39" s="2">
        <f t="shared" si="44"/>
        <v>3.0639340913733233E-3</v>
      </c>
      <c r="CL39" s="2">
        <f t="shared" si="44"/>
        <v>2.8596718186151017E-3</v>
      </c>
      <c r="CM39" s="2">
        <f t="shared" si="44"/>
        <v>1.8837520709924878E-3</v>
      </c>
      <c r="CN39" s="2">
        <f t="shared" si="44"/>
        <v>2.2922766165089309E-3</v>
      </c>
      <c r="CO39" s="2">
        <f t="shared" si="44"/>
        <v>1.8610562629082408E-3</v>
      </c>
      <c r="CP39" s="2">
        <f t="shared" si="44"/>
        <v>1.6340981820657725E-3</v>
      </c>
      <c r="CQ39" s="2">
        <f t="shared" si="44"/>
        <v>5.4923855563877352E-3</v>
      </c>
      <c r="CS39" s="4" t="s">
        <v>24</v>
      </c>
      <c r="CT39" s="6" t="s">
        <v>23</v>
      </c>
      <c r="CU39" s="6" t="s">
        <v>0</v>
      </c>
      <c r="CV39" s="2">
        <f t="shared" ref="CV39" si="45">CV13/$D13</f>
        <v>6.9063344000363139E-2</v>
      </c>
      <c r="CW39" s="2">
        <f t="shared" ref="CW39:DL39" si="46">CW13/$D13</f>
        <v>7.0107351172238486E-2</v>
      </c>
      <c r="CX39" s="2">
        <f t="shared" si="46"/>
        <v>6.7928553596150784E-2</v>
      </c>
      <c r="CY39" s="2">
        <f t="shared" si="46"/>
        <v>5.9281450716052744E-2</v>
      </c>
      <c r="CZ39" s="2">
        <f t="shared" si="46"/>
        <v>5.5967862735752709E-2</v>
      </c>
      <c r="DA39" s="2">
        <f t="shared" si="46"/>
        <v>6.45922698077665E-2</v>
      </c>
      <c r="DB39" s="2">
        <f t="shared" si="46"/>
        <v>6.4751140464356233E-2</v>
      </c>
      <c r="DC39" s="2">
        <f t="shared" si="46"/>
        <v>6.0733982433444543E-2</v>
      </c>
      <c r="DD39" s="2">
        <f t="shared" si="46"/>
        <v>5.8555184857356848E-2</v>
      </c>
      <c r="DE39" s="2">
        <f t="shared" si="46"/>
        <v>6.0143891423254124E-2</v>
      </c>
      <c r="DF39" s="2">
        <f t="shared" si="46"/>
        <v>6.9335693697374093E-2</v>
      </c>
      <c r="DG39" s="2">
        <f t="shared" si="46"/>
        <v>6.4751140464356233E-2</v>
      </c>
      <c r="DH39" s="2">
        <f t="shared" si="46"/>
        <v>6.0370849504096595E-2</v>
      </c>
      <c r="DI39" s="2">
        <f t="shared" si="46"/>
        <v>5.0430085563196475E-2</v>
      </c>
      <c r="DJ39" s="2">
        <f t="shared" si="46"/>
        <v>5.2699666371621164E-2</v>
      </c>
      <c r="DK39" s="2">
        <f t="shared" si="46"/>
        <v>3.4043712126370258E-2</v>
      </c>
      <c r="DL39" s="2">
        <f t="shared" si="46"/>
        <v>3.7243821066249065E-2</v>
      </c>
      <c r="DN39" s="36" t="s">
        <v>24</v>
      </c>
      <c r="DO39" s="37" t="s">
        <v>23</v>
      </c>
      <c r="DP39" s="37" t="s">
        <v>0</v>
      </c>
      <c r="DQ39" s="34">
        <f t="shared" si="4"/>
        <v>6.9063344000363139E-2</v>
      </c>
      <c r="DR39" s="34">
        <f t="shared" si="4"/>
        <v>0.11039241052177663</v>
      </c>
      <c r="DS39" s="34">
        <f t="shared" si="4"/>
        <v>0.24506933569369738</v>
      </c>
      <c r="DT39" s="34">
        <f t="shared" si="5"/>
        <v>0.10589864052109575</v>
      </c>
      <c r="DU39" s="34">
        <f t="shared" si="6"/>
        <v>0.5805133791788657</v>
      </c>
      <c r="DV39" s="34">
        <f t="shared" si="6"/>
        <v>0.17441728512743696</v>
      </c>
      <c r="DW39" s="34">
        <f t="shared" si="6"/>
        <v>7.1287533192619323E-2</v>
      </c>
      <c r="DX39" s="34">
        <f t="shared" si="6"/>
        <v>1.6023240507478269E-2</v>
      </c>
      <c r="DY39" s="34">
        <f t="shared" si="6"/>
        <v>0.75493066430630262</v>
      </c>
    </row>
    <row r="40" spans="1:129" x14ac:dyDescent="0.2">
      <c r="A40" s="4" t="s">
        <v>22</v>
      </c>
      <c r="B40" s="6" t="s">
        <v>21</v>
      </c>
      <c r="C40" s="6" t="s">
        <v>0</v>
      </c>
      <c r="D40" s="2">
        <f t="shared" ref="D40:AI40" si="47">D14/$D14</f>
        <v>1</v>
      </c>
      <c r="E40" s="2">
        <f t="shared" si="47"/>
        <v>8.9736020915914642E-3</v>
      </c>
      <c r="F40" s="2">
        <f t="shared" si="47"/>
        <v>1.0221809901324113E-2</v>
      </c>
      <c r="G40" s="2">
        <f t="shared" si="47"/>
        <v>1.0306148266846589E-2</v>
      </c>
      <c r="H40" s="2">
        <f t="shared" si="47"/>
        <v>1.1723032807624188E-2</v>
      </c>
      <c r="I40" s="2">
        <f t="shared" si="47"/>
        <v>1.1672429788310703E-2</v>
      </c>
      <c r="J40" s="2">
        <f t="shared" si="47"/>
        <v>1.1908577211773635E-2</v>
      </c>
      <c r="K40" s="2">
        <f t="shared" si="47"/>
        <v>1.1891709538669141E-2</v>
      </c>
      <c r="L40" s="2">
        <f t="shared" si="47"/>
        <v>1.253268111663996E-2</v>
      </c>
      <c r="M40" s="2">
        <f t="shared" si="47"/>
        <v>1.298810829046133E-2</v>
      </c>
      <c r="N40" s="2">
        <f t="shared" si="47"/>
        <v>1.3072446655983807E-2</v>
      </c>
      <c r="O40" s="2">
        <f t="shared" si="47"/>
        <v>1.2364004385595007E-2</v>
      </c>
      <c r="P40" s="2">
        <f t="shared" si="47"/>
        <v>1.249894577043097E-2</v>
      </c>
      <c r="Q40" s="2">
        <f t="shared" si="47"/>
        <v>1.2161592308341065E-2</v>
      </c>
      <c r="R40" s="2">
        <f t="shared" si="47"/>
        <v>1.1773635826937674E-2</v>
      </c>
      <c r="S40" s="2">
        <f t="shared" si="47"/>
        <v>1.3021843636670321E-2</v>
      </c>
      <c r="T40" s="2">
        <f t="shared" si="47"/>
        <v>1.1335076326220798E-2</v>
      </c>
      <c r="U40" s="2">
        <f t="shared" si="47"/>
        <v>1.1419414691743275E-2</v>
      </c>
      <c r="V40" s="2">
        <f t="shared" si="47"/>
        <v>1.0812178459981446E-2</v>
      </c>
      <c r="W40" s="2">
        <f t="shared" si="47"/>
        <v>9.7157797081892545E-3</v>
      </c>
      <c r="X40" s="2">
        <f t="shared" si="47"/>
        <v>9.3446908998903594E-3</v>
      </c>
      <c r="Y40" s="2">
        <f t="shared" si="47"/>
        <v>7.8603356666947788E-3</v>
      </c>
      <c r="Z40" s="2">
        <f t="shared" si="47"/>
        <v>8.7711900143375224E-3</v>
      </c>
      <c r="AA40" s="2">
        <f t="shared" si="47"/>
        <v>9.8001180737117312E-3</v>
      </c>
      <c r="AB40" s="2">
        <f t="shared" si="47"/>
        <v>1.1453150037952265E-2</v>
      </c>
      <c r="AC40" s="2">
        <f t="shared" si="47"/>
        <v>1.1267605633802818E-2</v>
      </c>
      <c r="AD40" s="2">
        <f t="shared" si="47"/>
        <v>1.1419414691743275E-2</v>
      </c>
      <c r="AE40" s="2">
        <f t="shared" si="47"/>
        <v>1.0677237075145484E-2</v>
      </c>
      <c r="AF40" s="2">
        <f t="shared" si="47"/>
        <v>1.0694104748249979E-2</v>
      </c>
      <c r="AG40" s="2">
        <f t="shared" si="47"/>
        <v>1.2397739731803997E-2</v>
      </c>
      <c r="AH40" s="2">
        <f t="shared" si="47"/>
        <v>1.182423884625116E-2</v>
      </c>
      <c r="AI40" s="2">
        <f t="shared" si="47"/>
        <v>1.2515813443535464E-2</v>
      </c>
      <c r="AJ40" s="2">
        <f t="shared" ref="AJ40:BO40" si="48">AJ14/$D14</f>
        <v>1.2110989289027579E-2</v>
      </c>
      <c r="AK40" s="2">
        <f t="shared" si="48"/>
        <v>1.3780888926372607E-2</v>
      </c>
      <c r="AL40" s="2">
        <f t="shared" si="48"/>
        <v>1.2802563886311883E-2</v>
      </c>
      <c r="AM40" s="2">
        <f t="shared" si="48"/>
        <v>1.3123049675297293E-2</v>
      </c>
      <c r="AN40" s="2">
        <f t="shared" si="48"/>
        <v>1.2751960866998398E-2</v>
      </c>
      <c r="AO40" s="2">
        <f t="shared" si="48"/>
        <v>1.3511006156700683E-2</v>
      </c>
      <c r="AP40" s="2">
        <f t="shared" si="48"/>
        <v>1.2566416462848951E-2</v>
      </c>
      <c r="AQ40" s="2">
        <f t="shared" si="48"/>
        <v>1.2633887155266931E-2</v>
      </c>
      <c r="AR40" s="2">
        <f t="shared" si="48"/>
        <v>1.3477270810491692E-2</v>
      </c>
      <c r="AS40" s="2">
        <f t="shared" si="48"/>
        <v>1.324112338702876E-2</v>
      </c>
      <c r="AT40" s="2">
        <f t="shared" si="48"/>
        <v>1.2819431559416379E-2</v>
      </c>
      <c r="AU40" s="2">
        <f t="shared" si="48"/>
        <v>1.1925444884878131E-2</v>
      </c>
      <c r="AV40" s="2">
        <f t="shared" si="48"/>
        <v>1.1807371173146664E-2</v>
      </c>
      <c r="AW40" s="2">
        <f t="shared" si="48"/>
        <v>1.2583284135953445E-2</v>
      </c>
      <c r="AX40" s="2">
        <f t="shared" si="48"/>
        <v>1.4590537235388378E-2</v>
      </c>
      <c r="AY40" s="2">
        <f t="shared" si="48"/>
        <v>1.3342329425655731E-2</v>
      </c>
      <c r="AZ40" s="2">
        <f t="shared" si="48"/>
        <v>1.4523066542970397E-2</v>
      </c>
      <c r="BA40" s="2">
        <f t="shared" si="48"/>
        <v>1.5535126929240112E-2</v>
      </c>
      <c r="BB40" s="2">
        <f t="shared" si="48"/>
        <v>1.5906215737539007E-2</v>
      </c>
      <c r="BC40" s="2">
        <f t="shared" si="48"/>
        <v>1.5029096736105254E-2</v>
      </c>
      <c r="BD40" s="2">
        <f t="shared" si="48"/>
        <v>1.507969975541874E-2</v>
      </c>
      <c r="BE40" s="2">
        <f t="shared" si="48"/>
        <v>1.5180905794045711E-2</v>
      </c>
      <c r="BF40" s="2">
        <f t="shared" si="48"/>
        <v>1.4978493716791769E-2</v>
      </c>
      <c r="BG40" s="2">
        <f t="shared" si="48"/>
        <v>1.3882094964999578E-2</v>
      </c>
      <c r="BH40" s="2">
        <f t="shared" si="48"/>
        <v>1.5923083410643503E-2</v>
      </c>
      <c r="BI40" s="2">
        <f t="shared" si="48"/>
        <v>1.5855612718225522E-2</v>
      </c>
      <c r="BJ40" s="2">
        <f t="shared" si="48"/>
        <v>1.4472463523656911E-2</v>
      </c>
      <c r="BK40" s="2">
        <f t="shared" si="48"/>
        <v>1.4556801889179388E-2</v>
      </c>
      <c r="BL40" s="2">
        <f t="shared" si="48"/>
        <v>1.4101374715358016E-2</v>
      </c>
      <c r="BM40" s="2">
        <f t="shared" si="48"/>
        <v>1.2853166905625369E-2</v>
      </c>
      <c r="BN40" s="2">
        <f t="shared" si="48"/>
        <v>1.2094121615923083E-2</v>
      </c>
      <c r="BO40" s="2">
        <f t="shared" si="48"/>
        <v>1.2785696213207388E-2</v>
      </c>
      <c r="BP40" s="2">
        <f t="shared" ref="BP40:CQ40" si="49">BP14/$D14</f>
        <v>1.1368811672429788E-2</v>
      </c>
      <c r="BQ40" s="2">
        <f t="shared" si="49"/>
        <v>1.0660369402040988E-2</v>
      </c>
      <c r="BR40" s="2">
        <f t="shared" si="49"/>
        <v>1.033988361305558E-2</v>
      </c>
      <c r="BS40" s="2">
        <f t="shared" si="49"/>
        <v>1.150375305726575E-2</v>
      </c>
      <c r="BT40" s="2">
        <f t="shared" si="49"/>
        <v>1.0727840094458969E-2</v>
      </c>
      <c r="BU40" s="2">
        <f t="shared" si="49"/>
        <v>1.0576031036518512E-2</v>
      </c>
      <c r="BV40" s="2">
        <f t="shared" si="49"/>
        <v>1.0896516825503922E-2</v>
      </c>
      <c r="BW40" s="2">
        <f t="shared" si="49"/>
        <v>1.0980855191026397E-2</v>
      </c>
      <c r="BX40" s="2">
        <f t="shared" si="49"/>
        <v>1.1149531922071351E-2</v>
      </c>
      <c r="BY40" s="2">
        <f t="shared" si="49"/>
        <v>1.2144724635236569E-2</v>
      </c>
      <c r="BZ40" s="2">
        <f t="shared" si="49"/>
        <v>1.3882094964999578E-2</v>
      </c>
      <c r="CA40" s="2">
        <f t="shared" si="49"/>
        <v>9.7663827275027409E-3</v>
      </c>
      <c r="CB40" s="2">
        <f t="shared" si="49"/>
        <v>9.3615585729948554E-3</v>
      </c>
      <c r="CC40" s="2">
        <f t="shared" si="49"/>
        <v>8.5013072446655982E-3</v>
      </c>
      <c r="CD40" s="2">
        <f t="shared" si="49"/>
        <v>8.4001012060386272E-3</v>
      </c>
      <c r="CE40" s="2">
        <f t="shared" si="49"/>
        <v>6.4940541452306651E-3</v>
      </c>
      <c r="CF40" s="2">
        <f t="shared" si="49"/>
        <v>5.6506704900059039E-3</v>
      </c>
      <c r="CG40" s="2">
        <f t="shared" si="49"/>
        <v>5.7181411824238845E-3</v>
      </c>
      <c r="CH40" s="2">
        <f t="shared" si="49"/>
        <v>5.0603019313485709E-3</v>
      </c>
      <c r="CI40" s="2">
        <f t="shared" si="49"/>
        <v>5.2289786623935224E-3</v>
      </c>
      <c r="CJ40" s="2">
        <f t="shared" si="49"/>
        <v>4.6217424306316942E-3</v>
      </c>
      <c r="CK40" s="2">
        <f t="shared" si="49"/>
        <v>3.2723285822720757E-3</v>
      </c>
      <c r="CL40" s="2">
        <f t="shared" si="49"/>
        <v>2.9687104663911612E-3</v>
      </c>
      <c r="CM40" s="2">
        <f t="shared" si="49"/>
        <v>2.6819600236147423E-3</v>
      </c>
      <c r="CN40" s="2">
        <f t="shared" si="49"/>
        <v>2.1759298304798854E-3</v>
      </c>
      <c r="CO40" s="2">
        <f t="shared" si="49"/>
        <v>2.0578561187484185E-3</v>
      </c>
      <c r="CP40" s="2">
        <f t="shared" si="49"/>
        <v>1.3662815214641141E-3</v>
      </c>
      <c r="CQ40" s="2">
        <f t="shared" si="49"/>
        <v>4.2000506030193136E-3</v>
      </c>
      <c r="CS40" s="4" t="s">
        <v>22</v>
      </c>
      <c r="CT40" s="6" t="s">
        <v>21</v>
      </c>
      <c r="CU40" s="6" t="s">
        <v>0</v>
      </c>
      <c r="CV40" s="2">
        <f t="shared" ref="CV40" si="50">CV14/$D14</f>
        <v>5.2897022855697057E-2</v>
      </c>
      <c r="CW40" s="2">
        <f t="shared" ref="CW40:DL40" si="51">CW14/$D14</f>
        <v>6.2393522813527877E-2</v>
      </c>
      <c r="CX40" s="2">
        <f t="shared" si="51"/>
        <v>6.1820021927975033E-2</v>
      </c>
      <c r="CY40" s="2">
        <f t="shared" si="51"/>
        <v>5.2627140086025134E-2</v>
      </c>
      <c r="CZ40" s="2">
        <f t="shared" si="51"/>
        <v>4.9152399426499113E-2</v>
      </c>
      <c r="DA40" s="2">
        <f t="shared" si="51"/>
        <v>5.7012735093193892E-2</v>
      </c>
      <c r="DB40" s="2">
        <f t="shared" si="51"/>
        <v>6.4333305220544826E-2</v>
      </c>
      <c r="DC40" s="2">
        <f t="shared" si="51"/>
        <v>6.4940541452306655E-2</v>
      </c>
      <c r="DD40" s="2">
        <f t="shared" si="51"/>
        <v>6.2376655140423377E-2</v>
      </c>
      <c r="DE40" s="2">
        <f t="shared" si="51"/>
        <v>7.389727587079363E-2</v>
      </c>
      <c r="DF40" s="2">
        <f t="shared" si="51"/>
        <v>7.4150290967361046E-2</v>
      </c>
      <c r="DG40" s="2">
        <f t="shared" si="51"/>
        <v>7.4909336257063336E-2</v>
      </c>
      <c r="DH40" s="2">
        <f t="shared" si="51"/>
        <v>5.9762165809226615E-2</v>
      </c>
      <c r="DI40" s="2">
        <f t="shared" si="51"/>
        <v>5.4044024626802731E-2</v>
      </c>
      <c r="DJ40" s="2">
        <f t="shared" si="51"/>
        <v>5.7923589440836636E-2</v>
      </c>
      <c r="DK40" s="2">
        <f t="shared" si="51"/>
        <v>3.840769165893565E-2</v>
      </c>
      <c r="DL40" s="2">
        <f t="shared" si="51"/>
        <v>3.9352281352787385E-2</v>
      </c>
      <c r="DN40" s="36" t="s">
        <v>22</v>
      </c>
      <c r="DO40" s="37" t="s">
        <v>21</v>
      </c>
      <c r="DP40" s="37" t="s">
        <v>0</v>
      </c>
      <c r="DQ40" s="34">
        <f t="shared" si="4"/>
        <v>5.2897022855697057E-2</v>
      </c>
      <c r="DR40" s="34">
        <f t="shared" si="4"/>
        <v>8.9229990722779789E-2</v>
      </c>
      <c r="DS40" s="34">
        <f t="shared" si="4"/>
        <v>0.21067723707514549</v>
      </c>
      <c r="DT40" s="34">
        <f t="shared" si="5"/>
        <v>9.5386691405920557E-2</v>
      </c>
      <c r="DU40" s="34">
        <f t="shared" si="6"/>
        <v>0.59959517584549216</v>
      </c>
      <c r="DV40" s="34">
        <f t="shared" si="6"/>
        <v>0.18972758707936241</v>
      </c>
      <c r="DW40" s="34">
        <f t="shared" si="6"/>
        <v>7.7759973011723035E-2</v>
      </c>
      <c r="DX40" s="34">
        <f t="shared" si="6"/>
        <v>1.5450788563717635E-2</v>
      </c>
      <c r="DY40" s="34">
        <f t="shared" si="6"/>
        <v>0.78932276292485448</v>
      </c>
    </row>
    <row r="41" spans="1:129" x14ac:dyDescent="0.2">
      <c r="A41" s="4" t="s">
        <v>20</v>
      </c>
      <c r="B41" s="6" t="s">
        <v>19</v>
      </c>
      <c r="C41" s="6" t="s">
        <v>0</v>
      </c>
      <c r="D41" s="2">
        <f t="shared" ref="D41:AI41" si="52">D15/$D15</f>
        <v>1</v>
      </c>
      <c r="E41" s="2">
        <f t="shared" si="52"/>
        <v>7.5700035444832654E-3</v>
      </c>
      <c r="F41" s="2">
        <f t="shared" si="52"/>
        <v>8.329535672692288E-3</v>
      </c>
      <c r="G41" s="2">
        <f t="shared" si="52"/>
        <v>7.9244518709808091E-3</v>
      </c>
      <c r="H41" s="2">
        <f t="shared" si="52"/>
        <v>8.9624791128664737E-3</v>
      </c>
      <c r="I41" s="2">
        <f t="shared" si="52"/>
        <v>9.3675629145779527E-3</v>
      </c>
      <c r="J41" s="2">
        <f t="shared" si="52"/>
        <v>9.5954225530406594E-3</v>
      </c>
      <c r="K41" s="2">
        <f t="shared" si="52"/>
        <v>9.7726467162894317E-3</v>
      </c>
      <c r="L41" s="2">
        <f t="shared" si="52"/>
        <v>1.000050635475214E-2</v>
      </c>
      <c r="M41" s="2">
        <f t="shared" si="52"/>
        <v>1.0911944908602967E-2</v>
      </c>
      <c r="N41" s="2">
        <f t="shared" si="52"/>
        <v>1.1418299660742317E-2</v>
      </c>
      <c r="O41" s="2">
        <f t="shared" si="52"/>
        <v>1.0658767532533293E-2</v>
      </c>
      <c r="P41" s="2">
        <f t="shared" si="52"/>
        <v>1.0557496582105422E-2</v>
      </c>
      <c r="Q41" s="2">
        <f t="shared" si="52"/>
        <v>1.1291710972707479E-2</v>
      </c>
      <c r="R41" s="2">
        <f t="shared" si="52"/>
        <v>1.1317028710314446E-2</v>
      </c>
      <c r="S41" s="2">
        <f t="shared" si="52"/>
        <v>1.0962580383816901E-2</v>
      </c>
      <c r="T41" s="2">
        <f t="shared" si="52"/>
        <v>1.187401893766773E-2</v>
      </c>
      <c r="U41" s="2">
        <f t="shared" si="52"/>
        <v>9.8485999291103351E-3</v>
      </c>
      <c r="V41" s="2">
        <f t="shared" si="52"/>
        <v>9.8739176667173023E-3</v>
      </c>
      <c r="W41" s="2">
        <f t="shared" si="52"/>
        <v>1.0304319206035749E-2</v>
      </c>
      <c r="X41" s="2">
        <f t="shared" si="52"/>
        <v>7.8484986581599074E-3</v>
      </c>
      <c r="Y41" s="2">
        <f t="shared" si="52"/>
        <v>7.8231809205529402E-3</v>
      </c>
      <c r="Z41" s="2">
        <f t="shared" si="52"/>
        <v>7.5953212820902326E-3</v>
      </c>
      <c r="AA41" s="2">
        <f t="shared" si="52"/>
        <v>8.177629247050483E-3</v>
      </c>
      <c r="AB41" s="2">
        <f t="shared" si="52"/>
        <v>9.8232821915033679E-3</v>
      </c>
      <c r="AC41" s="2">
        <f t="shared" si="52"/>
        <v>8.329535672692288E-3</v>
      </c>
      <c r="AD41" s="2">
        <f t="shared" si="52"/>
        <v>8.7093017367967998E-3</v>
      </c>
      <c r="AE41" s="2">
        <f t="shared" si="52"/>
        <v>1.0760038482961162E-2</v>
      </c>
      <c r="AF41" s="2">
        <f t="shared" si="52"/>
        <v>9.4941516026127905E-3</v>
      </c>
      <c r="AG41" s="2">
        <f t="shared" si="52"/>
        <v>9.7473289786824645E-3</v>
      </c>
      <c r="AH41" s="2">
        <f t="shared" si="52"/>
        <v>9.1143855385082788E-3</v>
      </c>
      <c r="AI41" s="2">
        <f t="shared" si="52"/>
        <v>7.8738163957668746E-3</v>
      </c>
      <c r="AJ41" s="2">
        <f t="shared" ref="AJ41:BO41" si="53">AJ15/$D15</f>
        <v>9.3422451769709855E-3</v>
      </c>
      <c r="AK41" s="2">
        <f t="shared" si="53"/>
        <v>1.0633449794926326E-2</v>
      </c>
      <c r="AL41" s="2">
        <f t="shared" si="53"/>
        <v>9.7979644538964007E-3</v>
      </c>
      <c r="AM41" s="2">
        <f t="shared" si="53"/>
        <v>9.6460580282545956E-3</v>
      </c>
      <c r="AN41" s="2">
        <f t="shared" si="53"/>
        <v>1.1063851334244772E-2</v>
      </c>
      <c r="AO41" s="2">
        <f t="shared" si="53"/>
        <v>1.0304319206035749E-2</v>
      </c>
      <c r="AP41" s="2">
        <f t="shared" si="53"/>
        <v>1.1544888348777153E-2</v>
      </c>
      <c r="AQ41" s="2">
        <f t="shared" si="53"/>
        <v>1.0456225631677554E-2</v>
      </c>
      <c r="AR41" s="2">
        <f t="shared" si="53"/>
        <v>1.000050635475214E-2</v>
      </c>
      <c r="AS41" s="2">
        <f t="shared" si="53"/>
        <v>1.1646159299205023E-2</v>
      </c>
      <c r="AT41" s="2">
        <f t="shared" si="53"/>
        <v>1.0354954681249683E-2</v>
      </c>
      <c r="AU41" s="2">
        <f t="shared" si="53"/>
        <v>1.0051141829966075E-2</v>
      </c>
      <c r="AV41" s="2">
        <f t="shared" si="53"/>
        <v>9.1143855385082788E-3</v>
      </c>
      <c r="AW41" s="2">
        <f t="shared" si="53"/>
        <v>1.0152412780393943E-2</v>
      </c>
      <c r="AX41" s="2">
        <f t="shared" si="53"/>
        <v>1.0354954681249683E-2</v>
      </c>
      <c r="AY41" s="2">
        <f t="shared" si="53"/>
        <v>1.1089169071851739E-2</v>
      </c>
      <c r="AZ41" s="2">
        <f t="shared" si="53"/>
        <v>1.1747430249632892E-2</v>
      </c>
      <c r="BA41" s="2">
        <f t="shared" si="53"/>
        <v>1.435515722315054E-2</v>
      </c>
      <c r="BB41" s="2">
        <f t="shared" si="53"/>
        <v>1.3823484733404223E-2</v>
      </c>
      <c r="BC41" s="2">
        <f t="shared" si="53"/>
        <v>1.4101979847080864E-2</v>
      </c>
      <c r="BD41" s="2">
        <f t="shared" si="53"/>
        <v>1.5089371613752595E-2</v>
      </c>
      <c r="BE41" s="2">
        <f t="shared" si="53"/>
        <v>1.5595726365891944E-2</v>
      </c>
      <c r="BF41" s="2">
        <f t="shared" si="53"/>
        <v>1.6709706820598511E-2</v>
      </c>
      <c r="BG41" s="2">
        <f t="shared" si="53"/>
        <v>1.5570408628284977E-2</v>
      </c>
      <c r="BH41" s="2">
        <f t="shared" si="53"/>
        <v>1.5393184465036205E-2</v>
      </c>
      <c r="BI41" s="2">
        <f t="shared" si="53"/>
        <v>1.7621145374449341E-2</v>
      </c>
      <c r="BJ41" s="2">
        <f t="shared" si="53"/>
        <v>1.6152716593245228E-2</v>
      </c>
      <c r="BK41" s="2">
        <f t="shared" si="53"/>
        <v>1.6810977771026379E-2</v>
      </c>
      <c r="BL41" s="2">
        <f t="shared" si="53"/>
        <v>1.6102081118031294E-2</v>
      </c>
      <c r="BM41" s="2">
        <f t="shared" si="53"/>
        <v>1.6937566459061217E-2</v>
      </c>
      <c r="BN41" s="2">
        <f t="shared" si="53"/>
        <v>1.503873613853866E-2</v>
      </c>
      <c r="BO41" s="2">
        <f t="shared" si="53"/>
        <v>1.3899437946225125E-2</v>
      </c>
      <c r="BP41" s="2">
        <f t="shared" ref="BP41:CQ41" si="54">BP15/$D15</f>
        <v>1.6000810167603421E-2</v>
      </c>
      <c r="BQ41" s="2">
        <f t="shared" si="54"/>
        <v>1.4405792698364474E-2</v>
      </c>
      <c r="BR41" s="2">
        <f t="shared" si="54"/>
        <v>1.3899437946225125E-2</v>
      </c>
      <c r="BS41" s="2">
        <f t="shared" si="54"/>
        <v>1.4608334599220214E-2</v>
      </c>
      <c r="BT41" s="2">
        <f t="shared" si="54"/>
        <v>1.3696896045369385E-2</v>
      </c>
      <c r="BU41" s="2">
        <f t="shared" si="54"/>
        <v>1.276013975391159E-2</v>
      </c>
      <c r="BV41" s="2">
        <f t="shared" si="54"/>
        <v>1.4279204010329637E-2</v>
      </c>
      <c r="BW41" s="2">
        <f t="shared" si="54"/>
        <v>1.374753152058332E-2</v>
      </c>
      <c r="BX41" s="2">
        <f t="shared" si="54"/>
        <v>1.4507063648792343E-2</v>
      </c>
      <c r="BY41" s="2">
        <f t="shared" si="54"/>
        <v>1.6912248721454252E-2</v>
      </c>
      <c r="BZ41" s="2">
        <f t="shared" si="54"/>
        <v>1.6760342295812445E-2</v>
      </c>
      <c r="CA41" s="2">
        <f t="shared" si="54"/>
        <v>1.3393083194085777E-2</v>
      </c>
      <c r="CB41" s="2">
        <f t="shared" si="54"/>
        <v>1.3190541293230038E-2</v>
      </c>
      <c r="CC41" s="2">
        <f t="shared" si="54"/>
        <v>1.2127196313737404E-2</v>
      </c>
      <c r="CD41" s="2">
        <f t="shared" si="54"/>
        <v>1.1038533596637805E-2</v>
      </c>
      <c r="CE41" s="2">
        <f t="shared" si="54"/>
        <v>1.0354954681249683E-2</v>
      </c>
      <c r="CF41" s="2">
        <f t="shared" si="54"/>
        <v>7.5953212820902326E-3</v>
      </c>
      <c r="CG41" s="2">
        <f t="shared" si="54"/>
        <v>8.0257228214086797E-3</v>
      </c>
      <c r="CH41" s="2">
        <f t="shared" si="54"/>
        <v>7.5953212820902326E-3</v>
      </c>
      <c r="CI41" s="2">
        <f t="shared" si="54"/>
        <v>6.2787989265279251E-3</v>
      </c>
      <c r="CJ41" s="2">
        <f t="shared" si="54"/>
        <v>7.0636487923439158E-3</v>
      </c>
      <c r="CK41" s="2">
        <f t="shared" si="54"/>
        <v>6.2534811889209578E-3</v>
      </c>
      <c r="CL41" s="2">
        <f t="shared" si="54"/>
        <v>5.1901362094283251E-3</v>
      </c>
      <c r="CM41" s="2">
        <f t="shared" si="54"/>
        <v>4.7597346701098789E-3</v>
      </c>
      <c r="CN41" s="2">
        <f t="shared" si="54"/>
        <v>3.4432123145475722E-3</v>
      </c>
      <c r="CO41" s="2">
        <f t="shared" si="54"/>
        <v>3.7217074282242138E-3</v>
      </c>
      <c r="CP41" s="2">
        <f t="shared" si="54"/>
        <v>2.936857562408223E-3</v>
      </c>
      <c r="CQ41" s="2">
        <f t="shared" si="54"/>
        <v>9.1143855385082788E-3</v>
      </c>
      <c r="CS41" s="4" t="s">
        <v>20</v>
      </c>
      <c r="CT41" s="6" t="s">
        <v>19</v>
      </c>
      <c r="CU41" s="6" t="s">
        <v>0</v>
      </c>
      <c r="CV41" s="2">
        <f t="shared" ref="CV41" si="55">CV15/$D15</f>
        <v>4.2154033115600793E-2</v>
      </c>
      <c r="CW41" s="2">
        <f t="shared" ref="CW41:DL41" si="56">CW15/$D15</f>
        <v>5.1698820193427517E-2</v>
      </c>
      <c r="CX41" s="2">
        <f t="shared" si="56"/>
        <v>5.4787584181477542E-2</v>
      </c>
      <c r="CY41" s="2">
        <f t="shared" si="56"/>
        <v>4.9749354397691022E-2</v>
      </c>
      <c r="CZ41" s="2">
        <f t="shared" si="56"/>
        <v>4.1748949313889311E-2</v>
      </c>
      <c r="DA41" s="2">
        <f t="shared" si="56"/>
        <v>4.7825206339561499E-2</v>
      </c>
      <c r="DB41" s="2">
        <f t="shared" si="56"/>
        <v>4.7293533849815182E-2</v>
      </c>
      <c r="DC41" s="2">
        <f t="shared" si="56"/>
        <v>5.3369790875487363E-2</v>
      </c>
      <c r="DD41" s="2">
        <f t="shared" si="56"/>
        <v>5.1319054129323007E-2</v>
      </c>
      <c r="DE41" s="2">
        <f t="shared" si="56"/>
        <v>6.1370195959289081E-2</v>
      </c>
      <c r="DF41" s="2">
        <f t="shared" si="56"/>
        <v>7.7067193275608889E-2</v>
      </c>
      <c r="DG41" s="2">
        <f t="shared" si="56"/>
        <v>8.2080105321788444E-2</v>
      </c>
      <c r="DH41" s="2">
        <f t="shared" si="56"/>
        <v>7.6282343409792897E-2</v>
      </c>
      <c r="DI41" s="2">
        <f t="shared" si="56"/>
        <v>6.9244012355055951E-2</v>
      </c>
      <c r="DJ41" s="2">
        <f t="shared" si="56"/>
        <v>7.5320269380728139E-2</v>
      </c>
      <c r="DK41" s="2">
        <f t="shared" si="56"/>
        <v>5.4306547166945163E-2</v>
      </c>
      <c r="DL41" s="2">
        <f t="shared" si="56"/>
        <v>6.4383006734518203E-2</v>
      </c>
      <c r="DN41" s="36" t="s">
        <v>20</v>
      </c>
      <c r="DO41" s="37" t="s">
        <v>19</v>
      </c>
      <c r="DP41" s="37" t="s">
        <v>0</v>
      </c>
      <c r="DQ41" s="34">
        <f t="shared" si="4"/>
        <v>4.2154033115600793E-2</v>
      </c>
      <c r="DR41" s="34">
        <f t="shared" si="4"/>
        <v>7.1522608739683025E-2</v>
      </c>
      <c r="DS41" s="34">
        <f t="shared" si="4"/>
        <v>0.18023697402400121</v>
      </c>
      <c r="DT41" s="34">
        <f t="shared" si="5"/>
        <v>8.6384120714972909E-2</v>
      </c>
      <c r="DU41" s="34">
        <f t="shared" ref="DU41:DY50" si="57">DT15/$D15</f>
        <v>0.55650919033875135</v>
      </c>
      <c r="DV41" s="34">
        <f t="shared" si="57"/>
        <v>0.26325383563724747</v>
      </c>
      <c r="DW41" s="34">
        <f t="shared" si="57"/>
        <v>0.11868955390146337</v>
      </c>
      <c r="DX41" s="34">
        <f t="shared" si="57"/>
        <v>2.9166033723226494E-2</v>
      </c>
      <c r="DY41" s="34">
        <f t="shared" si="57"/>
        <v>0.81976302597599882</v>
      </c>
    </row>
    <row r="42" spans="1:129" x14ac:dyDescent="0.2">
      <c r="A42" s="4" t="s">
        <v>18</v>
      </c>
      <c r="B42" s="6" t="s">
        <v>17</v>
      </c>
      <c r="C42" s="6" t="s">
        <v>0</v>
      </c>
      <c r="D42" s="2">
        <f t="shared" ref="D42:AI42" si="58">D16/$D16</f>
        <v>1</v>
      </c>
      <c r="E42" s="2">
        <f t="shared" si="58"/>
        <v>1.2016354208216992E-2</v>
      </c>
      <c r="F42" s="2">
        <f t="shared" si="58"/>
        <v>1.3935979258077383E-2</v>
      </c>
      <c r="G42" s="2">
        <f t="shared" si="58"/>
        <v>1.2888911049062625E-2</v>
      </c>
      <c r="H42" s="2">
        <f t="shared" si="58"/>
        <v>1.391104906262465E-2</v>
      </c>
      <c r="I42" s="2">
        <f t="shared" si="58"/>
        <v>1.1991424012764261E-2</v>
      </c>
      <c r="J42" s="2">
        <f t="shared" si="58"/>
        <v>1.3412445153570004E-2</v>
      </c>
      <c r="K42" s="2">
        <f t="shared" si="58"/>
        <v>1.3437375349022736E-2</v>
      </c>
      <c r="L42" s="2">
        <f t="shared" si="58"/>
        <v>1.5057838053450338E-2</v>
      </c>
      <c r="M42" s="2">
        <f t="shared" si="58"/>
        <v>1.3462305544475469E-2</v>
      </c>
      <c r="N42" s="2">
        <f t="shared" si="58"/>
        <v>1.3935979258077383E-2</v>
      </c>
      <c r="O42" s="2">
        <f t="shared" si="58"/>
        <v>1.4459513362584763E-2</v>
      </c>
      <c r="P42" s="2">
        <f t="shared" si="58"/>
        <v>1.391104906262465E-2</v>
      </c>
      <c r="Q42" s="2">
        <f t="shared" si="58"/>
        <v>1.1642401276426007E-2</v>
      </c>
      <c r="R42" s="2">
        <f t="shared" si="58"/>
        <v>1.3237933785400878E-2</v>
      </c>
      <c r="S42" s="2">
        <f t="shared" si="58"/>
        <v>1.3237933785400878E-2</v>
      </c>
      <c r="T42" s="2">
        <f t="shared" si="58"/>
        <v>1.4260071798962904E-2</v>
      </c>
      <c r="U42" s="2">
        <f t="shared" si="58"/>
        <v>1.2340446749102512E-2</v>
      </c>
      <c r="V42" s="2">
        <f t="shared" si="58"/>
        <v>1.3213003589948145E-2</v>
      </c>
      <c r="W42" s="2">
        <f t="shared" si="58"/>
        <v>1.1592540885520542E-2</v>
      </c>
      <c r="X42" s="2">
        <f t="shared" si="58"/>
        <v>1.0445751894694854E-2</v>
      </c>
      <c r="Y42" s="2">
        <f t="shared" si="58"/>
        <v>1.1717191862784204E-2</v>
      </c>
      <c r="Z42" s="2">
        <f t="shared" si="58"/>
        <v>1.0769844435580374E-2</v>
      </c>
      <c r="AA42" s="2">
        <f t="shared" si="58"/>
        <v>1.0470682090147588E-2</v>
      </c>
      <c r="AB42" s="2">
        <f t="shared" si="58"/>
        <v>1.2913841244515356E-2</v>
      </c>
      <c r="AC42" s="2">
        <f t="shared" si="58"/>
        <v>1.3337654567211806E-2</v>
      </c>
      <c r="AD42" s="2">
        <f t="shared" si="58"/>
        <v>1.2365376944555246E-2</v>
      </c>
      <c r="AE42" s="2">
        <f t="shared" si="58"/>
        <v>1.209114479457519E-2</v>
      </c>
      <c r="AF42" s="2">
        <f t="shared" si="58"/>
        <v>1.3113282808137216E-2</v>
      </c>
      <c r="AG42" s="2">
        <f t="shared" si="58"/>
        <v>1.2539888312724371E-2</v>
      </c>
      <c r="AH42" s="2">
        <f t="shared" si="58"/>
        <v>1.3935979258077383E-2</v>
      </c>
      <c r="AI42" s="2">
        <f t="shared" si="58"/>
        <v>1.2465097726366175E-2</v>
      </c>
      <c r="AJ42" s="2">
        <f t="shared" ref="AJ42:BO42" si="59">AJ16/$D16</f>
        <v>1.3886118867171919E-2</v>
      </c>
      <c r="AK42" s="2">
        <f t="shared" si="59"/>
        <v>1.241523733546071E-2</v>
      </c>
      <c r="AL42" s="2">
        <f t="shared" si="59"/>
        <v>1.1866773035500598E-2</v>
      </c>
      <c r="AM42" s="2">
        <f t="shared" si="59"/>
        <v>1.2240725967291583E-2</v>
      </c>
      <c r="AN42" s="2">
        <f t="shared" si="59"/>
        <v>1.2963701635420821E-2</v>
      </c>
      <c r="AO42" s="2">
        <f t="shared" si="59"/>
        <v>1.2689469485440766E-2</v>
      </c>
      <c r="AP42" s="2">
        <f t="shared" si="59"/>
        <v>1.2215795771838851E-2</v>
      </c>
      <c r="AQ42" s="2">
        <f t="shared" si="59"/>
        <v>1.209114479457519E-2</v>
      </c>
      <c r="AR42" s="2">
        <f t="shared" si="59"/>
        <v>1.2390307140007977E-2</v>
      </c>
      <c r="AS42" s="2">
        <f t="shared" si="59"/>
        <v>1.1318308735540487E-2</v>
      </c>
      <c r="AT42" s="2">
        <f t="shared" si="59"/>
        <v>1.2190865576386118E-2</v>
      </c>
      <c r="AU42" s="2">
        <f t="shared" si="59"/>
        <v>1.0021938571998405E-2</v>
      </c>
      <c r="AV42" s="2">
        <f t="shared" si="59"/>
        <v>1.0595333067411249E-2</v>
      </c>
      <c r="AW42" s="2">
        <f t="shared" si="59"/>
        <v>1.1816912644595133E-2</v>
      </c>
      <c r="AX42" s="2">
        <f t="shared" si="59"/>
        <v>1.1193657758276824E-2</v>
      </c>
      <c r="AY42" s="2">
        <f t="shared" si="59"/>
        <v>1.283905065815716E-2</v>
      </c>
      <c r="AZ42" s="2">
        <f t="shared" si="59"/>
        <v>1.1966493817311527E-2</v>
      </c>
      <c r="BA42" s="2">
        <f t="shared" si="59"/>
        <v>1.2963701635420821E-2</v>
      </c>
      <c r="BB42" s="2">
        <f t="shared" si="59"/>
        <v>1.3811328280813722E-2</v>
      </c>
      <c r="BC42" s="2">
        <f t="shared" si="59"/>
        <v>1.3836258476266454E-2</v>
      </c>
      <c r="BD42" s="2">
        <f t="shared" si="59"/>
        <v>1.5057838053450338E-2</v>
      </c>
      <c r="BE42" s="2">
        <f t="shared" si="59"/>
        <v>1.5357000398883127E-2</v>
      </c>
      <c r="BF42" s="2">
        <f t="shared" si="59"/>
        <v>1.5182489030714001E-2</v>
      </c>
      <c r="BG42" s="2">
        <f t="shared" si="59"/>
        <v>1.3537096130833665E-2</v>
      </c>
      <c r="BH42" s="2">
        <f t="shared" si="59"/>
        <v>1.3786398085360989E-2</v>
      </c>
      <c r="BI42" s="2">
        <f t="shared" si="59"/>
        <v>1.3811328280813722E-2</v>
      </c>
      <c r="BJ42" s="2">
        <f t="shared" si="59"/>
        <v>1.2490027921818907E-2</v>
      </c>
      <c r="BK42" s="2">
        <f t="shared" si="59"/>
        <v>1.4334862385321102E-2</v>
      </c>
      <c r="BL42" s="2">
        <f t="shared" si="59"/>
        <v>1.2315516553649781E-2</v>
      </c>
      <c r="BM42" s="2">
        <f t="shared" si="59"/>
        <v>1.1418029517351417E-2</v>
      </c>
      <c r="BN42" s="2">
        <f t="shared" si="59"/>
        <v>1.1019146390107698E-2</v>
      </c>
      <c r="BO42" s="2">
        <f t="shared" si="59"/>
        <v>1.0695053849222178E-2</v>
      </c>
      <c r="BP42" s="2">
        <f t="shared" ref="BP42:CQ42" si="60">BP16/$D16</f>
        <v>1.0944355803749502E-2</v>
      </c>
      <c r="BQ42" s="2">
        <f t="shared" si="60"/>
        <v>1.1791982449142402E-2</v>
      </c>
      <c r="BR42" s="2">
        <f t="shared" si="60"/>
        <v>1.0071798962903869E-2</v>
      </c>
      <c r="BS42" s="2">
        <f t="shared" si="60"/>
        <v>9.1493817311527718E-3</v>
      </c>
      <c r="BT42" s="2">
        <f t="shared" si="60"/>
        <v>8.9499401675309127E-3</v>
      </c>
      <c r="BU42" s="2">
        <f t="shared" si="60"/>
        <v>9.5482648583964901E-3</v>
      </c>
      <c r="BV42" s="2">
        <f t="shared" si="60"/>
        <v>1.0794774631033108E-2</v>
      </c>
      <c r="BW42" s="2">
        <f t="shared" si="60"/>
        <v>9.2241723175109699E-3</v>
      </c>
      <c r="BX42" s="2">
        <f t="shared" si="60"/>
        <v>1.1243518149182289E-2</v>
      </c>
      <c r="BY42" s="2">
        <f t="shared" si="60"/>
        <v>1.0769844435580374E-2</v>
      </c>
      <c r="BZ42" s="2">
        <f t="shared" si="60"/>
        <v>1.1916633426406063E-2</v>
      </c>
      <c r="CA42" s="2">
        <f t="shared" si="60"/>
        <v>8.600917431192661E-3</v>
      </c>
      <c r="CB42" s="2">
        <f t="shared" si="60"/>
        <v>8.152173913043478E-3</v>
      </c>
      <c r="CC42" s="2">
        <f t="shared" si="60"/>
        <v>8.1272437175907465E-3</v>
      </c>
      <c r="CD42" s="2">
        <f t="shared" si="60"/>
        <v>7.0053849222177899E-3</v>
      </c>
      <c r="CE42" s="2">
        <f t="shared" si="60"/>
        <v>7.0303151176705223E-3</v>
      </c>
      <c r="CF42" s="2">
        <f t="shared" si="60"/>
        <v>5.3599920223374549E-3</v>
      </c>
      <c r="CG42" s="2">
        <f t="shared" si="60"/>
        <v>5.5843637814120464E-3</v>
      </c>
      <c r="CH42" s="2">
        <f t="shared" si="60"/>
        <v>4.487435181491823E-3</v>
      </c>
      <c r="CI42" s="2">
        <f t="shared" si="60"/>
        <v>4.8863183087355403E-3</v>
      </c>
      <c r="CJ42" s="2">
        <f t="shared" si="60"/>
        <v>3.8392500997207818E-3</v>
      </c>
      <c r="CK42" s="2">
        <f t="shared" si="60"/>
        <v>3.9888312724371761E-3</v>
      </c>
      <c r="CL42" s="2">
        <f t="shared" si="60"/>
        <v>2.8919026725169527E-3</v>
      </c>
      <c r="CM42" s="2">
        <f t="shared" si="60"/>
        <v>2.4930195452732349E-3</v>
      </c>
      <c r="CN42" s="2">
        <f t="shared" si="60"/>
        <v>2.0692062225767852E-3</v>
      </c>
      <c r="CO42" s="2">
        <f t="shared" si="60"/>
        <v>1.7700438771439968E-3</v>
      </c>
      <c r="CP42" s="2">
        <f t="shared" si="60"/>
        <v>1.7451136816912644E-3</v>
      </c>
      <c r="CQ42" s="2">
        <f t="shared" si="60"/>
        <v>5.1356202632628642E-3</v>
      </c>
      <c r="CS42" s="4" t="s">
        <v>18</v>
      </c>
      <c r="CT42" s="6" t="s">
        <v>17</v>
      </c>
      <c r="CU42" s="6" t="s">
        <v>0</v>
      </c>
      <c r="CV42" s="2">
        <f t="shared" ref="CV42" si="61">CV16/$D16</f>
        <v>6.4743717590745917E-2</v>
      </c>
      <c r="CW42" s="2">
        <f t="shared" ref="CW42:DL42" si="62">CW16/$D16</f>
        <v>6.9305943358595926E-2</v>
      </c>
      <c r="CX42" s="2">
        <f t="shared" si="62"/>
        <v>6.6488831272437182E-2</v>
      </c>
      <c r="CY42" s="2">
        <f t="shared" si="62"/>
        <v>6.1851814918228956E-2</v>
      </c>
      <c r="CZ42" s="2">
        <f t="shared" si="62"/>
        <v>5.9209214200239328E-2</v>
      </c>
      <c r="DA42" s="2">
        <f t="shared" si="62"/>
        <v>6.4045672118069399E-2</v>
      </c>
      <c r="DB42" s="2">
        <f t="shared" si="62"/>
        <v>6.2873952931790988E-2</v>
      </c>
      <c r="DC42" s="2">
        <f t="shared" si="62"/>
        <v>6.2350418827283607E-2</v>
      </c>
      <c r="DD42" s="2">
        <f t="shared" si="62"/>
        <v>5.5943358595931393E-2</v>
      </c>
      <c r="DE42" s="2">
        <f t="shared" si="62"/>
        <v>6.2774232149980055E-2</v>
      </c>
      <c r="DF42" s="2">
        <f t="shared" si="62"/>
        <v>7.2970682090147593E-2</v>
      </c>
      <c r="DG42" s="2">
        <f t="shared" si="62"/>
        <v>6.6738133226964494E-2</v>
      </c>
      <c r="DH42" s="2">
        <f t="shared" si="62"/>
        <v>5.5868568009573197E-2</v>
      </c>
      <c r="DI42" s="2">
        <f t="shared" si="62"/>
        <v>4.8514160351017153E-2</v>
      </c>
      <c r="DJ42" s="2">
        <f t="shared" si="62"/>
        <v>5.1755085759872359E-2</v>
      </c>
      <c r="DK42" s="2">
        <f t="shared" si="62"/>
        <v>3.5675109692859995E-2</v>
      </c>
      <c r="DL42" s="2">
        <f t="shared" si="62"/>
        <v>3.8891104906262464E-2</v>
      </c>
      <c r="DN42" s="36" t="s">
        <v>18</v>
      </c>
      <c r="DO42" s="37" t="s">
        <v>17</v>
      </c>
      <c r="DP42" s="37" t="s">
        <v>0</v>
      </c>
      <c r="DQ42" s="34">
        <f t="shared" si="4"/>
        <v>6.4743717590745917E-2</v>
      </c>
      <c r="DR42" s="34">
        <f t="shared" si="4"/>
        <v>0.10665137614678899</v>
      </c>
      <c r="DS42" s="34">
        <f t="shared" si="4"/>
        <v>0.24035201435979259</v>
      </c>
      <c r="DT42" s="34">
        <f t="shared" si="5"/>
        <v>0.10630235341045073</v>
      </c>
      <c r="DU42" s="34">
        <f t="shared" si="57"/>
        <v>0.58481252493019542</v>
      </c>
      <c r="DV42" s="34">
        <f t="shared" si="57"/>
        <v>0.17483546071001196</v>
      </c>
      <c r="DW42" s="34">
        <f t="shared" si="57"/>
        <v>7.4566214599122452E-2</v>
      </c>
      <c r="DX42" s="34">
        <f t="shared" si="57"/>
        <v>1.6104906262465097E-2</v>
      </c>
      <c r="DY42" s="34">
        <f t="shared" si="57"/>
        <v>0.75964798564020741</v>
      </c>
    </row>
    <row r="43" spans="1:129" x14ac:dyDescent="0.2">
      <c r="A43" s="4" t="s">
        <v>16</v>
      </c>
      <c r="B43" s="6" t="s">
        <v>15</v>
      </c>
      <c r="C43" s="6" t="s">
        <v>0</v>
      </c>
      <c r="D43" s="2">
        <f t="shared" ref="D43:AI43" si="63">D17/$D17</f>
        <v>1</v>
      </c>
      <c r="E43" s="2">
        <f t="shared" si="63"/>
        <v>9.1404942939920294E-3</v>
      </c>
      <c r="F43" s="2">
        <f t="shared" si="63"/>
        <v>1.0432677267101021E-2</v>
      </c>
      <c r="G43" s="2">
        <f t="shared" si="63"/>
        <v>9.6981732613338045E-3</v>
      </c>
      <c r="H43" s="2">
        <f t="shared" si="63"/>
        <v>9.9974156340537825E-3</v>
      </c>
      <c r="I43" s="2">
        <f t="shared" si="63"/>
        <v>1.0949550456344619E-2</v>
      </c>
      <c r="J43" s="2">
        <f t="shared" si="63"/>
        <v>1.0160638746446496E-2</v>
      </c>
      <c r="K43" s="2">
        <f t="shared" si="63"/>
        <v>1.1262394755097322E-2</v>
      </c>
      <c r="L43" s="2">
        <f t="shared" si="63"/>
        <v>1.1860879500537276E-2</v>
      </c>
      <c r="M43" s="2">
        <f t="shared" si="63"/>
        <v>1.2282539207551789E-2</v>
      </c>
      <c r="N43" s="2">
        <f t="shared" si="63"/>
        <v>1.2228131503420885E-2</v>
      </c>
      <c r="O43" s="2">
        <f t="shared" si="63"/>
        <v>1.0677511935690094E-2</v>
      </c>
      <c r="P43" s="2">
        <f t="shared" si="63"/>
        <v>1.0935948530311893E-2</v>
      </c>
      <c r="Q43" s="2">
        <f t="shared" si="63"/>
        <v>1.1643248684013657E-2</v>
      </c>
      <c r="R43" s="2">
        <f t="shared" si="63"/>
        <v>1.1684054462111834E-2</v>
      </c>
      <c r="S43" s="2">
        <f t="shared" si="63"/>
        <v>1.1153579346835512E-2</v>
      </c>
      <c r="T43" s="2">
        <f t="shared" si="63"/>
        <v>1.0854336974115534E-2</v>
      </c>
      <c r="U43" s="2">
        <f t="shared" si="63"/>
        <v>9.7253771133992573E-3</v>
      </c>
      <c r="V43" s="2">
        <f t="shared" si="63"/>
        <v>1.0160638746446496E-2</v>
      </c>
      <c r="W43" s="2">
        <f t="shared" si="63"/>
        <v>1.2377752689780874E-2</v>
      </c>
      <c r="X43" s="2">
        <f t="shared" si="63"/>
        <v>2.5408397829132606E-2</v>
      </c>
      <c r="Y43" s="2">
        <f t="shared" si="63"/>
        <v>2.7244657843550648E-2</v>
      </c>
      <c r="Z43" s="2">
        <f t="shared" si="63"/>
        <v>2.7217453991485195E-2</v>
      </c>
      <c r="AA43" s="2">
        <f t="shared" si="63"/>
        <v>2.2279954841605571E-2</v>
      </c>
      <c r="AB43" s="2">
        <f t="shared" si="63"/>
        <v>1.9097104149947631E-2</v>
      </c>
      <c r="AC43" s="2">
        <f t="shared" si="63"/>
        <v>1.5887049606224241E-2</v>
      </c>
      <c r="AD43" s="2">
        <f t="shared" si="63"/>
        <v>1.65399420557951E-2</v>
      </c>
      <c r="AE43" s="2">
        <f t="shared" si="63"/>
        <v>1.6852786354547802E-2</v>
      </c>
      <c r="AF43" s="2">
        <f t="shared" si="63"/>
        <v>1.6091078496715136E-2</v>
      </c>
      <c r="AG43" s="2">
        <f t="shared" si="63"/>
        <v>1.7492076878085936E-2</v>
      </c>
      <c r="AH43" s="2">
        <f t="shared" si="63"/>
        <v>1.5152545600457024E-2</v>
      </c>
      <c r="AI43" s="2">
        <f t="shared" si="63"/>
        <v>1.3819556849249853E-2</v>
      </c>
      <c r="AJ43" s="2">
        <f t="shared" ref="AJ43:BO43" si="64">AJ17/$D17</f>
        <v>1.1303200533195501E-2</v>
      </c>
      <c r="AK43" s="2">
        <f t="shared" si="64"/>
        <v>8.9636692555665875E-3</v>
      </c>
      <c r="AL43" s="2">
        <f t="shared" si="64"/>
        <v>9.8886002257919728E-3</v>
      </c>
      <c r="AM43" s="2">
        <f t="shared" si="64"/>
        <v>1.0391871489002842E-2</v>
      </c>
      <c r="AN43" s="2">
        <f t="shared" si="64"/>
        <v>9.7525809654647102E-3</v>
      </c>
      <c r="AO43" s="2">
        <f t="shared" si="64"/>
        <v>1.0813531196017356E-2</v>
      </c>
      <c r="AP43" s="2">
        <f t="shared" si="64"/>
        <v>9.9022021518246992E-3</v>
      </c>
      <c r="AQ43" s="2">
        <f t="shared" si="64"/>
        <v>9.5757559270392683E-3</v>
      </c>
      <c r="AR43" s="2">
        <f t="shared" si="64"/>
        <v>9.9022021518246992E-3</v>
      </c>
      <c r="AS43" s="2">
        <f t="shared" si="64"/>
        <v>9.8613963737265199E-3</v>
      </c>
      <c r="AT43" s="2">
        <f t="shared" si="64"/>
        <v>9.8749982997592464E-3</v>
      </c>
      <c r="AU43" s="2">
        <f t="shared" si="64"/>
        <v>9.7253771133992573E-3</v>
      </c>
      <c r="AV43" s="2">
        <f t="shared" si="64"/>
        <v>8.7732422911084209E-3</v>
      </c>
      <c r="AW43" s="2">
        <f t="shared" si="64"/>
        <v>9.4125328146465546E-3</v>
      </c>
      <c r="AX43" s="2">
        <f t="shared" si="64"/>
        <v>9.9158040778574239E-3</v>
      </c>
      <c r="AY43" s="2">
        <f t="shared" si="64"/>
        <v>1.0922346604279166E-2</v>
      </c>
      <c r="AZ43" s="2">
        <f t="shared" si="64"/>
        <v>1.069111386172282E-2</v>
      </c>
      <c r="BA43" s="2">
        <f t="shared" si="64"/>
        <v>1.0949550456344619E-2</v>
      </c>
      <c r="BB43" s="2">
        <f t="shared" si="64"/>
        <v>1.1357608237326405E-2</v>
      </c>
      <c r="BC43" s="2">
        <f t="shared" si="64"/>
        <v>1.2364150763748147E-2</v>
      </c>
      <c r="BD43" s="2">
        <f t="shared" si="64"/>
        <v>1.3030645139351732E-2</v>
      </c>
      <c r="BE43" s="2">
        <f t="shared" si="64"/>
        <v>1.1833675648471823E-2</v>
      </c>
      <c r="BF43" s="2">
        <f t="shared" si="64"/>
        <v>1.3071450917449911E-2</v>
      </c>
      <c r="BG43" s="2">
        <f t="shared" si="64"/>
        <v>1.245936424597723E-2</v>
      </c>
      <c r="BH43" s="2">
        <f t="shared" si="64"/>
        <v>1.3193868251744447E-2</v>
      </c>
      <c r="BI43" s="2">
        <f t="shared" si="64"/>
        <v>1.3085052843482638E-2</v>
      </c>
      <c r="BJ43" s="2">
        <f t="shared" si="64"/>
        <v>1.1752064092275466E-2</v>
      </c>
      <c r="BK43" s="2">
        <f t="shared" si="64"/>
        <v>1.2772208544729933E-2</v>
      </c>
      <c r="BL43" s="2">
        <f t="shared" si="64"/>
        <v>1.2200927651355432E-2</v>
      </c>
      <c r="BM43" s="2">
        <f t="shared" si="64"/>
        <v>1.2146519947224528E-2</v>
      </c>
      <c r="BN43" s="2">
        <f t="shared" si="64"/>
        <v>1.1928889130700907E-2</v>
      </c>
      <c r="BO43" s="2">
        <f t="shared" si="64"/>
        <v>1.1085569716671882E-2</v>
      </c>
      <c r="BP43" s="2">
        <f t="shared" ref="BP43:CQ43" si="65">BP17/$D17</f>
        <v>1.1003958160475523E-2</v>
      </c>
      <c r="BQ43" s="2">
        <f t="shared" si="65"/>
        <v>1.0473483045199201E-2</v>
      </c>
      <c r="BR43" s="2">
        <f t="shared" si="65"/>
        <v>1.0881540826180987E-2</v>
      </c>
      <c r="BS43" s="2">
        <f t="shared" si="65"/>
        <v>9.8205905956283406E-3</v>
      </c>
      <c r="BT43" s="2">
        <f t="shared" si="65"/>
        <v>9.8069886695956142E-3</v>
      </c>
      <c r="BU43" s="2">
        <f t="shared" si="65"/>
        <v>9.7797848175301631E-3</v>
      </c>
      <c r="BV43" s="2">
        <f t="shared" si="65"/>
        <v>1.0092629116282866E-2</v>
      </c>
      <c r="BW43" s="2">
        <f t="shared" si="65"/>
        <v>9.9294060038901504E-3</v>
      </c>
      <c r="BX43" s="2">
        <f t="shared" si="65"/>
        <v>1.1126375494770059E-2</v>
      </c>
      <c r="BY43" s="2">
        <f t="shared" si="65"/>
        <v>1.0242250302642855E-2</v>
      </c>
      <c r="BZ43" s="2">
        <f t="shared" si="65"/>
        <v>1.2255335355486337E-2</v>
      </c>
      <c r="CA43" s="2">
        <f t="shared" si="65"/>
        <v>9.4397366667120057E-3</v>
      </c>
      <c r="CB43" s="2">
        <f t="shared" si="65"/>
        <v>8.2019613977339194E-3</v>
      </c>
      <c r="CC43" s="2">
        <f t="shared" si="65"/>
        <v>8.0523402113739304E-3</v>
      </c>
      <c r="CD43" s="2">
        <f t="shared" si="65"/>
        <v>7.630680504359417E-3</v>
      </c>
      <c r="CE43" s="2">
        <f t="shared" si="65"/>
        <v>7.1546130932139988E-3</v>
      </c>
      <c r="CF43" s="2">
        <f t="shared" si="65"/>
        <v>5.8624301201050067E-3</v>
      </c>
      <c r="CG43" s="2">
        <f t="shared" si="65"/>
        <v>5.7944204899413754E-3</v>
      </c>
      <c r="CH43" s="2">
        <f t="shared" si="65"/>
        <v>5.4407704130904934E-3</v>
      </c>
      <c r="CI43" s="2">
        <f t="shared" si="65"/>
        <v>5.5903915994504824E-3</v>
      </c>
      <c r="CJ43" s="2">
        <f t="shared" si="65"/>
        <v>4.8830914457487183E-3</v>
      </c>
      <c r="CK43" s="2">
        <f t="shared" si="65"/>
        <v>3.9989662536215132E-3</v>
      </c>
      <c r="CL43" s="2">
        <f t="shared" si="65"/>
        <v>3.3460738040506535E-3</v>
      </c>
      <c r="CM43" s="2">
        <f t="shared" si="65"/>
        <v>2.9788218011670455E-3</v>
      </c>
      <c r="CN43" s="2">
        <f t="shared" si="65"/>
        <v>2.7203852065452467E-3</v>
      </c>
      <c r="CO43" s="2">
        <f t="shared" si="65"/>
        <v>2.2987254995307333E-3</v>
      </c>
      <c r="CP43" s="2">
        <f t="shared" si="65"/>
        <v>1.7954542363198629E-3</v>
      </c>
      <c r="CQ43" s="2">
        <f t="shared" si="65"/>
        <v>6.1888763448904368E-3</v>
      </c>
      <c r="CS43" s="4" t="s">
        <v>16</v>
      </c>
      <c r="CT43" s="6" t="s">
        <v>15</v>
      </c>
      <c r="CU43" s="6" t="s">
        <v>0</v>
      </c>
      <c r="CV43" s="2">
        <f t="shared" ref="CV43" si="66">CV17/$D17</f>
        <v>5.0218310912825255E-2</v>
      </c>
      <c r="CW43" s="2">
        <f t="shared" ref="CW43:DL43" si="67">CW17/$D17</f>
        <v>5.7794583713053765E-2</v>
      </c>
      <c r="CX43" s="2">
        <f t="shared" si="67"/>
        <v>5.6094342958962991E-2</v>
      </c>
      <c r="CY43" s="2">
        <f t="shared" si="67"/>
        <v>6.8526503352874774E-2</v>
      </c>
      <c r="CZ43" s="2">
        <f t="shared" si="67"/>
        <v>0.11172622043281329</v>
      </c>
      <c r="DA43" s="2">
        <f t="shared" si="67"/>
        <v>8.2128429385600998E-2</v>
      </c>
      <c r="DB43" s="2">
        <f t="shared" si="67"/>
        <v>5.436689835280676E-2</v>
      </c>
      <c r="DC43" s="2">
        <f t="shared" si="67"/>
        <v>4.9946272392170733E-2</v>
      </c>
      <c r="DD43" s="2">
        <f t="shared" si="67"/>
        <v>4.7647546892639996E-2</v>
      </c>
      <c r="DE43" s="2">
        <f t="shared" si="67"/>
        <v>5.3836423237530434E-2</v>
      </c>
      <c r="DF43" s="2">
        <f t="shared" si="67"/>
        <v>6.2759286714998849E-2</v>
      </c>
      <c r="DG43" s="2">
        <f t="shared" si="67"/>
        <v>6.3004121383587922E-2</v>
      </c>
      <c r="DH43" s="2">
        <f t="shared" si="67"/>
        <v>5.6638420000272041E-2</v>
      </c>
      <c r="DI43" s="2">
        <f t="shared" si="67"/>
        <v>5.0381534025217972E-2</v>
      </c>
      <c r="DJ43" s="2">
        <f t="shared" si="67"/>
        <v>5.2993103823501406E-2</v>
      </c>
      <c r="DK43" s="2">
        <f t="shared" si="67"/>
        <v>3.690202532678627E-2</v>
      </c>
      <c r="DL43" s="2">
        <f t="shared" si="67"/>
        <v>4.5035977094356562E-2</v>
      </c>
      <c r="DN43" s="36" t="s">
        <v>16</v>
      </c>
      <c r="DO43" s="37" t="s">
        <v>15</v>
      </c>
      <c r="DP43" s="37" t="s">
        <v>0</v>
      </c>
      <c r="DQ43" s="34">
        <f t="shared" si="4"/>
        <v>5.0218310912825255E-2</v>
      </c>
      <c r="DR43" s="34">
        <f t="shared" si="4"/>
        <v>8.3502223914906346E-2</v>
      </c>
      <c r="DS43" s="34">
        <f t="shared" si="4"/>
        <v>0.19484759041880331</v>
      </c>
      <c r="DT43" s="34">
        <f t="shared" si="5"/>
        <v>8.6834695792924271E-2</v>
      </c>
      <c r="DU43" s="34">
        <f t="shared" si="57"/>
        <v>0.61983976931133444</v>
      </c>
      <c r="DV43" s="34">
        <f t="shared" si="57"/>
        <v>0.18531264026986222</v>
      </c>
      <c r="DW43" s="34">
        <f t="shared" si="57"/>
        <v>8.1938002421142839E-2</v>
      </c>
      <c r="DX43" s="34">
        <f t="shared" si="57"/>
        <v>1.9328336892503978E-2</v>
      </c>
      <c r="DY43" s="34">
        <f t="shared" si="57"/>
        <v>0.80515240958119672</v>
      </c>
    </row>
    <row r="44" spans="1:129" x14ac:dyDescent="0.2">
      <c r="A44" s="4" t="s">
        <v>14</v>
      </c>
      <c r="B44" s="6" t="s">
        <v>13</v>
      </c>
      <c r="C44" s="6" t="s">
        <v>0</v>
      </c>
      <c r="D44" s="2">
        <f t="shared" ref="D44:AI44" si="68">D18/$D18</f>
        <v>1</v>
      </c>
      <c r="E44" s="2">
        <f t="shared" si="68"/>
        <v>1.3255590496156534E-2</v>
      </c>
      <c r="F44" s="2">
        <f t="shared" si="68"/>
        <v>1.2862508735150244E-2</v>
      </c>
      <c r="G44" s="2">
        <f t="shared" si="68"/>
        <v>1.2775157232704403E-2</v>
      </c>
      <c r="H44" s="2">
        <f t="shared" si="68"/>
        <v>1.4019916142557652E-2</v>
      </c>
      <c r="I44" s="2">
        <f t="shared" si="68"/>
        <v>1.4391160027952481E-2</v>
      </c>
      <c r="J44" s="2">
        <f t="shared" si="68"/>
        <v>1.4303808525506639E-2</v>
      </c>
      <c r="K44" s="2">
        <f t="shared" si="68"/>
        <v>1.3648672257162823E-2</v>
      </c>
      <c r="L44" s="2">
        <f t="shared" si="68"/>
        <v>1.4434835779175401E-2</v>
      </c>
      <c r="M44" s="2">
        <f t="shared" si="68"/>
        <v>1.4238294898672257E-2</v>
      </c>
      <c r="N44" s="2">
        <f t="shared" si="68"/>
        <v>1.43256464011181E-2</v>
      </c>
      <c r="O44" s="2">
        <f t="shared" si="68"/>
        <v>1.3998078266946191E-2</v>
      </c>
      <c r="P44" s="2">
        <f t="shared" si="68"/>
        <v>1.4129105520614955E-2</v>
      </c>
      <c r="Q44" s="2">
        <f t="shared" si="68"/>
        <v>1.478424178895877E-2</v>
      </c>
      <c r="R44" s="2">
        <f t="shared" si="68"/>
        <v>1.2098183088749126E-2</v>
      </c>
      <c r="S44" s="2">
        <f t="shared" si="68"/>
        <v>1.2382075471698114E-2</v>
      </c>
      <c r="T44" s="2">
        <f t="shared" si="68"/>
        <v>1.2469426974143955E-2</v>
      </c>
      <c r="U44" s="2">
        <f t="shared" si="68"/>
        <v>1.1443046820405312E-2</v>
      </c>
      <c r="V44" s="2">
        <f t="shared" si="68"/>
        <v>1.0809748427672955E-2</v>
      </c>
      <c r="W44" s="2">
        <f t="shared" si="68"/>
        <v>1.2054507337526206E-2</v>
      </c>
      <c r="X44" s="2">
        <f t="shared" si="68"/>
        <v>9.7833682739343116E-3</v>
      </c>
      <c r="Y44" s="2">
        <f t="shared" si="68"/>
        <v>8.3202306079664563E-3</v>
      </c>
      <c r="Z44" s="2">
        <f t="shared" si="68"/>
        <v>1.0351153039832285E-2</v>
      </c>
      <c r="AA44" s="2">
        <f t="shared" si="68"/>
        <v>1.0001747030048917E-2</v>
      </c>
      <c r="AB44" s="2">
        <f t="shared" si="68"/>
        <v>1.2447589098532495E-2</v>
      </c>
      <c r="AC44" s="2">
        <f t="shared" si="68"/>
        <v>1.1399371069182389E-2</v>
      </c>
      <c r="AD44" s="2">
        <f t="shared" si="68"/>
        <v>1.0023584905660377E-2</v>
      </c>
      <c r="AE44" s="2">
        <f t="shared" si="68"/>
        <v>1.26659678546471E-2</v>
      </c>
      <c r="AF44" s="2">
        <f t="shared" si="68"/>
        <v>1.2054507337526206E-2</v>
      </c>
      <c r="AG44" s="2">
        <f t="shared" si="68"/>
        <v>1.2556778476589796E-2</v>
      </c>
      <c r="AH44" s="2">
        <f t="shared" si="68"/>
        <v>1.3168238993710692E-2</v>
      </c>
      <c r="AI44" s="2">
        <f t="shared" si="68"/>
        <v>1.4260132774283717E-2</v>
      </c>
      <c r="AJ44" s="2">
        <f t="shared" ref="AJ44:BO44" si="69">AJ18/$D18</f>
        <v>1.3080887491264849E-2</v>
      </c>
      <c r="AK44" s="2">
        <f t="shared" si="69"/>
        <v>1.3888888888888888E-2</v>
      </c>
      <c r="AL44" s="2">
        <f t="shared" si="69"/>
        <v>1.3430293501048218E-2</v>
      </c>
      <c r="AM44" s="2">
        <f t="shared" si="69"/>
        <v>1.3211914744933613E-2</v>
      </c>
      <c r="AN44" s="2">
        <f t="shared" si="69"/>
        <v>1.4063591893780572E-2</v>
      </c>
      <c r="AO44" s="2">
        <f t="shared" si="69"/>
        <v>1.3190076869322153E-2</v>
      </c>
      <c r="AP44" s="2">
        <f t="shared" si="69"/>
        <v>1.4544025157232705E-2</v>
      </c>
      <c r="AQ44" s="2">
        <f t="shared" si="69"/>
        <v>1.5024458420684835E-2</v>
      </c>
      <c r="AR44" s="2">
        <f t="shared" si="69"/>
        <v>1.2403913347309574E-2</v>
      </c>
      <c r="AS44" s="2">
        <f t="shared" si="69"/>
        <v>1.3190076869322153E-2</v>
      </c>
      <c r="AT44" s="2">
        <f t="shared" si="69"/>
        <v>1.1836128581411601E-2</v>
      </c>
      <c r="AU44" s="2">
        <f t="shared" si="69"/>
        <v>1.1639587700908456E-2</v>
      </c>
      <c r="AV44" s="2">
        <f t="shared" si="69"/>
        <v>1.179245283018868E-2</v>
      </c>
      <c r="AW44" s="2">
        <f t="shared" si="69"/>
        <v>1.1923480083857442E-2</v>
      </c>
      <c r="AX44" s="2">
        <f t="shared" si="69"/>
        <v>1.2163696715583507E-2</v>
      </c>
      <c r="AY44" s="2">
        <f t="shared" si="69"/>
        <v>1.2316561844863731E-2</v>
      </c>
      <c r="AZ44" s="2">
        <f t="shared" si="69"/>
        <v>1.220737246680643E-2</v>
      </c>
      <c r="BA44" s="2">
        <f t="shared" si="69"/>
        <v>1.2906184486373165E-2</v>
      </c>
      <c r="BB44" s="2">
        <f t="shared" si="69"/>
        <v>1.2840670859538784E-2</v>
      </c>
      <c r="BC44" s="2">
        <f t="shared" si="69"/>
        <v>1.2556778476589796E-2</v>
      </c>
      <c r="BD44" s="2">
        <f t="shared" si="69"/>
        <v>1.3342941998602377E-2</v>
      </c>
      <c r="BE44" s="2">
        <f t="shared" si="69"/>
        <v>1.3430293501048218E-2</v>
      </c>
      <c r="BF44" s="2">
        <f t="shared" si="69"/>
        <v>1.2338399720475192E-2</v>
      </c>
      <c r="BG44" s="2">
        <f t="shared" si="69"/>
        <v>1.1923480083857442E-2</v>
      </c>
      <c r="BH44" s="2">
        <f t="shared" si="69"/>
        <v>1.2796995108315863E-2</v>
      </c>
      <c r="BI44" s="2">
        <f t="shared" si="69"/>
        <v>1.2076345213137666E-2</v>
      </c>
      <c r="BJ44" s="2">
        <f t="shared" si="69"/>
        <v>1.2949860237596087E-2</v>
      </c>
      <c r="BK44" s="2">
        <f t="shared" si="69"/>
        <v>1.1901642208245982E-2</v>
      </c>
      <c r="BL44" s="2">
        <f t="shared" si="69"/>
        <v>1.2840670859538784E-2</v>
      </c>
      <c r="BM44" s="2">
        <f t="shared" si="69"/>
        <v>1.1748777078965758E-2</v>
      </c>
      <c r="BN44" s="2">
        <f t="shared" si="69"/>
        <v>1.2338399720475192E-2</v>
      </c>
      <c r="BO44" s="2">
        <f t="shared" si="69"/>
        <v>1.2032669461914745E-2</v>
      </c>
      <c r="BP44" s="2">
        <f t="shared" ref="BP44:CQ44" si="70">BP18/$D18</f>
        <v>1.1159154437456324E-2</v>
      </c>
      <c r="BQ44" s="2">
        <f t="shared" si="70"/>
        <v>1.0307477288609364E-2</v>
      </c>
      <c r="BR44" s="2">
        <f t="shared" si="70"/>
        <v>1.0700559049615654E-2</v>
      </c>
      <c r="BS44" s="2">
        <f t="shared" si="70"/>
        <v>1.0176450034940601E-2</v>
      </c>
      <c r="BT44" s="2">
        <f t="shared" si="70"/>
        <v>1.0918937805730259E-2</v>
      </c>
      <c r="BU44" s="2">
        <f t="shared" si="70"/>
        <v>1.1028127183787562E-2</v>
      </c>
      <c r="BV44" s="2">
        <f t="shared" si="70"/>
        <v>1.0678721174004193E-2</v>
      </c>
      <c r="BW44" s="2">
        <f t="shared" si="70"/>
        <v>1.1224668064290707E-2</v>
      </c>
      <c r="BX44" s="2">
        <f t="shared" si="70"/>
        <v>1.1028127183787562E-2</v>
      </c>
      <c r="BY44" s="2">
        <f t="shared" si="70"/>
        <v>1.098445143256464E-2</v>
      </c>
      <c r="BZ44" s="2">
        <f t="shared" si="70"/>
        <v>1.2076345213137666E-2</v>
      </c>
      <c r="CA44" s="2">
        <f t="shared" si="70"/>
        <v>8.1236897274633117E-3</v>
      </c>
      <c r="CB44" s="2">
        <f t="shared" si="70"/>
        <v>8.0581761006289308E-3</v>
      </c>
      <c r="CC44" s="2">
        <f t="shared" si="70"/>
        <v>8.1018518518518514E-3</v>
      </c>
      <c r="CD44" s="2">
        <f t="shared" si="70"/>
        <v>7.5559049615653391E-3</v>
      </c>
      <c r="CE44" s="2">
        <f t="shared" si="70"/>
        <v>5.6341719077568136E-3</v>
      </c>
      <c r="CF44" s="2">
        <f t="shared" si="70"/>
        <v>6.0927672955974847E-3</v>
      </c>
      <c r="CG44" s="2">
        <f t="shared" si="70"/>
        <v>4.5641160027952484E-3</v>
      </c>
      <c r="CH44" s="2">
        <f t="shared" si="70"/>
        <v>4.6514675052410906E-3</v>
      </c>
      <c r="CI44" s="2">
        <f t="shared" si="70"/>
        <v>4.0618448637316559E-3</v>
      </c>
      <c r="CJ44" s="2">
        <f t="shared" si="70"/>
        <v>4.6951432564640112E-3</v>
      </c>
      <c r="CK44" s="2">
        <f t="shared" si="70"/>
        <v>3.166491963661775E-3</v>
      </c>
      <c r="CL44" s="2">
        <f t="shared" si="70"/>
        <v>3.3411949685534592E-3</v>
      </c>
      <c r="CM44" s="2">
        <f t="shared" si="70"/>
        <v>2.8170859538784068E-3</v>
      </c>
      <c r="CN44" s="2">
        <f t="shared" si="70"/>
        <v>2.1837875611460519E-3</v>
      </c>
      <c r="CO44" s="2">
        <f t="shared" si="70"/>
        <v>1.7251921733053809E-3</v>
      </c>
      <c r="CP44" s="2">
        <f t="shared" si="70"/>
        <v>1.9217330538085255E-3</v>
      </c>
      <c r="CQ44" s="2">
        <f t="shared" si="70"/>
        <v>5.6341719077568136E-3</v>
      </c>
      <c r="CS44" s="4" t="s">
        <v>14</v>
      </c>
      <c r="CT44" s="6" t="s">
        <v>13</v>
      </c>
      <c r="CU44" s="6" t="s">
        <v>0</v>
      </c>
      <c r="CV44" s="2">
        <f t="shared" ref="CV44" si="71">CV18/$D18</f>
        <v>6.7304332634521319E-2</v>
      </c>
      <c r="CW44" s="2">
        <f t="shared" ref="CW44:DL44" si="72">CW18/$D18</f>
        <v>7.0951257861635225E-2</v>
      </c>
      <c r="CX44" s="2">
        <f t="shared" si="72"/>
        <v>6.7391684136967153E-2</v>
      </c>
      <c r="CY44" s="2">
        <f t="shared" si="72"/>
        <v>5.6560097833682738E-2</v>
      </c>
      <c r="CZ44" s="2">
        <f t="shared" si="72"/>
        <v>5.2520090845562542E-2</v>
      </c>
      <c r="DA44" s="2">
        <f t="shared" si="72"/>
        <v>6.0469077568134175E-2</v>
      </c>
      <c r="DB44" s="2">
        <f t="shared" si="72"/>
        <v>6.7872117400419291E-2</v>
      </c>
      <c r="DC44" s="2">
        <f t="shared" si="72"/>
        <v>6.9226065688329841E-2</v>
      </c>
      <c r="DD44" s="2">
        <f t="shared" si="72"/>
        <v>6.0381726065688326E-2</v>
      </c>
      <c r="DE44" s="2">
        <f t="shared" si="72"/>
        <v>6.2434486373165621E-2</v>
      </c>
      <c r="DF44" s="2">
        <f t="shared" si="72"/>
        <v>6.3591893780573019E-2</v>
      </c>
      <c r="DG44" s="2">
        <f t="shared" si="72"/>
        <v>6.2565513626834379E-2</v>
      </c>
      <c r="DH44" s="2">
        <f t="shared" si="72"/>
        <v>5.7586477987421385E-2</v>
      </c>
      <c r="DI44" s="2">
        <f t="shared" si="72"/>
        <v>5.3502795248078265E-2</v>
      </c>
      <c r="DJ44" s="2">
        <f t="shared" si="72"/>
        <v>5.3437281621243886E-2</v>
      </c>
      <c r="DK44" s="2">
        <f t="shared" si="72"/>
        <v>3.5442872117400416E-2</v>
      </c>
      <c r="DL44" s="2">
        <f t="shared" si="72"/>
        <v>3.8762229210342419E-2</v>
      </c>
      <c r="DN44" s="36" t="s">
        <v>14</v>
      </c>
      <c r="DO44" s="37" t="s">
        <v>13</v>
      </c>
      <c r="DP44" s="37" t="s">
        <v>0</v>
      </c>
      <c r="DQ44" s="34">
        <f t="shared" si="4"/>
        <v>6.7304332634521319E-2</v>
      </c>
      <c r="DR44" s="34">
        <f t="shared" si="4"/>
        <v>0.10969164919636618</v>
      </c>
      <c r="DS44" s="34">
        <f t="shared" si="4"/>
        <v>0.24036949685534592</v>
      </c>
      <c r="DT44" s="34">
        <f t="shared" si="5"/>
        <v>0.10211390635918938</v>
      </c>
      <c r="DU44" s="34">
        <f t="shared" si="57"/>
        <v>0.57848532494758909</v>
      </c>
      <c r="DV44" s="34">
        <f t="shared" si="57"/>
        <v>0.18114517819706499</v>
      </c>
      <c r="DW44" s="34">
        <f t="shared" si="57"/>
        <v>7.4205101327742842E-2</v>
      </c>
      <c r="DX44" s="34">
        <f t="shared" si="57"/>
        <v>1.7623165618448636E-2</v>
      </c>
      <c r="DY44" s="34">
        <f t="shared" si="57"/>
        <v>0.75963050314465408</v>
      </c>
    </row>
    <row r="45" spans="1:129" x14ac:dyDescent="0.2">
      <c r="A45" s="4" t="s">
        <v>12</v>
      </c>
      <c r="B45" s="6" t="s">
        <v>11</v>
      </c>
      <c r="C45" s="6" t="s">
        <v>0</v>
      </c>
      <c r="D45" s="2">
        <f t="shared" ref="D45:AI45" si="73">D19/$D19</f>
        <v>1</v>
      </c>
      <c r="E45" s="2">
        <f t="shared" si="73"/>
        <v>1.2038941450706157E-2</v>
      </c>
      <c r="F45" s="2">
        <f t="shared" si="73"/>
        <v>1.2217194570135747E-2</v>
      </c>
      <c r="G45" s="2">
        <f t="shared" si="73"/>
        <v>1.2655971479500891E-2</v>
      </c>
      <c r="H45" s="2">
        <f t="shared" si="73"/>
        <v>1.3012477718360071E-2</v>
      </c>
      <c r="I45" s="2">
        <f t="shared" si="73"/>
        <v>1.4397367338543809E-2</v>
      </c>
      <c r="J45" s="2">
        <f t="shared" si="73"/>
        <v>1.3862607980255039E-2</v>
      </c>
      <c r="K45" s="2">
        <f t="shared" si="73"/>
        <v>1.2889071712601124E-2</v>
      </c>
      <c r="L45" s="2">
        <f t="shared" si="73"/>
        <v>1.2491430138488961E-2</v>
      </c>
      <c r="M45" s="2">
        <f t="shared" si="73"/>
        <v>1.2916495269436445E-2</v>
      </c>
      <c r="N45" s="2">
        <f t="shared" si="73"/>
        <v>1.4369943781708487E-2</v>
      </c>
      <c r="O45" s="2">
        <f t="shared" si="73"/>
        <v>1.3684354860825448E-2</v>
      </c>
      <c r="P45" s="2">
        <f t="shared" si="73"/>
        <v>1.3081036610448375E-2</v>
      </c>
      <c r="Q45" s="2">
        <f t="shared" si="73"/>
        <v>1.3464966406142876E-2</v>
      </c>
      <c r="R45" s="2">
        <f t="shared" si="73"/>
        <v>1.3574660633484163E-2</v>
      </c>
      <c r="S45" s="2">
        <f t="shared" si="73"/>
        <v>1.2368024132730015E-2</v>
      </c>
      <c r="T45" s="2">
        <f t="shared" si="73"/>
        <v>1.1778417660770603E-2</v>
      </c>
      <c r="U45" s="2">
        <f t="shared" si="73"/>
        <v>1.245029480323598E-2</v>
      </c>
      <c r="V45" s="2">
        <f t="shared" si="73"/>
        <v>1.0928287398875634E-2</v>
      </c>
      <c r="W45" s="2">
        <f t="shared" si="73"/>
        <v>1.1915535444947209E-2</v>
      </c>
      <c r="X45" s="2">
        <f t="shared" si="73"/>
        <v>1.4232825997531879E-2</v>
      </c>
      <c r="Y45" s="2">
        <f t="shared" si="73"/>
        <v>1.6769505004799123E-2</v>
      </c>
      <c r="Z45" s="2">
        <f t="shared" si="73"/>
        <v>1.9141642671054435E-2</v>
      </c>
      <c r="AA45" s="2">
        <f t="shared" si="73"/>
        <v>1.727684080625257E-2</v>
      </c>
      <c r="AB45" s="2">
        <f t="shared" si="73"/>
        <v>1.871657754010695E-2</v>
      </c>
      <c r="AC45" s="2">
        <f t="shared" si="73"/>
        <v>1.7880159056629645E-2</v>
      </c>
      <c r="AD45" s="2">
        <f t="shared" si="73"/>
        <v>1.6851775675305086E-2</v>
      </c>
      <c r="AE45" s="2">
        <f t="shared" si="73"/>
        <v>1.7030028794734677E-2</v>
      </c>
      <c r="AF45" s="2">
        <f t="shared" si="73"/>
        <v>1.6934046345811051E-2</v>
      </c>
      <c r="AG45" s="2">
        <f t="shared" si="73"/>
        <v>1.6714657891128481E-2</v>
      </c>
      <c r="AH45" s="2">
        <f t="shared" si="73"/>
        <v>1.653640477169889E-2</v>
      </c>
      <c r="AI45" s="2">
        <f t="shared" si="73"/>
        <v>1.6344439873851639E-2</v>
      </c>
      <c r="AJ45" s="2">
        <f t="shared" ref="AJ45:BO45" si="74">AJ19/$D19</f>
        <v>1.5000685588920882E-2</v>
      </c>
      <c r="AK45" s="2">
        <f t="shared" si="74"/>
        <v>1.478129713423831E-2</v>
      </c>
      <c r="AL45" s="2">
        <f t="shared" si="74"/>
        <v>1.2889071712601124E-2</v>
      </c>
      <c r="AM45" s="2">
        <f t="shared" si="74"/>
        <v>1.2697106814753873E-2</v>
      </c>
      <c r="AN45" s="2">
        <f t="shared" si="74"/>
        <v>1.3410119292472234E-2</v>
      </c>
      <c r="AO45" s="2">
        <f t="shared" si="74"/>
        <v>1.2861648155765803E-2</v>
      </c>
      <c r="AP45" s="2">
        <f t="shared" si="74"/>
        <v>1.3355272178801591E-2</v>
      </c>
      <c r="AQ45" s="2">
        <f t="shared" si="74"/>
        <v>1.1901823666529549E-2</v>
      </c>
      <c r="AR45" s="2">
        <f t="shared" si="74"/>
        <v>1.2052653229123817E-2</v>
      </c>
      <c r="AS45" s="2">
        <f t="shared" si="74"/>
        <v>1.3368983957219251E-2</v>
      </c>
      <c r="AT45" s="2">
        <f t="shared" si="74"/>
        <v>1.3423831070889894E-2</v>
      </c>
      <c r="AU45" s="2">
        <f t="shared" si="74"/>
        <v>1.1449334978746744E-2</v>
      </c>
      <c r="AV45" s="2">
        <f t="shared" si="74"/>
        <v>1.033868092691622E-2</v>
      </c>
      <c r="AW45" s="2">
        <f t="shared" si="74"/>
        <v>1.1175099410393527E-2</v>
      </c>
      <c r="AX45" s="2">
        <f t="shared" si="74"/>
        <v>1.0379816262169203E-2</v>
      </c>
      <c r="AY45" s="2">
        <f t="shared" si="74"/>
        <v>1.1545317427670369E-2</v>
      </c>
      <c r="AZ45" s="2">
        <f t="shared" si="74"/>
        <v>1.2285753462224051E-2</v>
      </c>
      <c r="BA45" s="2">
        <f t="shared" si="74"/>
        <v>1.3231866173042643E-2</v>
      </c>
      <c r="BB45" s="2">
        <f t="shared" si="74"/>
        <v>1.2134923899629783E-2</v>
      </c>
      <c r="BC45" s="2">
        <f t="shared" si="74"/>
        <v>1.3766625531331414E-2</v>
      </c>
      <c r="BD45" s="2">
        <f t="shared" si="74"/>
        <v>1.1764705882352941E-2</v>
      </c>
      <c r="BE45" s="2">
        <f t="shared" si="74"/>
        <v>1.2697106814753873E-2</v>
      </c>
      <c r="BF45" s="2">
        <f t="shared" si="74"/>
        <v>1.3026189496777732E-2</v>
      </c>
      <c r="BG45" s="2">
        <f t="shared" si="74"/>
        <v>1.2381735911147676E-2</v>
      </c>
      <c r="BH45" s="2">
        <f t="shared" si="74"/>
        <v>1.3190730837789662E-2</v>
      </c>
      <c r="BI45" s="2">
        <f t="shared" si="74"/>
        <v>1.2943918826271767E-2</v>
      </c>
      <c r="BJ45" s="2">
        <f t="shared" si="74"/>
        <v>1.1696146990264637E-2</v>
      </c>
      <c r="BK45" s="2">
        <f t="shared" si="74"/>
        <v>1.3327848621966268E-2</v>
      </c>
      <c r="BL45" s="2">
        <f t="shared" si="74"/>
        <v>1.1764705882352941E-2</v>
      </c>
      <c r="BM45" s="2">
        <f t="shared" si="74"/>
        <v>1.0516934046345811E-2</v>
      </c>
      <c r="BN45" s="2">
        <f t="shared" si="74"/>
        <v>1.06951871657754E-2</v>
      </c>
      <c r="BO45" s="2">
        <f t="shared" si="74"/>
        <v>1.0187851364321952E-2</v>
      </c>
      <c r="BP45" s="2">
        <f t="shared" ref="BP45:CQ45" si="75">BP19/$D19</f>
        <v>9.2691622103386814E-3</v>
      </c>
      <c r="BQ45" s="2">
        <f t="shared" si="75"/>
        <v>9.8313451254627721E-3</v>
      </c>
      <c r="BR45" s="2">
        <f t="shared" si="75"/>
        <v>8.2270670505964621E-3</v>
      </c>
      <c r="BS45" s="2">
        <f t="shared" si="75"/>
        <v>8.3641848347730703E-3</v>
      </c>
      <c r="BT45" s="2">
        <f t="shared" si="75"/>
        <v>8.8989441930618397E-3</v>
      </c>
      <c r="BU45" s="2">
        <f t="shared" si="75"/>
        <v>7.4043603455368158E-3</v>
      </c>
      <c r="BV45" s="2">
        <f t="shared" si="75"/>
        <v>8.1447963800904983E-3</v>
      </c>
      <c r="BW45" s="2">
        <f t="shared" si="75"/>
        <v>7.6374605786370493E-3</v>
      </c>
      <c r="BX45" s="2">
        <f t="shared" si="75"/>
        <v>8.2133552721788024E-3</v>
      </c>
      <c r="BY45" s="2">
        <f t="shared" si="75"/>
        <v>7.7882901412313181E-3</v>
      </c>
      <c r="BZ45" s="2">
        <f t="shared" si="75"/>
        <v>7.7608665843959959E-3</v>
      </c>
      <c r="CA45" s="2">
        <f t="shared" si="75"/>
        <v>6.1291649526943647E-3</v>
      </c>
      <c r="CB45" s="2">
        <f t="shared" si="75"/>
        <v>5.3338818044700396E-3</v>
      </c>
      <c r="CC45" s="2">
        <f t="shared" si="75"/>
        <v>5.6903880433292198E-3</v>
      </c>
      <c r="CD45" s="2">
        <f t="shared" si="75"/>
        <v>4.8951048951048955E-3</v>
      </c>
      <c r="CE45" s="2">
        <f t="shared" si="75"/>
        <v>4.6894282188399833E-3</v>
      </c>
      <c r="CF45" s="2">
        <f t="shared" si="75"/>
        <v>4.5111750994103932E-3</v>
      </c>
      <c r="CG45" s="2">
        <f t="shared" si="75"/>
        <v>4.0586864116275885E-3</v>
      </c>
      <c r="CH45" s="2">
        <f t="shared" si="75"/>
        <v>3.9627039627039631E-3</v>
      </c>
      <c r="CI45" s="2">
        <f t="shared" si="75"/>
        <v>3.9078568490333197E-3</v>
      </c>
      <c r="CJ45" s="2">
        <f t="shared" si="75"/>
        <v>3.1537090360619774E-3</v>
      </c>
      <c r="CK45" s="2">
        <f t="shared" si="75"/>
        <v>2.9891676950500479E-3</v>
      </c>
      <c r="CL45" s="2">
        <f t="shared" si="75"/>
        <v>2.6326614561908677E-3</v>
      </c>
      <c r="CM45" s="2">
        <f t="shared" si="75"/>
        <v>2.4544083367612781E-3</v>
      </c>
      <c r="CN45" s="2">
        <f t="shared" si="75"/>
        <v>2.221308103661045E-3</v>
      </c>
      <c r="CO45" s="2">
        <f t="shared" si="75"/>
        <v>1.6865487453722747E-3</v>
      </c>
      <c r="CP45" s="2">
        <f t="shared" si="75"/>
        <v>1.3986013986013986E-3</v>
      </c>
      <c r="CQ45" s="2">
        <f t="shared" si="75"/>
        <v>3.9764157411216238E-3</v>
      </c>
      <c r="CS45" s="4" t="s">
        <v>12</v>
      </c>
      <c r="CT45" s="6" t="s">
        <v>11</v>
      </c>
      <c r="CU45" s="6" t="s">
        <v>0</v>
      </c>
      <c r="CV45" s="2">
        <f t="shared" ref="CV45" si="76">CV19/$D19</f>
        <v>6.4321952557246681E-2</v>
      </c>
      <c r="CW45" s="2">
        <f t="shared" ref="CW45:DL45" si="77">CW19/$D19</f>
        <v>6.6529548882490061E-2</v>
      </c>
      <c r="CX45" s="2">
        <f t="shared" si="77"/>
        <v>6.6173042643630872E-2</v>
      </c>
      <c r="CY45" s="2">
        <f t="shared" si="77"/>
        <v>6.1305361305361308E-2</v>
      </c>
      <c r="CZ45" s="2">
        <f t="shared" si="77"/>
        <v>8.978472507884272E-2</v>
      </c>
      <c r="DA45" s="2">
        <f t="shared" si="77"/>
        <v>8.4066913478678187E-2</v>
      </c>
      <c r="DB45" s="2">
        <f t="shared" si="77"/>
        <v>7.1712601124365824E-2</v>
      </c>
      <c r="DC45" s="2">
        <f t="shared" si="77"/>
        <v>6.3581516522692991E-2</v>
      </c>
      <c r="DD45" s="2">
        <f t="shared" si="77"/>
        <v>5.9755930344165639E-2</v>
      </c>
      <c r="DE45" s="2">
        <f t="shared" si="77"/>
        <v>5.9577677224736052E-2</v>
      </c>
      <c r="DF45" s="2">
        <f t="shared" si="77"/>
        <v>6.363636363636363E-2</v>
      </c>
      <c r="DG45" s="2">
        <f t="shared" si="77"/>
        <v>6.292335115864528E-2</v>
      </c>
      <c r="DH45" s="2">
        <f t="shared" si="77"/>
        <v>5.0500479912244621E-2</v>
      </c>
      <c r="DI45" s="2">
        <f t="shared" si="77"/>
        <v>4.1039352804058689E-2</v>
      </c>
      <c r="DJ45" s="2">
        <f t="shared" si="77"/>
        <v>3.752913752913753E-2</v>
      </c>
      <c r="DK45" s="2">
        <f t="shared" si="77"/>
        <v>2.511997806115453E-2</v>
      </c>
      <c r="DL45" s="2">
        <f t="shared" si="77"/>
        <v>3.2442067736185382E-2</v>
      </c>
      <c r="DN45" s="36" t="s">
        <v>12</v>
      </c>
      <c r="DO45" s="37" t="s">
        <v>11</v>
      </c>
      <c r="DP45" s="37" t="s">
        <v>0</v>
      </c>
      <c r="DQ45" s="34">
        <f t="shared" si="4"/>
        <v>6.4321952557246681E-2</v>
      </c>
      <c r="DR45" s="34">
        <f t="shared" si="4"/>
        <v>0.1035650623885918</v>
      </c>
      <c r="DS45" s="34">
        <f t="shared" si="4"/>
        <v>0.23218154394624982</v>
      </c>
      <c r="DT45" s="34">
        <f t="shared" si="5"/>
        <v>0.10133004250651309</v>
      </c>
      <c r="DU45" s="34">
        <f t="shared" si="57"/>
        <v>0.63168791992321405</v>
      </c>
      <c r="DV45" s="34">
        <f t="shared" si="57"/>
        <v>0.13613053613053613</v>
      </c>
      <c r="DW45" s="34">
        <f t="shared" si="57"/>
        <v>5.7562045797339915E-2</v>
      </c>
      <c r="DX45" s="34">
        <f t="shared" si="57"/>
        <v>1.4369943781708487E-2</v>
      </c>
      <c r="DY45" s="34">
        <f t="shared" si="57"/>
        <v>0.76781845605375021</v>
      </c>
    </row>
    <row r="46" spans="1:129" x14ac:dyDescent="0.2">
      <c r="A46" s="4" t="s">
        <v>10</v>
      </c>
      <c r="B46" s="6" t="s">
        <v>9</v>
      </c>
      <c r="C46" s="6" t="s">
        <v>0</v>
      </c>
      <c r="D46" s="2">
        <f t="shared" ref="D46:AI46" si="78">D20/$D20</f>
        <v>1</v>
      </c>
      <c r="E46" s="2">
        <f t="shared" si="78"/>
        <v>8.3697114911215412E-3</v>
      </c>
      <c r="F46" s="2">
        <f t="shared" si="78"/>
        <v>7.4835067450027895E-3</v>
      </c>
      <c r="G46" s="2">
        <f t="shared" si="78"/>
        <v>9.8467194013194606E-3</v>
      </c>
      <c r="H46" s="2">
        <f t="shared" si="78"/>
        <v>9.5841402172842753E-3</v>
      </c>
      <c r="I46" s="2">
        <f t="shared" si="78"/>
        <v>9.3543834312534869E-3</v>
      </c>
      <c r="J46" s="2">
        <f t="shared" si="78"/>
        <v>1.0076476187350247E-2</v>
      </c>
      <c r="K46" s="2">
        <f t="shared" si="78"/>
        <v>9.715429809301868E-3</v>
      </c>
      <c r="L46" s="2">
        <f t="shared" si="78"/>
        <v>1.0535989759411822E-2</v>
      </c>
      <c r="M46" s="2">
        <f t="shared" si="78"/>
        <v>1.1783240883578953E-2</v>
      </c>
      <c r="N46" s="2">
        <f t="shared" si="78"/>
        <v>1.1750418485574557E-2</v>
      </c>
      <c r="O46" s="2">
        <f t="shared" si="78"/>
        <v>1.1651951291561361E-2</v>
      </c>
      <c r="P46" s="2">
        <f t="shared" si="78"/>
        <v>1.4015163947878032E-2</v>
      </c>
      <c r="Q46" s="2">
        <f t="shared" si="78"/>
        <v>1.3293071191781271E-2</v>
      </c>
      <c r="R46" s="2">
        <f t="shared" si="78"/>
        <v>1.2735090425706502E-2</v>
      </c>
      <c r="S46" s="2">
        <f t="shared" si="78"/>
        <v>1.3621295171825254E-2</v>
      </c>
      <c r="T46" s="2">
        <f t="shared" si="78"/>
        <v>1.1947352873600945E-2</v>
      </c>
      <c r="U46" s="2">
        <f t="shared" si="78"/>
        <v>1.3883874355860439E-2</v>
      </c>
      <c r="V46" s="2">
        <f t="shared" si="78"/>
        <v>1.2866380017724095E-2</v>
      </c>
      <c r="W46" s="2">
        <f t="shared" si="78"/>
        <v>1.0962680933468999E-2</v>
      </c>
      <c r="X46" s="2">
        <f t="shared" si="78"/>
        <v>9.3872058292578855E-3</v>
      </c>
      <c r="Y46" s="2">
        <f t="shared" si="78"/>
        <v>9.813897003315062E-3</v>
      </c>
      <c r="Z46" s="2">
        <f t="shared" si="78"/>
        <v>8.4681786851347352E-3</v>
      </c>
      <c r="AA46" s="2">
        <f t="shared" si="78"/>
        <v>9.8795417993238592E-3</v>
      </c>
      <c r="AB46" s="2">
        <f t="shared" si="78"/>
        <v>1.2012997669609742E-2</v>
      </c>
      <c r="AC46" s="2">
        <f t="shared" si="78"/>
        <v>1.0962680933468999E-2</v>
      </c>
      <c r="AD46" s="2">
        <f t="shared" si="78"/>
        <v>1.060163455542062E-2</v>
      </c>
      <c r="AE46" s="2">
        <f t="shared" si="78"/>
        <v>1.004365378934585E-2</v>
      </c>
      <c r="AF46" s="2">
        <f t="shared" si="78"/>
        <v>9.5513178192798767E-3</v>
      </c>
      <c r="AG46" s="2">
        <f t="shared" si="78"/>
        <v>9.7482522073062666E-3</v>
      </c>
      <c r="AH46" s="2">
        <f t="shared" si="78"/>
        <v>1.1093970525486592E-2</v>
      </c>
      <c r="AI46" s="2">
        <f t="shared" si="78"/>
        <v>1.0142120983359044E-2</v>
      </c>
      <c r="AJ46" s="2">
        <f t="shared" ref="AJ46:BO46" si="79">AJ20/$D20</f>
        <v>9.7810746053106634E-3</v>
      </c>
      <c r="AK46" s="2">
        <f t="shared" si="79"/>
        <v>1.0568812157416221E-2</v>
      </c>
      <c r="AL46" s="2">
        <f t="shared" si="79"/>
        <v>9.6826074112974694E-3</v>
      </c>
      <c r="AM46" s="2">
        <f t="shared" si="79"/>
        <v>9.3543834312534869E-3</v>
      </c>
      <c r="AN46" s="2">
        <f t="shared" si="79"/>
        <v>9.5841402172842753E-3</v>
      </c>
      <c r="AO46" s="2">
        <f t="shared" si="79"/>
        <v>8.9933370532051075E-3</v>
      </c>
      <c r="AP46" s="2">
        <f t="shared" si="79"/>
        <v>9.4856730232710795E-3</v>
      </c>
      <c r="AQ46" s="2">
        <f t="shared" si="79"/>
        <v>9.6169626152886722E-3</v>
      </c>
      <c r="AR46" s="2">
        <f t="shared" si="79"/>
        <v>8.6979354711655237E-3</v>
      </c>
      <c r="AS46" s="2">
        <f t="shared" si="79"/>
        <v>1.0732924147438212E-2</v>
      </c>
      <c r="AT46" s="2">
        <f t="shared" si="79"/>
        <v>1.020776577936784E-2</v>
      </c>
      <c r="AU46" s="2">
        <f t="shared" si="79"/>
        <v>9.4200282272622841E-3</v>
      </c>
      <c r="AV46" s="2">
        <f t="shared" si="79"/>
        <v>1.0339055371385433E-2</v>
      </c>
      <c r="AW46" s="2">
        <f t="shared" si="79"/>
        <v>9.9451865953326547E-3</v>
      </c>
      <c r="AX46" s="2">
        <f t="shared" si="79"/>
        <v>1.0897036137460204E-2</v>
      </c>
      <c r="AY46" s="2">
        <f t="shared" si="79"/>
        <v>1.2964847211737289E-2</v>
      </c>
      <c r="AZ46" s="2">
        <f t="shared" si="79"/>
        <v>1.3391538385794466E-2</v>
      </c>
      <c r="BA46" s="2">
        <f t="shared" si="79"/>
        <v>1.5065480684018775E-2</v>
      </c>
      <c r="BB46" s="2">
        <f t="shared" si="79"/>
        <v>1.5295237470049561E-2</v>
      </c>
      <c r="BC46" s="2">
        <f t="shared" si="79"/>
        <v>1.513112548002757E-2</v>
      </c>
      <c r="BD46" s="2">
        <f t="shared" si="79"/>
        <v>1.5787573440115533E-2</v>
      </c>
      <c r="BE46" s="2">
        <f t="shared" si="79"/>
        <v>1.7231758952309054E-2</v>
      </c>
      <c r="BF46" s="2">
        <f t="shared" si="79"/>
        <v>1.5820395838119932E-2</v>
      </c>
      <c r="BG46" s="2">
        <f t="shared" si="79"/>
        <v>1.5557816654084747E-2</v>
      </c>
      <c r="BH46" s="2">
        <f t="shared" si="79"/>
        <v>1.8216430892441002E-2</v>
      </c>
      <c r="BI46" s="2">
        <f t="shared" si="79"/>
        <v>1.6837890176256278E-2</v>
      </c>
      <c r="BJ46" s="2">
        <f t="shared" si="79"/>
        <v>1.7592805330357435E-2</v>
      </c>
      <c r="BK46" s="2">
        <f t="shared" si="79"/>
        <v>1.6969179768273869E-2</v>
      </c>
      <c r="BL46" s="2">
        <f t="shared" si="79"/>
        <v>1.6115797420159516E-2</v>
      </c>
      <c r="BM46" s="2">
        <f t="shared" si="79"/>
        <v>1.46059671119572E-2</v>
      </c>
      <c r="BN46" s="2">
        <f t="shared" si="79"/>
        <v>1.480290149998359E-2</v>
      </c>
      <c r="BO46" s="2">
        <f t="shared" si="79"/>
        <v>1.4376210325926413E-2</v>
      </c>
      <c r="BP46" s="2">
        <f t="shared" ref="BP46:CQ46" si="80">BP20/$D20</f>
        <v>1.5393704664062757E-2</v>
      </c>
      <c r="BQ46" s="2">
        <f t="shared" si="80"/>
        <v>1.3161781599763679E-2</v>
      </c>
      <c r="BR46" s="2">
        <f t="shared" si="80"/>
        <v>1.1258082515508583E-2</v>
      </c>
      <c r="BS46" s="2">
        <f t="shared" si="80"/>
        <v>1.3391538385794466E-2</v>
      </c>
      <c r="BT46" s="2">
        <f t="shared" si="80"/>
        <v>1.3194603997768077E-2</v>
      </c>
      <c r="BU46" s="2">
        <f t="shared" si="80"/>
        <v>1.2308399251649326E-2</v>
      </c>
      <c r="BV46" s="2">
        <f t="shared" si="80"/>
        <v>9.715429809301868E-3</v>
      </c>
      <c r="BW46" s="2">
        <f t="shared" si="80"/>
        <v>1.2439688843666918E-2</v>
      </c>
      <c r="BX46" s="2">
        <f t="shared" si="80"/>
        <v>1.312895920175928E-2</v>
      </c>
      <c r="BY46" s="2">
        <f t="shared" si="80"/>
        <v>1.3982341549873633E-2</v>
      </c>
      <c r="BZ46" s="2">
        <f t="shared" si="80"/>
        <v>1.3555650375816457E-2</v>
      </c>
      <c r="CA46" s="2">
        <f t="shared" si="80"/>
        <v>1.2275576853644927E-2</v>
      </c>
      <c r="CB46" s="2">
        <f t="shared" si="80"/>
        <v>1.1192437719499787E-2</v>
      </c>
      <c r="CC46" s="2">
        <f t="shared" si="80"/>
        <v>9.2559162372402928E-3</v>
      </c>
      <c r="CD46" s="2">
        <f t="shared" si="80"/>
        <v>9.058981849213903E-3</v>
      </c>
      <c r="CE46" s="2">
        <f t="shared" si="80"/>
        <v>7.0239931729412152E-3</v>
      </c>
      <c r="CF46" s="2">
        <f t="shared" si="80"/>
        <v>7.9430203170643646E-3</v>
      </c>
      <c r="CG46" s="2">
        <f t="shared" si="80"/>
        <v>6.9583483769324189E-3</v>
      </c>
      <c r="CH46" s="2">
        <f t="shared" si="80"/>
        <v>5.6126300587520921E-3</v>
      </c>
      <c r="CI46" s="2">
        <f t="shared" si="80"/>
        <v>5.6126300587520921E-3</v>
      </c>
      <c r="CJ46" s="2">
        <f t="shared" si="80"/>
        <v>5.0874716906817215E-3</v>
      </c>
      <c r="CK46" s="2">
        <f t="shared" si="80"/>
        <v>5.1531164866905179E-3</v>
      </c>
      <c r="CL46" s="2">
        <f t="shared" si="80"/>
        <v>4.7264253126333413E-3</v>
      </c>
      <c r="CM46" s="2">
        <f t="shared" si="80"/>
        <v>4.3653789345849611E-3</v>
      </c>
      <c r="CN46" s="2">
        <f t="shared" si="80"/>
        <v>2.6914366363606527E-3</v>
      </c>
      <c r="CO46" s="2">
        <f t="shared" si="80"/>
        <v>2.8883710243870417E-3</v>
      </c>
      <c r="CP46" s="2">
        <f t="shared" si="80"/>
        <v>2.1662782682902813E-3</v>
      </c>
      <c r="CQ46" s="2">
        <f t="shared" si="80"/>
        <v>8.2055995010995499E-3</v>
      </c>
      <c r="CS46" s="4" t="s">
        <v>10</v>
      </c>
      <c r="CT46" s="6" t="s">
        <v>9</v>
      </c>
      <c r="CU46" s="6" t="s">
        <v>0</v>
      </c>
      <c r="CV46" s="2">
        <f t="shared" ref="CV46" si="81">CV20/$D20</f>
        <v>4.4638461285981555E-2</v>
      </c>
      <c r="CW46" s="2">
        <f t="shared" ref="CW46:DL46" si="82">CW20/$D20</f>
        <v>5.3861555125217446E-2</v>
      </c>
      <c r="CX46" s="2">
        <f t="shared" si="82"/>
        <v>6.531657202875242E-2</v>
      </c>
      <c r="CY46" s="2">
        <f t="shared" si="82"/>
        <v>5.9047494009912362E-2</v>
      </c>
      <c r="CZ46" s="2">
        <f t="shared" si="82"/>
        <v>5.1137296090852401E-2</v>
      </c>
      <c r="DA46" s="2">
        <f t="shared" si="82"/>
        <v>5.1038828896839201E-2</v>
      </c>
      <c r="DB46" s="2">
        <f t="shared" si="82"/>
        <v>4.9528998588636887E-2</v>
      </c>
      <c r="DC46" s="2">
        <f t="shared" si="82"/>
        <v>4.6378048380214656E-2</v>
      </c>
      <c r="DD46" s="2">
        <f t="shared" si="82"/>
        <v>5.0644960120786425E-2</v>
      </c>
      <c r="DE46" s="2">
        <f t="shared" si="82"/>
        <v>6.7614139889060301E-2</v>
      </c>
      <c r="DF46" s="2">
        <f t="shared" si="82"/>
        <v>7.9528670364656842E-2</v>
      </c>
      <c r="DG46" s="2">
        <f t="shared" si="82"/>
        <v>8.5732103587488104E-2</v>
      </c>
      <c r="DH46" s="2">
        <f t="shared" si="82"/>
        <v>7.234056520169363E-2</v>
      </c>
      <c r="DI46" s="2">
        <f t="shared" si="82"/>
        <v>5.9868053960022316E-2</v>
      </c>
      <c r="DJ46" s="2">
        <f t="shared" si="82"/>
        <v>6.5382216824761211E-2</v>
      </c>
      <c r="DK46" s="2">
        <f t="shared" si="82"/>
        <v>4.4474349295959566E-2</v>
      </c>
      <c r="DL46" s="2">
        <f t="shared" si="82"/>
        <v>5.346768634916467E-2</v>
      </c>
      <c r="DN46" s="36" t="s">
        <v>10</v>
      </c>
      <c r="DO46" s="37" t="s">
        <v>9</v>
      </c>
      <c r="DP46" s="37" t="s">
        <v>0</v>
      </c>
      <c r="DQ46" s="34">
        <f t="shared" si="4"/>
        <v>4.4638461285981555E-2</v>
      </c>
      <c r="DR46" s="34">
        <f t="shared" si="4"/>
        <v>7.4966357042045489E-2</v>
      </c>
      <c r="DS46" s="34">
        <f t="shared" si="4"/>
        <v>0.20251419568713691</v>
      </c>
      <c r="DT46" s="34">
        <f t="shared" si="5"/>
        <v>0.1040141792759379</v>
      </c>
      <c r="DU46" s="34">
        <f t="shared" si="57"/>
        <v>0.57429349788295536</v>
      </c>
      <c r="DV46" s="34">
        <f t="shared" si="57"/>
        <v>0.22319230642990776</v>
      </c>
      <c r="DW46" s="34">
        <f t="shared" si="57"/>
        <v>9.7942035645124229E-2</v>
      </c>
      <c r="DX46" s="34">
        <f t="shared" si="57"/>
        <v>2.5043489677355826E-2</v>
      </c>
      <c r="DY46" s="34">
        <f t="shared" si="57"/>
        <v>0.79748580431286309</v>
      </c>
    </row>
    <row r="47" spans="1:129" x14ac:dyDescent="0.2">
      <c r="A47" s="4" t="s">
        <v>8</v>
      </c>
      <c r="B47" s="6" t="s">
        <v>7</v>
      </c>
      <c r="C47" s="6" t="s">
        <v>0</v>
      </c>
      <c r="D47" s="2">
        <f t="shared" ref="D47:AI47" si="83">D21/$D21</f>
        <v>1</v>
      </c>
      <c r="E47" s="2">
        <f t="shared" si="83"/>
        <v>1.0793921317994603E-2</v>
      </c>
      <c r="F47" s="2">
        <f t="shared" si="83"/>
        <v>1.1077971878994461E-2</v>
      </c>
      <c r="G47" s="2">
        <f t="shared" si="83"/>
        <v>1.2242579179093879E-2</v>
      </c>
      <c r="H47" s="2">
        <f t="shared" si="83"/>
        <v>1.1305212327794347E-2</v>
      </c>
      <c r="I47" s="2">
        <f t="shared" si="83"/>
        <v>1.1617667944894191E-2</v>
      </c>
      <c r="J47" s="2">
        <f t="shared" si="83"/>
        <v>1.2867490413293567E-2</v>
      </c>
      <c r="K47" s="2">
        <f t="shared" si="83"/>
        <v>1.2214174122993892E-2</v>
      </c>
      <c r="L47" s="2">
        <f t="shared" si="83"/>
        <v>1.3208351086493396E-2</v>
      </c>
      <c r="M47" s="2">
        <f t="shared" si="83"/>
        <v>1.4202528049992899E-2</v>
      </c>
      <c r="N47" s="2">
        <f t="shared" si="83"/>
        <v>1.3492401647493255E-2</v>
      </c>
      <c r="O47" s="2">
        <f t="shared" si="83"/>
        <v>1.4855844340292572E-2</v>
      </c>
      <c r="P47" s="2">
        <f t="shared" si="83"/>
        <v>1.2611844908393694E-2</v>
      </c>
      <c r="Q47" s="2">
        <f t="shared" si="83"/>
        <v>1.3662831984093168E-2</v>
      </c>
      <c r="R47" s="2">
        <f t="shared" si="83"/>
        <v>1.3890072432893055E-2</v>
      </c>
      <c r="S47" s="2">
        <f t="shared" si="83"/>
        <v>1.3719642096293141E-2</v>
      </c>
      <c r="T47" s="2">
        <f t="shared" si="83"/>
        <v>1.2270984235193865E-2</v>
      </c>
      <c r="U47" s="2">
        <f t="shared" si="83"/>
        <v>1.1077971878994461E-2</v>
      </c>
      <c r="V47" s="2">
        <f t="shared" si="83"/>
        <v>1.2583439852293708E-2</v>
      </c>
      <c r="W47" s="2">
        <f t="shared" si="83"/>
        <v>1.2043743786393979E-2</v>
      </c>
      <c r="X47" s="2">
        <f t="shared" si="83"/>
        <v>8.6635421104956679E-3</v>
      </c>
      <c r="Y47" s="2">
        <f t="shared" si="83"/>
        <v>8.6351370543956817E-3</v>
      </c>
      <c r="Z47" s="2">
        <f t="shared" si="83"/>
        <v>9.1748331202954128E-3</v>
      </c>
      <c r="AA47" s="2">
        <f t="shared" si="83"/>
        <v>9.0328078397954835E-3</v>
      </c>
      <c r="AB47" s="2">
        <f t="shared" si="83"/>
        <v>1.0453060644794773E-2</v>
      </c>
      <c r="AC47" s="2">
        <f t="shared" si="83"/>
        <v>1.0708706149694646E-2</v>
      </c>
      <c r="AD47" s="2">
        <f t="shared" si="83"/>
        <v>1.2725465132793637E-2</v>
      </c>
      <c r="AE47" s="2">
        <f t="shared" si="83"/>
        <v>1.1021161766794489E-2</v>
      </c>
      <c r="AF47" s="2">
        <f t="shared" si="83"/>
        <v>1.175969322539412E-2</v>
      </c>
      <c r="AG47" s="2">
        <f t="shared" si="83"/>
        <v>1.1191592103394404E-2</v>
      </c>
      <c r="AH47" s="2">
        <f t="shared" si="83"/>
        <v>1.2810680301093594E-2</v>
      </c>
      <c r="AI47" s="2">
        <f t="shared" si="83"/>
        <v>1.1646073000994177E-2</v>
      </c>
      <c r="AJ47" s="2">
        <f t="shared" ref="AJ47:BO47" si="84">AJ21/$D21</f>
        <v>1.2611844908393694E-2</v>
      </c>
      <c r="AK47" s="2">
        <f t="shared" si="84"/>
        <v>1.3066325805993467E-2</v>
      </c>
      <c r="AL47" s="2">
        <f t="shared" si="84"/>
        <v>1.0964351654594518E-2</v>
      </c>
      <c r="AM47" s="2">
        <f t="shared" si="84"/>
        <v>1.1305212327794347E-2</v>
      </c>
      <c r="AN47" s="2">
        <f t="shared" si="84"/>
        <v>1.3123135918193439E-2</v>
      </c>
      <c r="AO47" s="2">
        <f t="shared" si="84"/>
        <v>1.2469819627893765E-2</v>
      </c>
      <c r="AP47" s="2">
        <f t="shared" si="84"/>
        <v>1.1333617383894334E-2</v>
      </c>
      <c r="AQ47" s="2">
        <f t="shared" si="84"/>
        <v>1.0850731430194575E-2</v>
      </c>
      <c r="AR47" s="2">
        <f t="shared" si="84"/>
        <v>1.3492401647493255E-2</v>
      </c>
      <c r="AS47" s="2">
        <f t="shared" si="84"/>
        <v>1.3975287601193013E-2</v>
      </c>
      <c r="AT47" s="2">
        <f t="shared" si="84"/>
        <v>1.175969322539412E-2</v>
      </c>
      <c r="AU47" s="2">
        <f t="shared" si="84"/>
        <v>1.156085783269422E-2</v>
      </c>
      <c r="AV47" s="2">
        <f t="shared" si="84"/>
        <v>1.0765516261894616E-2</v>
      </c>
      <c r="AW47" s="2">
        <f t="shared" si="84"/>
        <v>1.3435591535293282E-2</v>
      </c>
      <c r="AX47" s="2">
        <f t="shared" si="84"/>
        <v>1.1816503337594092E-2</v>
      </c>
      <c r="AY47" s="2">
        <f t="shared" si="84"/>
        <v>1.264024996449368E-2</v>
      </c>
      <c r="AZ47" s="2">
        <f t="shared" si="84"/>
        <v>1.5139894901292431E-2</v>
      </c>
      <c r="BA47" s="2">
        <f t="shared" si="84"/>
        <v>1.3861667376793068E-2</v>
      </c>
      <c r="BB47" s="2">
        <f t="shared" si="84"/>
        <v>1.4032097713392984E-2</v>
      </c>
      <c r="BC47" s="2">
        <f t="shared" si="84"/>
        <v>1.5139894901292431E-2</v>
      </c>
      <c r="BD47" s="2">
        <f t="shared" si="84"/>
        <v>1.6134071864791932E-2</v>
      </c>
      <c r="BE47" s="2">
        <f t="shared" si="84"/>
        <v>1.7667944894191167E-2</v>
      </c>
      <c r="BF47" s="2">
        <f t="shared" si="84"/>
        <v>1.5423945462292287E-2</v>
      </c>
      <c r="BG47" s="2">
        <f t="shared" si="84"/>
        <v>1.5764806135492117E-2</v>
      </c>
      <c r="BH47" s="2">
        <f t="shared" si="84"/>
        <v>1.5225110069592387E-2</v>
      </c>
      <c r="BI47" s="2">
        <f t="shared" si="84"/>
        <v>1.548075557449226E-2</v>
      </c>
      <c r="BJ47" s="2">
        <f t="shared" si="84"/>
        <v>1.4657008947592672E-2</v>
      </c>
      <c r="BK47" s="2">
        <f t="shared" si="84"/>
        <v>1.3748047152393125E-2</v>
      </c>
      <c r="BL47" s="2">
        <f t="shared" si="84"/>
        <v>1.3265161198693367E-2</v>
      </c>
      <c r="BM47" s="2">
        <f t="shared" si="84"/>
        <v>1.3009515693793496E-2</v>
      </c>
      <c r="BN47" s="2">
        <f t="shared" si="84"/>
        <v>1.3719642096293141E-2</v>
      </c>
      <c r="BO47" s="2">
        <f t="shared" si="84"/>
        <v>1.2185769066893908E-2</v>
      </c>
      <c r="BP47" s="2">
        <f t="shared" ref="BP47:CQ47" si="85">BP21/$D21</f>
        <v>1.1418832552194291E-2</v>
      </c>
      <c r="BQ47" s="2">
        <f t="shared" si="85"/>
        <v>1.1049566822894475E-2</v>
      </c>
      <c r="BR47" s="2">
        <f t="shared" si="85"/>
        <v>1.1305212327794347E-2</v>
      </c>
      <c r="BS47" s="2">
        <f t="shared" si="85"/>
        <v>1.1788098281494106E-2</v>
      </c>
      <c r="BT47" s="2">
        <f t="shared" si="85"/>
        <v>1.1731288169294134E-2</v>
      </c>
      <c r="BU47" s="2">
        <f t="shared" si="85"/>
        <v>9.7713392983951146E-3</v>
      </c>
      <c r="BV47" s="2">
        <f t="shared" si="85"/>
        <v>1.0311035364294844E-2</v>
      </c>
      <c r="BW47" s="2">
        <f t="shared" si="85"/>
        <v>1.033944042039483E-2</v>
      </c>
      <c r="BX47" s="2">
        <f t="shared" si="85"/>
        <v>1.1390427496094304E-2</v>
      </c>
      <c r="BY47" s="2">
        <f t="shared" si="85"/>
        <v>1.2668655020593665E-2</v>
      </c>
      <c r="BZ47" s="2">
        <f t="shared" si="85"/>
        <v>1.2356199403493822E-2</v>
      </c>
      <c r="CA47" s="2">
        <f t="shared" si="85"/>
        <v>8.8907825592955542E-3</v>
      </c>
      <c r="CB47" s="2">
        <f t="shared" si="85"/>
        <v>7.5557449225962222E-3</v>
      </c>
      <c r="CC47" s="2">
        <f t="shared" si="85"/>
        <v>7.1296690810964351E-3</v>
      </c>
      <c r="CD47" s="2">
        <f t="shared" si="85"/>
        <v>6.7319982956966342E-3</v>
      </c>
      <c r="CE47" s="2">
        <f t="shared" si="85"/>
        <v>6.1070870614969462E-3</v>
      </c>
      <c r="CF47" s="2">
        <f t="shared" si="85"/>
        <v>5.2833404345973582E-3</v>
      </c>
      <c r="CG47" s="2">
        <f t="shared" si="85"/>
        <v>4.7720494247976142E-3</v>
      </c>
      <c r="CH47" s="2">
        <f t="shared" si="85"/>
        <v>4.0051129100979977E-3</v>
      </c>
      <c r="CI47" s="2">
        <f t="shared" si="85"/>
        <v>4.5732140320977133E-3</v>
      </c>
      <c r="CJ47" s="2">
        <f t="shared" si="85"/>
        <v>3.5222269563982391E-3</v>
      </c>
      <c r="CK47" s="2">
        <f t="shared" si="85"/>
        <v>3.5790370685982106E-3</v>
      </c>
      <c r="CL47" s="2">
        <f t="shared" si="85"/>
        <v>3.0393410026984804E-3</v>
      </c>
      <c r="CM47" s="2">
        <f t="shared" si="85"/>
        <v>3.0393410026984804E-3</v>
      </c>
      <c r="CN47" s="2">
        <f t="shared" si="85"/>
        <v>1.8463286464990769E-3</v>
      </c>
      <c r="CO47" s="2">
        <f t="shared" si="85"/>
        <v>1.7327084220991335E-3</v>
      </c>
      <c r="CP47" s="2">
        <f t="shared" si="85"/>
        <v>1.5054679732992473E-3</v>
      </c>
      <c r="CQ47" s="2">
        <f t="shared" si="85"/>
        <v>5.368555602897316E-3</v>
      </c>
      <c r="CS47" s="4" t="s">
        <v>8</v>
      </c>
      <c r="CT47" s="6" t="s">
        <v>7</v>
      </c>
      <c r="CU47" s="6" t="s">
        <v>0</v>
      </c>
      <c r="CV47" s="2">
        <f t="shared" ref="CV47" si="86">CV21/$D21</f>
        <v>5.703735264877148E-2</v>
      </c>
      <c r="CW47" s="2">
        <f t="shared" ref="CW47:DL47" si="87">CW21/$D21</f>
        <v>6.5984945320267011E-2</v>
      </c>
      <c r="CX47" s="2">
        <f t="shared" si="87"/>
        <v>6.8740235761965626E-2</v>
      </c>
      <c r="CY47" s="2">
        <f t="shared" si="87"/>
        <v>5.6639681863371677E-2</v>
      </c>
      <c r="CZ47" s="2">
        <f t="shared" si="87"/>
        <v>4.8004544808976E-2</v>
      </c>
      <c r="DA47" s="2">
        <f t="shared" si="87"/>
        <v>5.9508592529470244E-2</v>
      </c>
      <c r="DB47" s="2">
        <f t="shared" si="87"/>
        <v>5.9593807697770201E-2</v>
      </c>
      <c r="DC47" s="2">
        <f t="shared" si="87"/>
        <v>6.1269706007669365E-2</v>
      </c>
      <c r="DD47" s="2">
        <f t="shared" si="87"/>
        <v>6.1496946456469248E-2</v>
      </c>
      <c r="DE47" s="2">
        <f t="shared" si="87"/>
        <v>6.7490413293566254E-2</v>
      </c>
      <c r="DF47" s="2">
        <f t="shared" si="87"/>
        <v>8.0130663258059939E-2</v>
      </c>
      <c r="DG47" s="2">
        <f t="shared" si="87"/>
        <v>7.2376082942763806E-2</v>
      </c>
      <c r="DH47" s="2">
        <f t="shared" si="87"/>
        <v>6.138332623206931E-2</v>
      </c>
      <c r="DI47" s="2">
        <f t="shared" si="87"/>
        <v>5.4906973441272544E-2</v>
      </c>
      <c r="DJ47" s="2">
        <f t="shared" si="87"/>
        <v>5.5645504899872175E-2</v>
      </c>
      <c r="DK47" s="2">
        <f t="shared" si="87"/>
        <v>3.2807839795483594E-2</v>
      </c>
      <c r="DL47" s="2">
        <f t="shared" si="87"/>
        <v>3.698338304218151E-2</v>
      </c>
      <c r="DN47" s="36" t="s">
        <v>8</v>
      </c>
      <c r="DO47" s="37" t="s">
        <v>7</v>
      </c>
      <c r="DP47" s="37" t="s">
        <v>0</v>
      </c>
      <c r="DQ47" s="34">
        <f t="shared" si="4"/>
        <v>5.703735264877148E-2</v>
      </c>
      <c r="DR47" s="34">
        <f t="shared" si="4"/>
        <v>9.5327368271552332E-2</v>
      </c>
      <c r="DS47" s="34">
        <f t="shared" si="4"/>
        <v>0.22769492969748614</v>
      </c>
      <c r="DT47" s="34">
        <f t="shared" si="5"/>
        <v>0.10467263172844767</v>
      </c>
      <c r="DU47" s="34">
        <f t="shared" si="57"/>
        <v>0.59196136912370401</v>
      </c>
      <c r="DV47" s="34">
        <f t="shared" si="57"/>
        <v>0.18034370117880982</v>
      </c>
      <c r="DW47" s="34">
        <f t="shared" si="57"/>
        <v>6.9791222837665104E-2</v>
      </c>
      <c r="DX47" s="34">
        <f t="shared" si="57"/>
        <v>1.6531742650191736E-2</v>
      </c>
      <c r="DY47" s="34">
        <f t="shared" si="57"/>
        <v>0.77230507030251383</v>
      </c>
    </row>
    <row r="48" spans="1:129" x14ac:dyDescent="0.2">
      <c r="A48" s="4" t="s">
        <v>6</v>
      </c>
      <c r="B48" s="6" t="s">
        <v>5</v>
      </c>
      <c r="C48" s="6" t="s">
        <v>0</v>
      </c>
      <c r="D48" s="2">
        <f t="shared" ref="D48:AI48" si="88">D22/$D22</f>
        <v>1</v>
      </c>
      <c r="E48" s="2">
        <f t="shared" si="88"/>
        <v>9.0256032418493271E-3</v>
      </c>
      <c r="F48" s="2">
        <f t="shared" si="88"/>
        <v>9.78080677841223E-3</v>
      </c>
      <c r="G48" s="2">
        <f t="shared" si="88"/>
        <v>1.0480751519616872E-2</v>
      </c>
      <c r="H48" s="2">
        <f t="shared" si="88"/>
        <v>1.051759071652238E-2</v>
      </c>
      <c r="I48" s="2">
        <f t="shared" si="88"/>
        <v>1.2304291766439492E-2</v>
      </c>
      <c r="J48" s="2">
        <f t="shared" si="88"/>
        <v>1.175170381285688E-2</v>
      </c>
      <c r="K48" s="2">
        <f t="shared" si="88"/>
        <v>1.2727942530852828E-2</v>
      </c>
      <c r="L48" s="2">
        <f t="shared" si="88"/>
        <v>1.2193774175722968E-2</v>
      </c>
      <c r="M48" s="2">
        <f t="shared" si="88"/>
        <v>1.2654264137041812E-2</v>
      </c>
      <c r="N48" s="2">
        <f t="shared" si="88"/>
        <v>1.3096334499907903E-2</v>
      </c>
      <c r="O48" s="2">
        <f t="shared" si="88"/>
        <v>1.2599005341683551E-2</v>
      </c>
      <c r="P48" s="2">
        <f t="shared" si="88"/>
        <v>1.3133173696813409E-2</v>
      </c>
      <c r="Q48" s="2">
        <f t="shared" si="88"/>
        <v>1.2304291766439492E-2</v>
      </c>
      <c r="R48" s="2">
        <f t="shared" si="88"/>
        <v>1.2580585743230798E-2</v>
      </c>
      <c r="S48" s="2">
        <f t="shared" si="88"/>
        <v>1.1899060600478909E-2</v>
      </c>
      <c r="T48" s="2">
        <f t="shared" si="88"/>
        <v>1.1659605820593111E-2</v>
      </c>
      <c r="U48" s="2">
        <f t="shared" si="88"/>
        <v>1.1346472646896298E-2</v>
      </c>
      <c r="V48" s="2">
        <f t="shared" si="88"/>
        <v>1.0701786701049917E-2</v>
      </c>
      <c r="W48" s="2">
        <f t="shared" si="88"/>
        <v>1.0609688708786149E-2</v>
      </c>
      <c r="X48" s="2">
        <f t="shared" si="88"/>
        <v>9.2834776201878803E-3</v>
      </c>
      <c r="Y48" s="2">
        <f t="shared" si="88"/>
        <v>9.5413519985264317E-3</v>
      </c>
      <c r="Z48" s="2">
        <f t="shared" si="88"/>
        <v>9.2097992263768646E-3</v>
      </c>
      <c r="AA48" s="2">
        <f t="shared" si="88"/>
        <v>1.0572849511880641E-2</v>
      </c>
      <c r="AB48" s="2">
        <f t="shared" si="88"/>
        <v>1.1567507828329342E-2</v>
      </c>
      <c r="AC48" s="2">
        <f t="shared" si="88"/>
        <v>1.0978080677841224E-2</v>
      </c>
      <c r="AD48" s="2">
        <f t="shared" si="88"/>
        <v>1.0572849511880641E-2</v>
      </c>
      <c r="AE48" s="2">
        <f t="shared" si="88"/>
        <v>1.175170381285688E-2</v>
      </c>
      <c r="AF48" s="2">
        <f t="shared" si="88"/>
        <v>1.1401731442254559E-2</v>
      </c>
      <c r="AG48" s="2">
        <f t="shared" si="88"/>
        <v>1.1788543009762387E-2</v>
      </c>
      <c r="AH48" s="2">
        <f t="shared" si="88"/>
        <v>1.2912138515380365E-2</v>
      </c>
      <c r="AI48" s="2">
        <f t="shared" si="88"/>
        <v>1.2120095781911954E-2</v>
      </c>
      <c r="AJ48" s="2">
        <f t="shared" ref="AJ48:BO48" si="89">AJ22/$D22</f>
        <v>1.1770123411309634E-2</v>
      </c>
      <c r="AK48" s="2">
        <f t="shared" si="89"/>
        <v>1.2727942530852828E-2</v>
      </c>
      <c r="AL48" s="2">
        <f t="shared" si="89"/>
        <v>1.1733284214404126E-2</v>
      </c>
      <c r="AM48" s="2">
        <f t="shared" si="89"/>
        <v>1.1972738994289925E-2</v>
      </c>
      <c r="AN48" s="2">
        <f t="shared" si="89"/>
        <v>1.2175354577270215E-2</v>
      </c>
      <c r="AO48" s="2">
        <f t="shared" si="89"/>
        <v>1.2027997789648186E-2</v>
      </c>
      <c r="AP48" s="2">
        <f t="shared" si="89"/>
        <v>1.2967397310738626E-2</v>
      </c>
      <c r="AQ48" s="2">
        <f t="shared" si="89"/>
        <v>1.0885982685577455E-2</v>
      </c>
      <c r="AR48" s="2">
        <f t="shared" si="89"/>
        <v>1.2101676183459201E-2</v>
      </c>
      <c r="AS48" s="2">
        <f t="shared" si="89"/>
        <v>1.0112359550561797E-2</v>
      </c>
      <c r="AT48" s="2">
        <f t="shared" si="89"/>
        <v>1.1107017867010498E-2</v>
      </c>
      <c r="AU48" s="2">
        <f t="shared" si="89"/>
        <v>1.0314975133542089E-2</v>
      </c>
      <c r="AV48" s="2">
        <f t="shared" si="89"/>
        <v>1.1180696260821514E-2</v>
      </c>
      <c r="AW48" s="2">
        <f t="shared" si="89"/>
        <v>1.180696260821514E-2</v>
      </c>
      <c r="AX48" s="2">
        <f t="shared" si="89"/>
        <v>1.2654264137041812E-2</v>
      </c>
      <c r="AY48" s="2">
        <f t="shared" si="89"/>
        <v>1.4201510407073126E-2</v>
      </c>
      <c r="AZ48" s="2">
        <f t="shared" si="89"/>
        <v>1.3170012893718917E-2</v>
      </c>
      <c r="BA48" s="2">
        <f t="shared" si="89"/>
        <v>1.4312027997789648E-2</v>
      </c>
      <c r="BB48" s="2">
        <f t="shared" si="89"/>
        <v>1.5693497881746177E-2</v>
      </c>
      <c r="BC48" s="2">
        <f t="shared" si="89"/>
        <v>1.377785964265979E-2</v>
      </c>
      <c r="BD48" s="2">
        <f t="shared" si="89"/>
        <v>1.4293608399336894E-2</v>
      </c>
      <c r="BE48" s="2">
        <f t="shared" si="89"/>
        <v>1.4772517959108491E-2</v>
      </c>
      <c r="BF48" s="2">
        <f t="shared" si="89"/>
        <v>1.4809357156013999E-2</v>
      </c>
      <c r="BG48" s="2">
        <f t="shared" si="89"/>
        <v>1.5767176275557192E-2</v>
      </c>
      <c r="BH48" s="2">
        <f t="shared" si="89"/>
        <v>1.486461595137226E-2</v>
      </c>
      <c r="BI48" s="2">
        <f t="shared" si="89"/>
        <v>1.6006631055442991E-2</v>
      </c>
      <c r="BJ48" s="2">
        <f t="shared" si="89"/>
        <v>1.5177749125069074E-2</v>
      </c>
      <c r="BK48" s="2">
        <f t="shared" si="89"/>
        <v>1.4348867194695155E-2</v>
      </c>
      <c r="BL48" s="2">
        <f t="shared" si="89"/>
        <v>1.4146251611714865E-2</v>
      </c>
      <c r="BM48" s="2">
        <f t="shared" si="89"/>
        <v>1.2470068152514275E-2</v>
      </c>
      <c r="BN48" s="2">
        <f t="shared" si="89"/>
        <v>1.342788727205747E-2</v>
      </c>
      <c r="BO48" s="2">
        <f t="shared" si="89"/>
        <v>1.2470068152514275E-2</v>
      </c>
      <c r="BP48" s="2">
        <f t="shared" ref="BP48:CQ48" si="90">BP22/$D22</f>
        <v>1.2083256585006447E-2</v>
      </c>
      <c r="BQ48" s="2">
        <f t="shared" si="90"/>
        <v>1.3022656106096887E-2</v>
      </c>
      <c r="BR48" s="2">
        <f t="shared" si="90"/>
        <v>1.0904402284030208E-2</v>
      </c>
      <c r="BS48" s="2">
        <f t="shared" si="90"/>
        <v>1.1512249032971081E-2</v>
      </c>
      <c r="BT48" s="2">
        <f t="shared" si="90"/>
        <v>1.1420151040707312E-2</v>
      </c>
      <c r="BU48" s="2">
        <f t="shared" si="90"/>
        <v>1.145699023761282E-2</v>
      </c>
      <c r="BV48" s="2">
        <f t="shared" si="90"/>
        <v>1.0683367102597163E-2</v>
      </c>
      <c r="BW48" s="2">
        <f t="shared" si="90"/>
        <v>1.180696260821514E-2</v>
      </c>
      <c r="BX48" s="2">
        <f t="shared" si="90"/>
        <v>1.1438570639160065E-2</v>
      </c>
      <c r="BY48" s="2">
        <f t="shared" si="90"/>
        <v>1.2433228955608768E-2</v>
      </c>
      <c r="BZ48" s="2">
        <f t="shared" si="90"/>
        <v>1.342788727205747E-2</v>
      </c>
      <c r="CA48" s="2">
        <f t="shared" si="90"/>
        <v>9.9465831644870144E-3</v>
      </c>
      <c r="CB48" s="2">
        <f t="shared" si="90"/>
        <v>9.3387364155461412E-3</v>
      </c>
      <c r="CC48" s="2">
        <f t="shared" si="90"/>
        <v>9.6702891876957082E-3</v>
      </c>
      <c r="CD48" s="2">
        <f t="shared" si="90"/>
        <v>7.8835881377785962E-3</v>
      </c>
      <c r="CE48" s="2">
        <f t="shared" si="90"/>
        <v>6.8152514275188801E-3</v>
      </c>
      <c r="CF48" s="2">
        <f t="shared" si="90"/>
        <v>6.5389574507275739E-3</v>
      </c>
      <c r="CG48" s="2">
        <f t="shared" si="90"/>
        <v>6.7415730337078653E-3</v>
      </c>
      <c r="CH48" s="2">
        <f t="shared" si="90"/>
        <v>6.1153066863142381E-3</v>
      </c>
      <c r="CI48" s="2">
        <f t="shared" si="90"/>
        <v>5.8574323079756858E-3</v>
      </c>
      <c r="CJ48" s="2">
        <f t="shared" si="90"/>
        <v>4.6048996131884323E-3</v>
      </c>
      <c r="CK48" s="2">
        <f t="shared" si="90"/>
        <v>4.310186037944373E-3</v>
      </c>
      <c r="CL48" s="2">
        <f t="shared" si="90"/>
        <v>4.1628292503223426E-3</v>
      </c>
      <c r="CM48" s="2">
        <f t="shared" si="90"/>
        <v>2.726100571007552E-3</v>
      </c>
      <c r="CN48" s="2">
        <f t="shared" si="90"/>
        <v>2.1182538220666791E-3</v>
      </c>
      <c r="CO48" s="2">
        <f t="shared" si="90"/>
        <v>1.989316632897403E-3</v>
      </c>
      <c r="CP48" s="2">
        <f t="shared" si="90"/>
        <v>2.0814146251611713E-3</v>
      </c>
      <c r="CQ48" s="2">
        <f t="shared" si="90"/>
        <v>6.5942162460858357E-3</v>
      </c>
      <c r="CS48" s="4" t="s">
        <v>6</v>
      </c>
      <c r="CT48" s="6" t="s">
        <v>5</v>
      </c>
      <c r="CU48" s="6" t="s">
        <v>0</v>
      </c>
      <c r="CV48" s="2">
        <f t="shared" ref="CV48" si="91">CV22/$D22</f>
        <v>5.2109044022840299E-2</v>
      </c>
      <c r="CW48" s="2">
        <f t="shared" ref="CW48:DL48" si="92">CW22/$D22</f>
        <v>6.242401915638239E-2</v>
      </c>
      <c r="CX48" s="2">
        <f t="shared" si="92"/>
        <v>6.2516117148646161E-2</v>
      </c>
      <c r="CY48" s="2">
        <f t="shared" si="92"/>
        <v>5.3601031497513357E-2</v>
      </c>
      <c r="CZ48" s="2">
        <f t="shared" si="92"/>
        <v>5.1869589242954504E-2</v>
      </c>
      <c r="DA48" s="2">
        <f t="shared" si="92"/>
        <v>5.8426966292134834E-2</v>
      </c>
      <c r="DB48" s="2">
        <f t="shared" si="92"/>
        <v>6.0324184932768463E-2</v>
      </c>
      <c r="DC48" s="2">
        <f t="shared" si="92"/>
        <v>6.015840854669368E-2</v>
      </c>
      <c r="DD48" s="2">
        <f t="shared" si="92"/>
        <v>5.4522011420151041E-2</v>
      </c>
      <c r="DE48" s="2">
        <f t="shared" si="92"/>
        <v>7.0031313317369684E-2</v>
      </c>
      <c r="DF48" s="2">
        <f t="shared" si="92"/>
        <v>7.342051943267637E-2</v>
      </c>
      <c r="DG48" s="2">
        <f t="shared" si="92"/>
        <v>7.454411493829434E-2</v>
      </c>
      <c r="DH48" s="2">
        <f t="shared" si="92"/>
        <v>6.3473936268189354E-2</v>
      </c>
      <c r="DI48" s="2">
        <f t="shared" si="92"/>
        <v>5.5977159697918583E-2</v>
      </c>
      <c r="DJ48" s="2">
        <f t="shared" si="92"/>
        <v>5.9053232639528455E-2</v>
      </c>
      <c r="DK48" s="2">
        <f t="shared" si="92"/>
        <v>4.0246822619266903E-2</v>
      </c>
      <c r="DL48" s="2">
        <f t="shared" si="92"/>
        <v>4.7301528826671581E-2</v>
      </c>
      <c r="DN48" s="36" t="s">
        <v>6</v>
      </c>
      <c r="DO48" s="37" t="s">
        <v>5</v>
      </c>
      <c r="DP48" s="37" t="s">
        <v>0</v>
      </c>
      <c r="DQ48" s="34">
        <f t="shared" si="4"/>
        <v>5.2109044022840299E-2</v>
      </c>
      <c r="DR48" s="34">
        <f t="shared" si="4"/>
        <v>8.8782464542272982E-2</v>
      </c>
      <c r="DS48" s="34">
        <f t="shared" si="4"/>
        <v>0.21075704549640817</v>
      </c>
      <c r="DT48" s="34">
        <f t="shared" si="5"/>
        <v>9.6223982317185486E-2</v>
      </c>
      <c r="DU48" s="34">
        <f t="shared" si="57"/>
        <v>0.58666421072020625</v>
      </c>
      <c r="DV48" s="34">
        <f t="shared" si="57"/>
        <v>0.20257874378338553</v>
      </c>
      <c r="DW48" s="34">
        <f t="shared" si="57"/>
        <v>8.7548351445938477E-2</v>
      </c>
      <c r="DX48" s="34">
        <f t="shared" si="57"/>
        <v>1.9672131147540985E-2</v>
      </c>
      <c r="DY48" s="34">
        <f t="shared" si="57"/>
        <v>0.78924295450359183</v>
      </c>
    </row>
    <row r="49" spans="1:129" x14ac:dyDescent="0.2">
      <c r="A49" s="4" t="s">
        <v>4</v>
      </c>
      <c r="B49" s="6" t="s">
        <v>3</v>
      </c>
      <c r="C49" s="6" t="s">
        <v>0</v>
      </c>
      <c r="D49" s="2">
        <f t="shared" ref="D49:AI49" si="93">D23/$D23</f>
        <v>1</v>
      </c>
      <c r="E49" s="2">
        <f t="shared" si="93"/>
        <v>9.1786132900549995E-3</v>
      </c>
      <c r="F49" s="2">
        <f t="shared" si="93"/>
        <v>9.9720494094310708E-3</v>
      </c>
      <c r="G49" s="2">
        <f t="shared" si="93"/>
        <v>9.6294292669732214E-3</v>
      </c>
      <c r="H49" s="2">
        <f t="shared" si="93"/>
        <v>1.0855648724190784E-2</v>
      </c>
      <c r="I49" s="2">
        <f t="shared" si="93"/>
        <v>1.0855648724190784E-2</v>
      </c>
      <c r="J49" s="2">
        <f t="shared" si="93"/>
        <v>1.1486791091876296E-2</v>
      </c>
      <c r="K49" s="2">
        <f t="shared" si="93"/>
        <v>1.1144170949418447E-2</v>
      </c>
      <c r="L49" s="2">
        <f t="shared" si="93"/>
        <v>1.2063835542331621E-2</v>
      </c>
      <c r="M49" s="2">
        <f t="shared" si="93"/>
        <v>1.1667117482643584E-2</v>
      </c>
      <c r="N49" s="2">
        <f t="shared" si="93"/>
        <v>1.3181859165088811E-2</v>
      </c>
      <c r="O49" s="2">
        <f t="shared" si="93"/>
        <v>1.1324497340185737E-2</v>
      </c>
      <c r="P49" s="2">
        <f t="shared" si="93"/>
        <v>1.2045802903254891E-2</v>
      </c>
      <c r="Q49" s="2">
        <f t="shared" si="93"/>
        <v>1.3470381390316474E-2</v>
      </c>
      <c r="R49" s="2">
        <f t="shared" si="93"/>
        <v>1.2172031376791993E-2</v>
      </c>
      <c r="S49" s="2">
        <f t="shared" si="93"/>
        <v>1.2370390406636012E-2</v>
      </c>
      <c r="T49" s="2">
        <f t="shared" si="93"/>
        <v>1.191957442971779E-2</v>
      </c>
      <c r="U49" s="2">
        <f t="shared" si="93"/>
        <v>1.1342529979262465E-2</v>
      </c>
      <c r="V49" s="2">
        <f t="shared" si="93"/>
        <v>1.1991704986024705E-2</v>
      </c>
      <c r="W49" s="2">
        <f t="shared" si="93"/>
        <v>1.2027770264178162E-2</v>
      </c>
      <c r="X49" s="2">
        <f t="shared" si="93"/>
        <v>1.7545757821657199E-2</v>
      </c>
      <c r="Y49" s="2">
        <f t="shared" si="93"/>
        <v>1.6914615453971688E-2</v>
      </c>
      <c r="Z49" s="2">
        <f t="shared" si="93"/>
        <v>1.6067081417365431E-2</v>
      </c>
      <c r="AA49" s="2">
        <f t="shared" si="93"/>
        <v>1.3362185555856099E-2</v>
      </c>
      <c r="AB49" s="2">
        <f t="shared" si="93"/>
        <v>1.3506446668469931E-2</v>
      </c>
      <c r="AC49" s="2">
        <f t="shared" si="93"/>
        <v>1.1811378595257415E-2</v>
      </c>
      <c r="AD49" s="2">
        <f t="shared" si="93"/>
        <v>1.1414660535569381E-2</v>
      </c>
      <c r="AE49" s="2">
        <f t="shared" si="93"/>
        <v>1.1234334144802093E-2</v>
      </c>
      <c r="AF49" s="2">
        <f t="shared" si="93"/>
        <v>1.1865476512487603E-2</v>
      </c>
      <c r="AG49" s="2">
        <f t="shared" si="93"/>
        <v>1.4335948065999459E-2</v>
      </c>
      <c r="AH49" s="2">
        <f t="shared" si="93"/>
        <v>1.3794968893697593E-2</v>
      </c>
      <c r="AI49" s="2">
        <f t="shared" si="93"/>
        <v>1.2478586241096384E-2</v>
      </c>
      <c r="AJ49" s="2">
        <f t="shared" ref="AJ49:BO49" si="94">AJ23/$D23</f>
        <v>1.0819583446037328E-2</v>
      </c>
      <c r="AK49" s="2">
        <f t="shared" si="94"/>
        <v>1.0711387611576955E-2</v>
      </c>
      <c r="AL49" s="2">
        <f t="shared" si="94"/>
        <v>1.0152375800198359E-2</v>
      </c>
      <c r="AM49" s="2">
        <f t="shared" si="94"/>
        <v>1.1017942475881346E-2</v>
      </c>
      <c r="AN49" s="2">
        <f t="shared" si="94"/>
        <v>9.070417455594627E-3</v>
      </c>
      <c r="AO49" s="2">
        <f t="shared" si="94"/>
        <v>8.1327202236047245E-3</v>
      </c>
      <c r="AP49" s="2">
        <f t="shared" si="94"/>
        <v>9.3950049589757462E-3</v>
      </c>
      <c r="AQ49" s="2">
        <f t="shared" si="94"/>
        <v>9.4671355152826618E-3</v>
      </c>
      <c r="AR49" s="2">
        <f t="shared" si="94"/>
        <v>9.3589396808222876E-3</v>
      </c>
      <c r="AS49" s="2">
        <f t="shared" si="94"/>
        <v>9.2507438463619151E-3</v>
      </c>
      <c r="AT49" s="2">
        <f t="shared" si="94"/>
        <v>8.3130466143720126E-3</v>
      </c>
      <c r="AU49" s="2">
        <f t="shared" si="94"/>
        <v>9.6294292669732214E-3</v>
      </c>
      <c r="AV49" s="2">
        <f t="shared" si="94"/>
        <v>8.7999278694436932E-3</v>
      </c>
      <c r="AW49" s="2">
        <f t="shared" si="94"/>
        <v>1.0152375800198359E-2</v>
      </c>
      <c r="AX49" s="2">
        <f t="shared" si="94"/>
        <v>1.0567126498963124E-2</v>
      </c>
      <c r="AY49" s="2">
        <f t="shared" si="94"/>
        <v>1.1721215399873771E-2</v>
      </c>
      <c r="AZ49" s="2">
        <f t="shared" si="94"/>
        <v>1.2009737625101434E-2</v>
      </c>
      <c r="BA49" s="2">
        <f t="shared" si="94"/>
        <v>1.2947434857091336E-2</v>
      </c>
      <c r="BB49" s="2">
        <f t="shared" si="94"/>
        <v>1.4372013344152917E-2</v>
      </c>
      <c r="BC49" s="2">
        <f t="shared" si="94"/>
        <v>1.3758903615544134E-2</v>
      </c>
      <c r="BD49" s="2">
        <f t="shared" si="94"/>
        <v>1.4786764042917681E-2</v>
      </c>
      <c r="BE49" s="2">
        <f t="shared" si="94"/>
        <v>1.3957262645388152E-2</v>
      </c>
      <c r="BF49" s="2">
        <f t="shared" si="94"/>
        <v>1.4119556397078712E-2</v>
      </c>
      <c r="BG49" s="2">
        <f t="shared" si="94"/>
        <v>1.6157244612749075E-2</v>
      </c>
      <c r="BH49" s="2">
        <f t="shared" si="94"/>
        <v>1.5886755026598143E-2</v>
      </c>
      <c r="BI49" s="2">
        <f t="shared" si="94"/>
        <v>1.5490036966910108E-2</v>
      </c>
      <c r="BJ49" s="2">
        <f t="shared" si="94"/>
        <v>1.4894959877378055E-2</v>
      </c>
      <c r="BK49" s="2">
        <f t="shared" si="94"/>
        <v>1.4678568208457308E-2</v>
      </c>
      <c r="BL49" s="2">
        <f t="shared" si="94"/>
        <v>1.3542511946623389E-2</v>
      </c>
      <c r="BM49" s="2">
        <f t="shared" si="94"/>
        <v>1.4101523758001984E-2</v>
      </c>
      <c r="BN49" s="2">
        <f t="shared" si="94"/>
        <v>1.3109728608781896E-2</v>
      </c>
      <c r="BO49" s="2">
        <f t="shared" si="94"/>
        <v>1.3362185555856099E-2</v>
      </c>
      <c r="BP49" s="2">
        <f t="shared" ref="BP49:CQ49" si="95">BP23/$D23</f>
        <v>1.2821206383554233E-2</v>
      </c>
      <c r="BQ49" s="2">
        <f t="shared" si="95"/>
        <v>1.1847443873410874E-2</v>
      </c>
      <c r="BR49" s="2">
        <f t="shared" si="95"/>
        <v>1.1162203588495177E-2</v>
      </c>
      <c r="BS49" s="2">
        <f t="shared" si="95"/>
        <v>1.0801550806960599E-2</v>
      </c>
      <c r="BT49" s="2">
        <f t="shared" si="95"/>
        <v>1.1288432062032278E-2</v>
      </c>
      <c r="BU49" s="2">
        <f t="shared" si="95"/>
        <v>1.1162203588495177E-2</v>
      </c>
      <c r="BV49" s="2">
        <f t="shared" si="95"/>
        <v>1.1378595257415924E-2</v>
      </c>
      <c r="BW49" s="2">
        <f t="shared" si="95"/>
        <v>1.1522856370029753E-2</v>
      </c>
      <c r="BX49" s="2">
        <f t="shared" si="95"/>
        <v>1.1955639707871247E-2</v>
      </c>
      <c r="BY49" s="2">
        <f t="shared" si="95"/>
        <v>1.2821206383554233E-2</v>
      </c>
      <c r="BZ49" s="2">
        <f t="shared" si="95"/>
        <v>1.238842304571274E-2</v>
      </c>
      <c r="CA49" s="2">
        <f t="shared" si="95"/>
        <v>1.0206473717428546E-2</v>
      </c>
      <c r="CB49" s="2">
        <f t="shared" si="95"/>
        <v>9.6294292669732214E-3</v>
      </c>
      <c r="CC49" s="2">
        <f t="shared" si="95"/>
        <v>1.0026147326661256E-2</v>
      </c>
      <c r="CD49" s="2">
        <f t="shared" si="95"/>
        <v>9.1605806509782711E-3</v>
      </c>
      <c r="CE49" s="2">
        <f t="shared" si="95"/>
        <v>7.8081327202236045E-3</v>
      </c>
      <c r="CF49" s="2">
        <f t="shared" si="95"/>
        <v>7.2671535479217385E-3</v>
      </c>
      <c r="CG49" s="2">
        <f t="shared" si="95"/>
        <v>6.3835542331620232E-3</v>
      </c>
      <c r="CH49" s="2">
        <f t="shared" si="95"/>
        <v>6.4737174285456681E-3</v>
      </c>
      <c r="CI49" s="2">
        <f t="shared" si="95"/>
        <v>5.4278243620953922E-3</v>
      </c>
      <c r="CJ49" s="2">
        <f t="shared" si="95"/>
        <v>5.7163465873230545E-3</v>
      </c>
      <c r="CK49" s="2">
        <f t="shared" si="95"/>
        <v>4.5261924082589484E-3</v>
      </c>
      <c r="CL49" s="2">
        <f t="shared" si="95"/>
        <v>3.895050040573438E-3</v>
      </c>
      <c r="CM49" s="2">
        <f t="shared" si="95"/>
        <v>3.2999729510413849E-3</v>
      </c>
      <c r="CN49" s="2">
        <f t="shared" si="95"/>
        <v>3.1016139211973671E-3</v>
      </c>
      <c r="CO49" s="2">
        <f t="shared" si="95"/>
        <v>2.3803083581282122E-3</v>
      </c>
      <c r="CP49" s="2">
        <f t="shared" si="95"/>
        <v>2.2901451627445678E-3</v>
      </c>
      <c r="CQ49" s="2">
        <f t="shared" si="95"/>
        <v>6.4917500676223965E-3</v>
      </c>
      <c r="CS49" s="4" t="s">
        <v>4</v>
      </c>
      <c r="CT49" s="6" t="s">
        <v>3</v>
      </c>
      <c r="CU49" s="6" t="s">
        <v>0</v>
      </c>
      <c r="CV49" s="2">
        <f t="shared" ref="CV49" si="96">CV23/$D23</f>
        <v>5.0491389414840861E-2</v>
      </c>
      <c r="CW49" s="2">
        <f t="shared" ref="CW49:DL49" si="97">CW23/$D23</f>
        <v>5.9543774231358759E-2</v>
      </c>
      <c r="CX49" s="2">
        <f t="shared" si="97"/>
        <v>6.1383103417185107E-2</v>
      </c>
      <c r="CY49" s="2">
        <f t="shared" si="97"/>
        <v>6.4827337480840325E-2</v>
      </c>
      <c r="CZ49" s="2">
        <f t="shared" si="97"/>
        <v>7.1661707690920562E-2</v>
      </c>
      <c r="DA49" s="2">
        <f t="shared" si="97"/>
        <v>6.2645388152556131E-2</v>
      </c>
      <c r="DB49" s="2">
        <f t="shared" si="97"/>
        <v>5.5179875574790371E-2</v>
      </c>
      <c r="DC49" s="2">
        <f t="shared" si="97"/>
        <v>4.5424217834280044E-2</v>
      </c>
      <c r="DD49" s="2">
        <f t="shared" si="97"/>
        <v>4.6145523397349203E-2</v>
      </c>
      <c r="DE49" s="2">
        <f t="shared" si="97"/>
        <v>6.1617527725182579E-2</v>
      </c>
      <c r="DF49" s="2">
        <f t="shared" si="97"/>
        <v>7.2779731313677751E-2</v>
      </c>
      <c r="DG49" s="2">
        <f t="shared" si="97"/>
        <v>7.4492832025967001E-2</v>
      </c>
      <c r="DH49" s="2">
        <f t="shared" si="97"/>
        <v>6.5242088179605084E-2</v>
      </c>
      <c r="DI49" s="2">
        <f t="shared" si="97"/>
        <v>5.5792985303399149E-2</v>
      </c>
      <c r="DJ49" s="2">
        <f t="shared" si="97"/>
        <v>5.8894599224596521E-2</v>
      </c>
      <c r="DK49" s="2">
        <f t="shared" si="97"/>
        <v>4.3891443512758095E-2</v>
      </c>
      <c r="DL49" s="2">
        <f t="shared" si="97"/>
        <v>4.998647552069245E-2</v>
      </c>
      <c r="DN49" s="36" t="s">
        <v>4</v>
      </c>
      <c r="DO49" s="37" t="s">
        <v>3</v>
      </c>
      <c r="DP49" s="37" t="s">
        <v>0</v>
      </c>
      <c r="DQ49" s="34">
        <f t="shared" si="4"/>
        <v>5.0491389414840861E-2</v>
      </c>
      <c r="DR49" s="34">
        <f t="shared" si="4"/>
        <v>8.5186186998467223E-2</v>
      </c>
      <c r="DS49" s="34">
        <f t="shared" si="4"/>
        <v>0.2066720764583897</v>
      </c>
      <c r="DT49" s="34">
        <f t="shared" si="5"/>
        <v>9.6636912812190071E-2</v>
      </c>
      <c r="DU49" s="34">
        <f t="shared" si="57"/>
        <v>0.58476241998016409</v>
      </c>
      <c r="DV49" s="34">
        <f t="shared" si="57"/>
        <v>0.20856550356144621</v>
      </c>
      <c r="DW49" s="34">
        <f t="shared" si="57"/>
        <v>9.3877919033450552E-2</v>
      </c>
      <c r="DX49" s="34">
        <f t="shared" si="57"/>
        <v>2.1458840501307367E-2</v>
      </c>
      <c r="DY49" s="34">
        <f t="shared" si="57"/>
        <v>0.7933279235416103</v>
      </c>
    </row>
    <row r="50" spans="1:129" x14ac:dyDescent="0.2">
      <c r="A50" s="5" t="s">
        <v>2</v>
      </c>
      <c r="B50" s="3" t="s">
        <v>1</v>
      </c>
      <c r="C50" s="3" t="s">
        <v>0</v>
      </c>
      <c r="D50" s="2">
        <f t="shared" ref="D50:AI50" si="98">D24/$D24</f>
        <v>1</v>
      </c>
      <c r="E50" s="2">
        <f t="shared" si="98"/>
        <v>7.8377299611742078E-3</v>
      </c>
      <c r="F50" s="2">
        <f t="shared" si="98"/>
        <v>8.327588083747596E-3</v>
      </c>
      <c r="G50" s="2">
        <f t="shared" si="98"/>
        <v>9.0170180340360673E-3</v>
      </c>
      <c r="H50" s="2">
        <f t="shared" si="98"/>
        <v>9.6701621974672521E-3</v>
      </c>
      <c r="I50" s="2">
        <f t="shared" si="98"/>
        <v>9.8153053448964047E-3</v>
      </c>
      <c r="J50" s="2">
        <f t="shared" si="98"/>
        <v>1.1139736565187417E-2</v>
      </c>
      <c r="K50" s="2">
        <f t="shared" si="98"/>
        <v>1.0559163975470808E-2</v>
      </c>
      <c r="L50" s="2">
        <f t="shared" si="98"/>
        <v>1.0359592147755723E-2</v>
      </c>
      <c r="M50" s="2">
        <f t="shared" si="98"/>
        <v>1.052287818861352E-2</v>
      </c>
      <c r="N50" s="2">
        <f t="shared" si="98"/>
        <v>1.106716499147284E-2</v>
      </c>
      <c r="O50" s="2">
        <f t="shared" si="98"/>
        <v>1.2083167023476903E-2</v>
      </c>
      <c r="P50" s="2">
        <f t="shared" si="98"/>
        <v>1.0813164483471823E-2</v>
      </c>
      <c r="Q50" s="2">
        <f t="shared" si="98"/>
        <v>1.215573859719148E-2</v>
      </c>
      <c r="R50" s="2">
        <f t="shared" si="98"/>
        <v>1.1284879712616568E-2</v>
      </c>
      <c r="S50" s="2">
        <f t="shared" si="98"/>
        <v>1.1012736311186908E-2</v>
      </c>
      <c r="T50" s="2">
        <f t="shared" si="98"/>
        <v>1.1448165753474364E-2</v>
      </c>
      <c r="U50" s="2">
        <f t="shared" si="98"/>
        <v>1.1103450778330129E-2</v>
      </c>
      <c r="V50" s="2">
        <f t="shared" si="98"/>
        <v>1.188359519576182E-2</v>
      </c>
      <c r="W50" s="2">
        <f t="shared" si="98"/>
        <v>9.6520193040386081E-3</v>
      </c>
      <c r="X50" s="2">
        <f t="shared" si="98"/>
        <v>9.3073043288943724E-3</v>
      </c>
      <c r="Y50" s="2">
        <f t="shared" si="98"/>
        <v>8.1280162560325112E-3</v>
      </c>
      <c r="Z50" s="2">
        <f t="shared" si="98"/>
        <v>9.0895896077506436E-3</v>
      </c>
      <c r="AA50" s="2">
        <f t="shared" si="98"/>
        <v>9.5068761566094555E-3</v>
      </c>
      <c r="AB50" s="2">
        <f t="shared" si="98"/>
        <v>1.0468449508327588E-2</v>
      </c>
      <c r="AC50" s="2">
        <f t="shared" si="98"/>
        <v>1.0014877172611488E-2</v>
      </c>
      <c r="AD50" s="2">
        <f t="shared" si="98"/>
        <v>1.016002032004064E-2</v>
      </c>
      <c r="AE50" s="2">
        <f t="shared" si="98"/>
        <v>1.0704307122899961E-2</v>
      </c>
      <c r="AF50" s="2">
        <f t="shared" si="98"/>
        <v>1.0268877680612505E-2</v>
      </c>
      <c r="AG50" s="2">
        <f t="shared" si="98"/>
        <v>1.1103450778330129E-2</v>
      </c>
      <c r="AH50" s="2">
        <f t="shared" si="98"/>
        <v>1.1103450778330129E-2</v>
      </c>
      <c r="AI50" s="2">
        <f t="shared" si="98"/>
        <v>1.13393083929025E-2</v>
      </c>
      <c r="AJ50" s="2">
        <f t="shared" ref="AJ50:BO50" si="99">AJ24/$D24</f>
        <v>9.8153053448964047E-3</v>
      </c>
      <c r="AK50" s="2">
        <f t="shared" si="99"/>
        <v>1.0323306360898435E-2</v>
      </c>
      <c r="AL50" s="2">
        <f t="shared" si="99"/>
        <v>1.0141877426611996E-2</v>
      </c>
      <c r="AM50" s="2">
        <f t="shared" si="99"/>
        <v>8.5815885917486113E-3</v>
      </c>
      <c r="AN50" s="2">
        <f t="shared" si="99"/>
        <v>1.0468449508327588E-2</v>
      </c>
      <c r="AO50" s="2">
        <f t="shared" si="99"/>
        <v>9.9967342791828437E-3</v>
      </c>
      <c r="AP50" s="2">
        <f t="shared" si="99"/>
        <v>8.7811604194636961E-3</v>
      </c>
      <c r="AQ50" s="2">
        <f t="shared" si="99"/>
        <v>1.0250734787183861E-2</v>
      </c>
      <c r="AR50" s="2">
        <f t="shared" si="99"/>
        <v>1.0776878696614535E-2</v>
      </c>
      <c r="AS50" s="2">
        <f t="shared" si="99"/>
        <v>1.1212308138901991E-2</v>
      </c>
      <c r="AT50" s="2">
        <f t="shared" si="99"/>
        <v>1.052287818861352E-2</v>
      </c>
      <c r="AU50" s="2">
        <f t="shared" si="99"/>
        <v>9.4524474763235233E-3</v>
      </c>
      <c r="AV50" s="2">
        <f t="shared" si="99"/>
        <v>8.1824449363184434E-3</v>
      </c>
      <c r="AW50" s="2">
        <f t="shared" si="99"/>
        <v>9.1258753946079317E-3</v>
      </c>
      <c r="AX50" s="2">
        <f t="shared" si="99"/>
        <v>9.8697340251823369E-3</v>
      </c>
      <c r="AY50" s="2">
        <f t="shared" si="99"/>
        <v>1.1230451032330635E-2</v>
      </c>
      <c r="AZ50" s="2">
        <f t="shared" si="99"/>
        <v>1.106716499147284E-2</v>
      </c>
      <c r="BA50" s="2">
        <f t="shared" si="99"/>
        <v>1.215573859719148E-2</v>
      </c>
      <c r="BB50" s="2">
        <f t="shared" si="99"/>
        <v>1.2772596973765376E-2</v>
      </c>
      <c r="BC50" s="2">
        <f t="shared" si="99"/>
        <v>1.3008454588337747E-2</v>
      </c>
      <c r="BD50" s="2">
        <f t="shared" si="99"/>
        <v>1.4677600783772997E-2</v>
      </c>
      <c r="BE50" s="2">
        <f t="shared" si="99"/>
        <v>1.3988170833484524E-2</v>
      </c>
      <c r="BF50" s="2">
        <f t="shared" si="99"/>
        <v>1.5838745963206211E-2</v>
      </c>
      <c r="BG50" s="2">
        <f t="shared" si="99"/>
        <v>1.478645814434486E-2</v>
      </c>
      <c r="BH50" s="2">
        <f t="shared" si="99"/>
        <v>1.5602888348633839E-2</v>
      </c>
      <c r="BI50" s="2">
        <f t="shared" si="99"/>
        <v>1.5693602815777061E-2</v>
      </c>
      <c r="BJ50" s="2">
        <f t="shared" si="99"/>
        <v>1.5131173119489097E-2</v>
      </c>
      <c r="BK50" s="2">
        <f t="shared" si="99"/>
        <v>1.5185601799775027E-2</v>
      </c>
      <c r="BL50" s="2">
        <f t="shared" si="99"/>
        <v>1.5040458652345877E-2</v>
      </c>
      <c r="BM50" s="2">
        <f t="shared" si="99"/>
        <v>1.5113030226060453E-2</v>
      </c>
      <c r="BN50" s="2">
        <f t="shared" si="99"/>
        <v>1.3607170071483E-2</v>
      </c>
      <c r="BO50" s="2">
        <f t="shared" si="99"/>
        <v>1.3770456112340797E-2</v>
      </c>
      <c r="BP50" s="2">
        <f t="shared" ref="BP50:CQ50" si="100">BP24/$D24</f>
        <v>1.4078885300627744E-2</v>
      </c>
      <c r="BQ50" s="2">
        <f t="shared" si="100"/>
        <v>1.3371312456910629E-2</v>
      </c>
      <c r="BR50" s="2">
        <f t="shared" si="100"/>
        <v>1.4205885554628253E-2</v>
      </c>
      <c r="BS50" s="2">
        <f t="shared" si="100"/>
        <v>1.433288580862876E-2</v>
      </c>
      <c r="BT50" s="2">
        <f t="shared" si="100"/>
        <v>1.4078885300627744E-2</v>
      </c>
      <c r="BU50" s="2">
        <f t="shared" si="100"/>
        <v>1.3770456112340797E-2</v>
      </c>
      <c r="BV50" s="2">
        <f t="shared" si="100"/>
        <v>1.3915599259769948E-2</v>
      </c>
      <c r="BW50" s="2">
        <f t="shared" si="100"/>
        <v>1.4242171341485541E-2</v>
      </c>
      <c r="BX50" s="2">
        <f t="shared" si="100"/>
        <v>1.5040458652345877E-2</v>
      </c>
      <c r="BY50" s="2">
        <f t="shared" si="100"/>
        <v>1.4913458398345368E-2</v>
      </c>
      <c r="BZ50" s="2">
        <f t="shared" si="100"/>
        <v>1.7435320584926885E-2</v>
      </c>
      <c r="CA50" s="2">
        <f t="shared" si="100"/>
        <v>1.279073986719402E-2</v>
      </c>
      <c r="CB50" s="2">
        <f t="shared" si="100"/>
        <v>1.2119452810334191E-2</v>
      </c>
      <c r="CC50" s="2">
        <f t="shared" si="100"/>
        <v>1.2754454080336732E-2</v>
      </c>
      <c r="CD50" s="2">
        <f t="shared" si="100"/>
        <v>1.1411879966617076E-2</v>
      </c>
      <c r="CE50" s="2">
        <f t="shared" si="100"/>
        <v>9.8153053448964047E-3</v>
      </c>
      <c r="CF50" s="2">
        <f t="shared" si="100"/>
        <v>9.1077325011792876E-3</v>
      </c>
      <c r="CG50" s="2">
        <f t="shared" si="100"/>
        <v>8.9988751406074249E-3</v>
      </c>
      <c r="CH50" s="2">
        <f t="shared" si="100"/>
        <v>7.89215864146014E-3</v>
      </c>
      <c r="CI50" s="2">
        <f t="shared" si="100"/>
        <v>7.5111578794586163E-3</v>
      </c>
      <c r="CJ50" s="2">
        <f t="shared" si="100"/>
        <v>6.9124423963133645E-3</v>
      </c>
      <c r="CK50" s="2">
        <f t="shared" si="100"/>
        <v>6.0415835117384516E-3</v>
      </c>
      <c r="CL50" s="2">
        <f t="shared" si="100"/>
        <v>5.2432962008781159E-3</v>
      </c>
      <c r="CM50" s="2">
        <f t="shared" si="100"/>
        <v>5.1525817337348965E-3</v>
      </c>
      <c r="CN50" s="2">
        <f t="shared" si="100"/>
        <v>3.3745781777277839E-3</v>
      </c>
      <c r="CO50" s="2">
        <f t="shared" si="100"/>
        <v>3.1931492434413441E-3</v>
      </c>
      <c r="CP50" s="2">
        <f t="shared" si="100"/>
        <v>2.7032911208679559E-3</v>
      </c>
      <c r="CQ50" s="2">
        <f t="shared" si="100"/>
        <v>8.4727312311767486E-3</v>
      </c>
      <c r="CS50" s="5" t="s">
        <v>2</v>
      </c>
      <c r="CT50" s="3" t="s">
        <v>1</v>
      </c>
      <c r="CU50" s="3" t="s">
        <v>0</v>
      </c>
      <c r="CV50" s="2">
        <f t="shared" ref="CV50" si="101">CV24/$D24</f>
        <v>4.4667803621321528E-2</v>
      </c>
      <c r="CW50" s="2">
        <f t="shared" ref="CW50:DL50" si="102">CW24/$D24</f>
        <v>5.3648535868500311E-2</v>
      </c>
      <c r="CX50" s="2">
        <f t="shared" si="102"/>
        <v>5.7349686127943687E-2</v>
      </c>
      <c r="CY50" s="2">
        <f t="shared" si="102"/>
        <v>5.339453536049929E-2</v>
      </c>
      <c r="CZ50" s="2">
        <f t="shared" si="102"/>
        <v>4.7207808701331691E-2</v>
      </c>
      <c r="DA50" s="2">
        <f t="shared" si="102"/>
        <v>5.3340106680213363E-2</v>
      </c>
      <c r="DB50" s="2">
        <f t="shared" si="102"/>
        <v>5.0201386117057947E-2</v>
      </c>
      <c r="DC50" s="2">
        <f t="shared" si="102"/>
        <v>5.0273957690772524E-2</v>
      </c>
      <c r="DD50" s="2">
        <f t="shared" si="102"/>
        <v>4.8495954134765415E-2</v>
      </c>
      <c r="DE50" s="2">
        <f t="shared" si="102"/>
        <v>5.7095685619942667E-2</v>
      </c>
      <c r="DF50" s="2">
        <f t="shared" si="102"/>
        <v>7.229943031314634E-2</v>
      </c>
      <c r="DG50" s="2">
        <f t="shared" si="102"/>
        <v>7.6653724736020903E-2</v>
      </c>
      <c r="DH50" s="2">
        <f t="shared" si="102"/>
        <v>6.9940854167422614E-2</v>
      </c>
      <c r="DI50" s="2">
        <f t="shared" si="102"/>
        <v>7.0303712035995503E-2</v>
      </c>
      <c r="DJ50" s="2">
        <f t="shared" si="102"/>
        <v>7.4422148844297695E-2</v>
      </c>
      <c r="DK50" s="2">
        <f t="shared" si="102"/>
        <v>5.520882470336369E-2</v>
      </c>
      <c r="DL50" s="2">
        <f t="shared" si="102"/>
        <v>6.5495845277404846E-2</v>
      </c>
      <c r="DN50" s="36" t="s">
        <v>2</v>
      </c>
      <c r="DO50" s="35" t="s">
        <v>1</v>
      </c>
      <c r="DP50" s="35" t="s">
        <v>0</v>
      </c>
      <c r="DQ50" s="34">
        <f t="shared" si="4"/>
        <v>4.4667803621321528E-2</v>
      </c>
      <c r="DR50" s="34">
        <f t="shared" si="4"/>
        <v>7.6726296309735473E-2</v>
      </c>
      <c r="DS50" s="34">
        <f t="shared" si="4"/>
        <v>0.19010123734533182</v>
      </c>
      <c r="DT50" s="34">
        <f t="shared" si="5"/>
        <v>9.178489785551E-2</v>
      </c>
      <c r="DU50" s="34">
        <f t="shared" si="57"/>
        <v>0.54446823179360648</v>
      </c>
      <c r="DV50" s="34">
        <f t="shared" si="57"/>
        <v>0.26543053086106172</v>
      </c>
      <c r="DW50" s="34">
        <f t="shared" si="57"/>
        <v>0.12070466998076854</v>
      </c>
      <c r="DX50" s="34">
        <f t="shared" si="57"/>
        <v>2.8139627707826843E-2</v>
      </c>
      <c r="DY50" s="34">
        <f t="shared" si="57"/>
        <v>0.8098987626546682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X50"/>
  <sheetViews>
    <sheetView topLeftCell="AO25" workbookViewId="0">
      <selection activeCell="EV3" sqref="EV3:EY24"/>
    </sheetView>
  </sheetViews>
  <sheetFormatPr defaultColWidth="10.6640625" defaultRowHeight="10.199999999999999" x14ac:dyDescent="0.2"/>
  <cols>
    <col min="1" max="1" width="10.6640625" style="1"/>
    <col min="2" max="2" width="28.33203125" style="1" customWidth="1"/>
    <col min="3" max="3" width="20.33203125" style="1" customWidth="1"/>
    <col min="4" max="98" width="10.6640625" style="1"/>
    <col min="99" max="99" width="11.44140625" style="1" customWidth="1"/>
    <col min="100" max="119" width="10.6640625" style="1"/>
    <col min="120" max="120" width="11.44140625" style="1" customWidth="1"/>
    <col min="121" max="132" width="10.6640625" style="1"/>
    <col min="133" max="148" width="7" style="1" bestFit="1" customWidth="1"/>
    <col min="149" max="150" width="6.109375" style="1" bestFit="1" customWidth="1"/>
    <col min="151" max="151" width="6.5546875" style="1" bestFit="1" customWidth="1"/>
    <col min="152" max="152" width="17.5546875" style="1" bestFit="1" customWidth="1"/>
    <col min="153" max="16384" width="10.6640625" style="1"/>
  </cols>
  <sheetData>
    <row r="2" spans="1:154" ht="13.2" x14ac:dyDescent="0.2">
      <c r="A2" s="33" t="s">
        <v>338</v>
      </c>
      <c r="CS2" s="32" t="s">
        <v>153</v>
      </c>
      <c r="DL2" s="32"/>
      <c r="DN2" s="32" t="s">
        <v>152</v>
      </c>
    </row>
    <row r="3" spans="1:154" ht="12.75" customHeight="1" x14ac:dyDescent="0.25">
      <c r="A3" s="31"/>
    </row>
    <row r="4" spans="1:154" s="12" customFormat="1" ht="12.75" customHeight="1" x14ac:dyDescent="0.3">
      <c r="A4" s="30" t="s">
        <v>50</v>
      </c>
      <c r="B4" s="30" t="s">
        <v>49</v>
      </c>
      <c r="C4" s="30" t="s">
        <v>154</v>
      </c>
      <c r="D4" s="29" t="s">
        <v>142</v>
      </c>
      <c r="E4" s="28" t="s">
        <v>141</v>
      </c>
      <c r="F4" s="28" t="s">
        <v>140</v>
      </c>
      <c r="G4" s="28" t="s">
        <v>139</v>
      </c>
      <c r="H4" s="28" t="s">
        <v>138</v>
      </c>
      <c r="I4" s="28" t="s">
        <v>137</v>
      </c>
      <c r="J4" s="28" t="s">
        <v>136</v>
      </c>
      <c r="K4" s="28" t="s">
        <v>135</v>
      </c>
      <c r="L4" s="28" t="s">
        <v>134</v>
      </c>
      <c r="M4" s="28" t="s">
        <v>133</v>
      </c>
      <c r="N4" s="28" t="s">
        <v>132</v>
      </c>
      <c r="O4" s="28" t="s">
        <v>131</v>
      </c>
      <c r="P4" s="28" t="s">
        <v>130</v>
      </c>
      <c r="Q4" s="28" t="s">
        <v>129</v>
      </c>
      <c r="R4" s="28" t="s">
        <v>128</v>
      </c>
      <c r="S4" s="28" t="s">
        <v>127</v>
      </c>
      <c r="T4" s="28" t="s">
        <v>126</v>
      </c>
      <c r="U4" s="28" t="s">
        <v>125</v>
      </c>
      <c r="V4" s="28" t="s">
        <v>124</v>
      </c>
      <c r="W4" s="28" t="s">
        <v>123</v>
      </c>
      <c r="X4" s="28" t="s">
        <v>122</v>
      </c>
      <c r="Y4" s="28" t="s">
        <v>121</v>
      </c>
      <c r="Z4" s="28" t="s">
        <v>120</v>
      </c>
      <c r="AA4" s="28" t="s">
        <v>119</v>
      </c>
      <c r="AB4" s="28" t="s">
        <v>118</v>
      </c>
      <c r="AC4" s="28" t="s">
        <v>117</v>
      </c>
      <c r="AD4" s="28" t="s">
        <v>116</v>
      </c>
      <c r="AE4" s="28" t="s">
        <v>115</v>
      </c>
      <c r="AF4" s="28" t="s">
        <v>114</v>
      </c>
      <c r="AG4" s="28" t="s">
        <v>113</v>
      </c>
      <c r="AH4" s="28" t="s">
        <v>112</v>
      </c>
      <c r="AI4" s="28" t="s">
        <v>111</v>
      </c>
      <c r="AJ4" s="28" t="s">
        <v>110</v>
      </c>
      <c r="AK4" s="28" t="s">
        <v>109</v>
      </c>
      <c r="AL4" s="28" t="s">
        <v>108</v>
      </c>
      <c r="AM4" s="28" t="s">
        <v>107</v>
      </c>
      <c r="AN4" s="28" t="s">
        <v>106</v>
      </c>
      <c r="AO4" s="28" t="s">
        <v>105</v>
      </c>
      <c r="AP4" s="28" t="s">
        <v>104</v>
      </c>
      <c r="AQ4" s="28" t="s">
        <v>103</v>
      </c>
      <c r="AR4" s="28" t="s">
        <v>102</v>
      </c>
      <c r="AS4" s="28" t="s">
        <v>101</v>
      </c>
      <c r="AT4" s="28" t="s">
        <v>100</v>
      </c>
      <c r="AU4" s="28" t="s">
        <v>99</v>
      </c>
      <c r="AV4" s="28" t="s">
        <v>98</v>
      </c>
      <c r="AW4" s="28" t="s">
        <v>97</v>
      </c>
      <c r="AX4" s="28" t="s">
        <v>96</v>
      </c>
      <c r="AY4" s="28" t="s">
        <v>95</v>
      </c>
      <c r="AZ4" s="28" t="s">
        <v>94</v>
      </c>
      <c r="BA4" s="28" t="s">
        <v>93</v>
      </c>
      <c r="BB4" s="28" t="s">
        <v>92</v>
      </c>
      <c r="BC4" s="28" t="s">
        <v>91</v>
      </c>
      <c r="BD4" s="28" t="s">
        <v>90</v>
      </c>
      <c r="BE4" s="28" t="s">
        <v>89</v>
      </c>
      <c r="BF4" s="28" t="s">
        <v>88</v>
      </c>
      <c r="BG4" s="28" t="s">
        <v>87</v>
      </c>
      <c r="BH4" s="28" t="s">
        <v>86</v>
      </c>
      <c r="BI4" s="28" t="s">
        <v>85</v>
      </c>
      <c r="BJ4" s="28" t="s">
        <v>84</v>
      </c>
      <c r="BK4" s="28" t="s">
        <v>83</v>
      </c>
      <c r="BL4" s="28" t="s">
        <v>82</v>
      </c>
      <c r="BM4" s="28" t="s">
        <v>81</v>
      </c>
      <c r="BN4" s="28" t="s">
        <v>80</v>
      </c>
      <c r="BO4" s="28" t="s">
        <v>79</v>
      </c>
      <c r="BP4" s="28" t="s">
        <v>78</v>
      </c>
      <c r="BQ4" s="28" t="s">
        <v>77</v>
      </c>
      <c r="BR4" s="28" t="s">
        <v>76</v>
      </c>
      <c r="BS4" s="28" t="s">
        <v>75</v>
      </c>
      <c r="BT4" s="28" t="s">
        <v>74</v>
      </c>
      <c r="BU4" s="28" t="s">
        <v>73</v>
      </c>
      <c r="BV4" s="28" t="s">
        <v>72</v>
      </c>
      <c r="BW4" s="28" t="s">
        <v>71</v>
      </c>
      <c r="BX4" s="28" t="s">
        <v>70</v>
      </c>
      <c r="BY4" s="28" t="s">
        <v>69</v>
      </c>
      <c r="BZ4" s="28" t="s">
        <v>68</v>
      </c>
      <c r="CA4" s="28" t="s">
        <v>67</v>
      </c>
      <c r="CB4" s="28" t="s">
        <v>66</v>
      </c>
      <c r="CC4" s="28" t="s">
        <v>65</v>
      </c>
      <c r="CD4" s="28" t="s">
        <v>64</v>
      </c>
      <c r="CE4" s="28" t="s">
        <v>63</v>
      </c>
      <c r="CF4" s="28" t="s">
        <v>62</v>
      </c>
      <c r="CG4" s="28" t="s">
        <v>61</v>
      </c>
      <c r="CH4" s="28" t="s">
        <v>60</v>
      </c>
      <c r="CI4" s="28" t="s">
        <v>59</v>
      </c>
      <c r="CJ4" s="28" t="s">
        <v>58</v>
      </c>
      <c r="CK4" s="28" t="s">
        <v>57</v>
      </c>
      <c r="CL4" s="28" t="s">
        <v>56</v>
      </c>
      <c r="CM4" s="28" t="s">
        <v>55</v>
      </c>
      <c r="CN4" s="28" t="s">
        <v>54</v>
      </c>
      <c r="CO4" s="28" t="s">
        <v>53</v>
      </c>
      <c r="CP4" s="28" t="s">
        <v>52</v>
      </c>
      <c r="CQ4" s="28" t="s">
        <v>51</v>
      </c>
      <c r="CS4" s="24" t="s">
        <v>50</v>
      </c>
      <c r="CT4" s="24" t="s">
        <v>49</v>
      </c>
      <c r="CU4" s="24" t="s">
        <v>48</v>
      </c>
      <c r="CV4" s="27" t="s">
        <v>246</v>
      </c>
      <c r="CW4" s="81" t="s">
        <v>261</v>
      </c>
      <c r="CX4" s="82" t="s">
        <v>262</v>
      </c>
      <c r="CY4" s="27" t="s">
        <v>250</v>
      </c>
      <c r="CZ4" s="27" t="s">
        <v>251</v>
      </c>
      <c r="DA4" s="27" t="s">
        <v>252</v>
      </c>
      <c r="DB4" s="27" t="s">
        <v>253</v>
      </c>
      <c r="DC4" s="27" t="s">
        <v>254</v>
      </c>
      <c r="DD4" s="27" t="s">
        <v>255</v>
      </c>
      <c r="DE4" s="27" t="s">
        <v>256</v>
      </c>
      <c r="DF4" s="27" t="s">
        <v>257</v>
      </c>
      <c r="DG4" s="27" t="s">
        <v>258</v>
      </c>
      <c r="DH4" s="27" t="s">
        <v>259</v>
      </c>
      <c r="DI4" s="27" t="s">
        <v>260</v>
      </c>
      <c r="DJ4" s="26" t="s">
        <v>151</v>
      </c>
      <c r="DK4" s="25" t="s">
        <v>150</v>
      </c>
      <c r="DL4" s="25" t="s">
        <v>149</v>
      </c>
      <c r="DN4" s="24" t="s">
        <v>50</v>
      </c>
      <c r="DO4" s="24" t="s">
        <v>49</v>
      </c>
      <c r="DP4" s="24" t="s">
        <v>48</v>
      </c>
      <c r="DQ4" s="8" t="s">
        <v>246</v>
      </c>
      <c r="DR4" s="8" t="s">
        <v>247</v>
      </c>
      <c r="DS4" s="8" t="s">
        <v>248</v>
      </c>
      <c r="DT4" s="9" t="s">
        <v>249</v>
      </c>
      <c r="DU4" s="9" t="s">
        <v>47</v>
      </c>
      <c r="DV4" s="9" t="s">
        <v>46</v>
      </c>
      <c r="DW4" s="9" t="s">
        <v>45</v>
      </c>
      <c r="DX4" s="9" t="s">
        <v>44</v>
      </c>
      <c r="DY4" s="23" t="s">
        <v>148</v>
      </c>
      <c r="DZ4" s="22" t="s">
        <v>147</v>
      </c>
      <c r="EA4" s="21" t="s">
        <v>146</v>
      </c>
      <c r="EC4" s="27" t="s">
        <v>315</v>
      </c>
      <c r="ED4" s="27" t="s">
        <v>316</v>
      </c>
      <c r="EE4" s="27" t="s">
        <v>317</v>
      </c>
      <c r="EF4" s="27" t="s">
        <v>318</v>
      </c>
      <c r="EG4" s="27" t="s">
        <v>319</v>
      </c>
      <c r="EH4" s="27" t="s">
        <v>320</v>
      </c>
      <c r="EI4" s="27" t="s">
        <v>321</v>
      </c>
      <c r="EJ4" s="27" t="s">
        <v>322</v>
      </c>
      <c r="EK4" s="27" t="s">
        <v>323</v>
      </c>
      <c r="EL4" s="27" t="s">
        <v>324</v>
      </c>
      <c r="EM4" s="27" t="s">
        <v>325</v>
      </c>
      <c r="EN4" s="27" t="s">
        <v>326</v>
      </c>
      <c r="EO4" s="27" t="s">
        <v>327</v>
      </c>
      <c r="EP4" s="27" t="s">
        <v>328</v>
      </c>
      <c r="EQ4" s="26" t="s">
        <v>151</v>
      </c>
      <c r="ER4" s="25" t="s">
        <v>150</v>
      </c>
      <c r="ES4" s="25" t="s">
        <v>329</v>
      </c>
      <c r="ET4" s="25" t="s">
        <v>330</v>
      </c>
      <c r="EU4" s="25" t="s">
        <v>331</v>
      </c>
      <c r="EW4" s="131"/>
    </row>
    <row r="5" spans="1:154" s="16" customFormat="1" ht="12.75" customHeight="1" x14ac:dyDescent="0.2">
      <c r="A5" s="16" t="s">
        <v>43</v>
      </c>
      <c r="B5" s="16" t="s">
        <v>42</v>
      </c>
      <c r="C5" s="16" t="s">
        <v>37</v>
      </c>
      <c r="D5" s="20">
        <v>33935525</v>
      </c>
      <c r="E5" s="20">
        <v>341795</v>
      </c>
      <c r="F5" s="20">
        <v>354887</v>
      </c>
      <c r="G5" s="20">
        <v>369889</v>
      </c>
      <c r="H5" s="20">
        <v>381457</v>
      </c>
      <c r="I5" s="20">
        <v>392912</v>
      </c>
      <c r="J5" s="20">
        <v>392808</v>
      </c>
      <c r="K5" s="20">
        <v>396258</v>
      </c>
      <c r="L5" s="20">
        <v>404941</v>
      </c>
      <c r="M5" s="20">
        <v>416995</v>
      </c>
      <c r="N5" s="20">
        <v>410453</v>
      </c>
      <c r="O5" s="20">
        <v>403269</v>
      </c>
      <c r="P5" s="20">
        <v>398348</v>
      </c>
      <c r="Q5" s="20">
        <v>401397</v>
      </c>
      <c r="R5" s="20">
        <v>387546</v>
      </c>
      <c r="S5" s="20">
        <v>381039</v>
      </c>
      <c r="T5" s="20">
        <v>366608</v>
      </c>
      <c r="U5" s="20">
        <v>360365</v>
      </c>
      <c r="V5" s="20">
        <v>350993</v>
      </c>
      <c r="W5" s="20">
        <v>347648</v>
      </c>
      <c r="X5" s="20">
        <v>364798</v>
      </c>
      <c r="Y5" s="20">
        <v>376139</v>
      </c>
      <c r="Z5" s="20">
        <v>392006</v>
      </c>
      <c r="AA5" s="20">
        <v>400414</v>
      </c>
      <c r="AB5" s="20">
        <v>416001</v>
      </c>
      <c r="AC5" s="20">
        <v>416566</v>
      </c>
      <c r="AD5" s="20">
        <v>418173</v>
      </c>
      <c r="AE5" s="20">
        <v>431224</v>
      </c>
      <c r="AF5" s="20">
        <v>435214</v>
      </c>
      <c r="AG5" s="20">
        <v>453049</v>
      </c>
      <c r="AH5" s="20">
        <v>458161</v>
      </c>
      <c r="AI5" s="20">
        <v>449797</v>
      </c>
      <c r="AJ5" s="20">
        <v>450682</v>
      </c>
      <c r="AK5" s="20">
        <v>457966</v>
      </c>
      <c r="AL5" s="20">
        <v>450660</v>
      </c>
      <c r="AM5" s="20">
        <v>449359</v>
      </c>
      <c r="AN5" s="20">
        <v>449233</v>
      </c>
      <c r="AO5" s="20">
        <v>440534</v>
      </c>
      <c r="AP5" s="20">
        <v>444238</v>
      </c>
      <c r="AQ5" s="20">
        <v>444389</v>
      </c>
      <c r="AR5" s="20">
        <v>446171</v>
      </c>
      <c r="AS5" s="20">
        <v>445589</v>
      </c>
      <c r="AT5" s="20">
        <v>425925</v>
      </c>
      <c r="AU5" s="20">
        <v>397446</v>
      </c>
      <c r="AV5" s="20">
        <v>390727</v>
      </c>
      <c r="AW5" s="20">
        <v>399785</v>
      </c>
      <c r="AX5" s="20">
        <v>407424</v>
      </c>
      <c r="AY5" s="20">
        <v>415156</v>
      </c>
      <c r="AZ5" s="20">
        <v>433025</v>
      </c>
      <c r="BA5" s="20">
        <v>451915</v>
      </c>
      <c r="BB5" s="20">
        <v>470050</v>
      </c>
      <c r="BC5" s="20">
        <v>458714</v>
      </c>
      <c r="BD5" s="20">
        <v>470032</v>
      </c>
      <c r="BE5" s="20">
        <v>469525</v>
      </c>
      <c r="BF5" s="20">
        <v>473125</v>
      </c>
      <c r="BG5" s="20">
        <v>474724</v>
      </c>
      <c r="BH5" s="20">
        <v>477697</v>
      </c>
      <c r="BI5" s="20">
        <v>472307</v>
      </c>
      <c r="BJ5" s="20">
        <v>461124</v>
      </c>
      <c r="BK5" s="20">
        <v>449311</v>
      </c>
      <c r="BL5" s="20">
        <v>433795</v>
      </c>
      <c r="BM5" s="20">
        <v>415958</v>
      </c>
      <c r="BN5" s="20">
        <v>406314</v>
      </c>
      <c r="BO5" s="20">
        <v>396633</v>
      </c>
      <c r="BP5" s="20">
        <v>381506</v>
      </c>
      <c r="BQ5" s="20">
        <v>366881</v>
      </c>
      <c r="BR5" s="20">
        <v>353453</v>
      </c>
      <c r="BS5" s="20">
        <v>354014</v>
      </c>
      <c r="BT5" s="20">
        <v>347575</v>
      </c>
      <c r="BU5" s="20">
        <v>337435</v>
      </c>
      <c r="BV5" s="20">
        <v>338485</v>
      </c>
      <c r="BW5" s="20">
        <v>344326</v>
      </c>
      <c r="BX5" s="20">
        <v>349927</v>
      </c>
      <c r="BY5" s="20">
        <v>366752</v>
      </c>
      <c r="BZ5" s="20">
        <v>393528</v>
      </c>
      <c r="CA5" s="20">
        <v>302509</v>
      </c>
      <c r="CB5" s="20">
        <v>291001</v>
      </c>
      <c r="CC5" s="20">
        <v>286767</v>
      </c>
      <c r="CD5" s="20">
        <v>265624</v>
      </c>
      <c r="CE5" s="20">
        <v>235783</v>
      </c>
      <c r="CF5" s="20">
        <v>210096</v>
      </c>
      <c r="CG5" s="20">
        <v>212739</v>
      </c>
      <c r="CH5" s="20">
        <v>206959</v>
      </c>
      <c r="CI5" s="20">
        <v>196217</v>
      </c>
      <c r="CJ5" s="20">
        <v>182702</v>
      </c>
      <c r="CK5" s="20">
        <v>168423</v>
      </c>
      <c r="CL5" s="20">
        <v>154056</v>
      </c>
      <c r="CM5" s="20">
        <v>137230</v>
      </c>
      <c r="CN5" s="20">
        <v>124028</v>
      </c>
      <c r="CO5" s="20">
        <v>113621</v>
      </c>
      <c r="CP5" s="20">
        <v>100919</v>
      </c>
      <c r="CQ5" s="20">
        <v>412286</v>
      </c>
      <c r="CS5" s="20" t="s">
        <v>43</v>
      </c>
      <c r="CT5" s="20" t="s">
        <v>42</v>
      </c>
      <c r="CU5" s="16" t="s">
        <v>37</v>
      </c>
      <c r="CV5" s="19">
        <f>SUM(Lancs_female[[#This Row],[0]:[4]])</f>
        <v>1840940</v>
      </c>
      <c r="CW5" s="19">
        <f>SUM(Lancs_female[[#This Row],[5]:[9]])</f>
        <v>2021455</v>
      </c>
      <c r="CX5" s="19">
        <f>SUM(Lancs_female[[#This Row],[10]:[14]])</f>
        <v>1971599</v>
      </c>
      <c r="CY5" s="19">
        <f>SUM(Lancs_female[[#This Row],[15]:[19]])</f>
        <v>1790412</v>
      </c>
      <c r="CZ5" s="19">
        <f>SUM(Lancs_female[[#This Row],[20]:[24]])</f>
        <v>2001126</v>
      </c>
      <c r="DA5" s="19">
        <f>SUM(Lancs_female[[#This Row],[25]:[29]])</f>
        <v>2195821</v>
      </c>
      <c r="DB5" s="19">
        <f>SUM(Lancs_female[[#This Row],[30]:[34]])</f>
        <v>2258464</v>
      </c>
      <c r="DC5" s="19">
        <f>SUM(Lancs_female[[#This Row],[35]:[39]])</f>
        <v>2224565</v>
      </c>
      <c r="DD5" s="19">
        <f>SUM(Lancs_female[[#This Row],[40]:[44]])</f>
        <v>2059472</v>
      </c>
      <c r="DE5" s="19">
        <f>SUM(Lancs_female[[#This Row],[45]:[49]])</f>
        <v>2177570</v>
      </c>
      <c r="DF5" s="19">
        <f>SUM(Lancs_female[[#This Row],[50]:[54]])</f>
        <v>2346120</v>
      </c>
      <c r="DG5" s="19">
        <f>SUM(Lancs_female[[#This Row],[55]:[59]])</f>
        <v>2294234</v>
      </c>
      <c r="DH5" s="19">
        <f>SUM(Lancs_female[[#This Row],[60]:[64]])</f>
        <v>1967292</v>
      </c>
      <c r="DI5" s="19">
        <f>SUM(Lancs_female[[#This Row],[65]:[69]])</f>
        <v>1730962</v>
      </c>
      <c r="DJ5" s="19">
        <f>SUM(Lancs_female[[#This Row],[70]:[74]])</f>
        <v>1757042</v>
      </c>
      <c r="DK5" s="19">
        <f>SUM(Lancs_female[[#This Row],[75]:[79]])</f>
        <v>1289271</v>
      </c>
      <c r="DL5" s="19">
        <f>SUM(Lancs_female[[#This Row],[80]:[90]])</f>
        <v>2009180</v>
      </c>
      <c r="DN5" s="16" t="s">
        <v>43</v>
      </c>
      <c r="DO5" s="16" t="s">
        <v>42</v>
      </c>
      <c r="DP5" s="16" t="s">
        <v>37</v>
      </c>
      <c r="DQ5" s="19">
        <f>SUM(Lancs_female[[#This Row],[0]:[4]])</f>
        <v>1840940</v>
      </c>
      <c r="DR5" s="19">
        <f>SUM(Lancs_female[[#This Row],[0]:[4]])</f>
        <v>1840940</v>
      </c>
      <c r="DS5" s="19">
        <f>SUM(Lancs_female[[#This Row],[0]:[17]])</f>
        <v>6911960</v>
      </c>
      <c r="DT5" s="19">
        <f>SUM(Lancs_female[[#This Row],[18]:[64]])</f>
        <v>20237110</v>
      </c>
      <c r="DU5" s="19">
        <f>SUM(Lancs_female[[#This Row],[65]:[90]])</f>
        <v>6786455</v>
      </c>
      <c r="DV5" s="19">
        <f>SUM(Lancs_female[[#This Row],[75]:[90]])</f>
        <v>3298451</v>
      </c>
      <c r="DW5" s="19">
        <f>SUM(Lancs_female[[#This Row],[85]:[90]])</f>
        <v>1042140</v>
      </c>
      <c r="DX5" s="19">
        <f>SUM(Lancs_female[[#This Row],[18]:[90]])</f>
        <v>27023565</v>
      </c>
      <c r="DY5" s="19">
        <f>SUM(Lancs_female[[#This Row],[0]:[19]])</f>
        <v>7624406</v>
      </c>
      <c r="DZ5" s="19">
        <f>SUM(Lancs_female[[#This Row],[10]:[17]])</f>
        <v>3049565</v>
      </c>
      <c r="EA5" s="19">
        <f>SUM(Lancs_female[[#This Row],[20]:[64]])</f>
        <v>19524664</v>
      </c>
      <c r="EC5" s="16">
        <f>SUM(Lancs_female[[#This Row],[0]:[4]])</f>
        <v>1840940</v>
      </c>
      <c r="ED5" s="16">
        <f>SUM(Lancs_female[[#This Row],[5]:[9]])</f>
        <v>2021455</v>
      </c>
      <c r="EE5" s="16">
        <f>SUM(Lancs_female[[#This Row],[10]:[14]])</f>
        <v>1971599</v>
      </c>
      <c r="EF5" s="16">
        <f>SUM(Lancs_female[[#This Row],[15]:[19]])</f>
        <v>1790412</v>
      </c>
      <c r="EG5" s="16">
        <f>SUM(Lancs_female[[#This Row],[20]:[24]])</f>
        <v>2001126</v>
      </c>
      <c r="EH5" s="16">
        <f>SUM(Lancs_female[[#This Row],[25]:[29]])</f>
        <v>2195821</v>
      </c>
      <c r="EI5" s="16">
        <f>SUM(Lancs_female[[#This Row],[30]:[34]])</f>
        <v>2258464</v>
      </c>
      <c r="EJ5" s="16">
        <f>SUM(Lancs_female[[#This Row],[35]:[39]])</f>
        <v>2224565</v>
      </c>
      <c r="EK5" s="16">
        <f>SUM(Lancs_female[[#This Row],[40]:[44]])</f>
        <v>2059472</v>
      </c>
      <c r="EL5" s="16">
        <f>SUM(Lancs_female[[#This Row],[45]:[49]])</f>
        <v>2177570</v>
      </c>
      <c r="EM5" s="16">
        <f>SUM(Lancs_female[[#This Row],[50]:[54]])</f>
        <v>2346120</v>
      </c>
      <c r="EN5" s="16">
        <f>SUM(Lancs_female[[#This Row],[55]:[59]])</f>
        <v>2294234</v>
      </c>
      <c r="EO5" s="16">
        <f>SUM(Lancs_female[[#This Row],[60]:[64]])</f>
        <v>1967292</v>
      </c>
      <c r="EP5" s="16">
        <f>SUM(Lancs_female[[#This Row],[65]:[69]])</f>
        <v>1730962</v>
      </c>
      <c r="EQ5" s="16">
        <f>SUM(Lancs_female[[#This Row],[70]:[74]])</f>
        <v>1757042</v>
      </c>
      <c r="ER5" s="16">
        <f>SUM(Lancs_female[[#This Row],[75]:[79]])</f>
        <v>1289271</v>
      </c>
      <c r="ES5" s="16">
        <f>SUM(Lancs_female[[#This Row],[80]:[84]])</f>
        <v>967040</v>
      </c>
      <c r="ET5" s="16">
        <f>SUM(Lancs_female[[#This Row],[85]:[89]])</f>
        <v>629854</v>
      </c>
      <c r="EU5" s="20">
        <f>Lancs_female[[#This Row],[90]]</f>
        <v>412286</v>
      </c>
      <c r="EW5" s="20"/>
      <c r="EX5" s="20"/>
    </row>
    <row r="6" spans="1:154" s="16" customFormat="1" ht="12.75" customHeight="1" x14ac:dyDescent="0.2">
      <c r="A6" s="16" t="s">
        <v>41</v>
      </c>
      <c r="B6" s="16" t="s">
        <v>40</v>
      </c>
      <c r="C6" s="16" t="s">
        <v>37</v>
      </c>
      <c r="D6" s="20">
        <v>32974170</v>
      </c>
      <c r="E6" s="20">
        <v>331201</v>
      </c>
      <c r="F6" s="20">
        <v>343797</v>
      </c>
      <c r="G6" s="20">
        <v>358402</v>
      </c>
      <c r="H6" s="20">
        <v>369649</v>
      </c>
      <c r="I6" s="20">
        <v>380824</v>
      </c>
      <c r="J6" s="20">
        <v>380641</v>
      </c>
      <c r="K6" s="20">
        <v>384059</v>
      </c>
      <c r="L6" s="20">
        <v>392457</v>
      </c>
      <c r="M6" s="20">
        <v>404158</v>
      </c>
      <c r="N6" s="20">
        <v>397585</v>
      </c>
      <c r="O6" s="20">
        <v>390606</v>
      </c>
      <c r="P6" s="20">
        <v>385622</v>
      </c>
      <c r="Q6" s="20">
        <v>388606</v>
      </c>
      <c r="R6" s="20">
        <v>375453</v>
      </c>
      <c r="S6" s="20">
        <v>369442</v>
      </c>
      <c r="T6" s="20">
        <v>355370</v>
      </c>
      <c r="U6" s="20">
        <v>349266</v>
      </c>
      <c r="V6" s="20">
        <v>340036</v>
      </c>
      <c r="W6" s="20">
        <v>336732</v>
      </c>
      <c r="X6" s="20">
        <v>354844</v>
      </c>
      <c r="Y6" s="20">
        <v>366135</v>
      </c>
      <c r="Z6" s="20">
        <v>381176</v>
      </c>
      <c r="AA6" s="20">
        <v>389663</v>
      </c>
      <c r="AB6" s="20">
        <v>404839</v>
      </c>
      <c r="AC6" s="20">
        <v>405563</v>
      </c>
      <c r="AD6" s="20">
        <v>407097</v>
      </c>
      <c r="AE6" s="20">
        <v>419634</v>
      </c>
      <c r="AF6" s="20">
        <v>423475</v>
      </c>
      <c r="AG6" s="20">
        <v>440659</v>
      </c>
      <c r="AH6" s="20">
        <v>445514</v>
      </c>
      <c r="AI6" s="20">
        <v>437273</v>
      </c>
      <c r="AJ6" s="20">
        <v>438148</v>
      </c>
      <c r="AK6" s="20">
        <v>445202</v>
      </c>
      <c r="AL6" s="20">
        <v>437781</v>
      </c>
      <c r="AM6" s="20">
        <v>436361</v>
      </c>
      <c r="AN6" s="20">
        <v>436490</v>
      </c>
      <c r="AO6" s="20">
        <v>427799</v>
      </c>
      <c r="AP6" s="20">
        <v>431605</v>
      </c>
      <c r="AQ6" s="20">
        <v>431777</v>
      </c>
      <c r="AR6" s="20">
        <v>433300</v>
      </c>
      <c r="AS6" s="20">
        <v>432672</v>
      </c>
      <c r="AT6" s="20">
        <v>413288</v>
      </c>
      <c r="AU6" s="20">
        <v>385549</v>
      </c>
      <c r="AV6" s="20">
        <v>378931</v>
      </c>
      <c r="AW6" s="20">
        <v>388015</v>
      </c>
      <c r="AX6" s="20">
        <v>395477</v>
      </c>
      <c r="AY6" s="20">
        <v>402849</v>
      </c>
      <c r="AZ6" s="20">
        <v>420289</v>
      </c>
      <c r="BA6" s="20">
        <v>439065</v>
      </c>
      <c r="BB6" s="20">
        <v>456795</v>
      </c>
      <c r="BC6" s="20">
        <v>445498</v>
      </c>
      <c r="BD6" s="20">
        <v>456675</v>
      </c>
      <c r="BE6" s="20">
        <v>456079</v>
      </c>
      <c r="BF6" s="20">
        <v>459681</v>
      </c>
      <c r="BG6" s="20">
        <v>461390</v>
      </c>
      <c r="BH6" s="20">
        <v>464050</v>
      </c>
      <c r="BI6" s="20">
        <v>458978</v>
      </c>
      <c r="BJ6" s="20">
        <v>448329</v>
      </c>
      <c r="BK6" s="20">
        <v>436589</v>
      </c>
      <c r="BL6" s="20">
        <v>421380</v>
      </c>
      <c r="BM6" s="20">
        <v>404049</v>
      </c>
      <c r="BN6" s="20">
        <v>394858</v>
      </c>
      <c r="BO6" s="20">
        <v>385385</v>
      </c>
      <c r="BP6" s="20">
        <v>370717</v>
      </c>
      <c r="BQ6" s="20">
        <v>356684</v>
      </c>
      <c r="BR6" s="20">
        <v>343882</v>
      </c>
      <c r="BS6" s="20">
        <v>344682</v>
      </c>
      <c r="BT6" s="20">
        <v>338297</v>
      </c>
      <c r="BU6" s="20">
        <v>328586</v>
      </c>
      <c r="BV6" s="20">
        <v>329684</v>
      </c>
      <c r="BW6" s="20">
        <v>335495</v>
      </c>
      <c r="BX6" s="20">
        <v>341194</v>
      </c>
      <c r="BY6" s="20">
        <v>358032</v>
      </c>
      <c r="BZ6" s="20">
        <v>384788</v>
      </c>
      <c r="CA6" s="20">
        <v>294511</v>
      </c>
      <c r="CB6" s="20">
        <v>283189</v>
      </c>
      <c r="CC6" s="20">
        <v>279186</v>
      </c>
      <c r="CD6" s="20">
        <v>258373</v>
      </c>
      <c r="CE6" s="20">
        <v>229369</v>
      </c>
      <c r="CF6" s="20">
        <v>204342</v>
      </c>
      <c r="CG6" s="20">
        <v>207328</v>
      </c>
      <c r="CH6" s="20">
        <v>201609</v>
      </c>
      <c r="CI6" s="20">
        <v>191344</v>
      </c>
      <c r="CJ6" s="20">
        <v>178018</v>
      </c>
      <c r="CK6" s="20">
        <v>164180</v>
      </c>
      <c r="CL6" s="20">
        <v>150162</v>
      </c>
      <c r="CM6" s="20">
        <v>133824</v>
      </c>
      <c r="CN6" s="20">
        <v>120808</v>
      </c>
      <c r="CO6" s="20">
        <v>110820</v>
      </c>
      <c r="CP6" s="20">
        <v>98499</v>
      </c>
      <c r="CQ6" s="20">
        <v>402455</v>
      </c>
      <c r="CS6" s="20" t="s">
        <v>41</v>
      </c>
      <c r="CT6" s="20" t="s">
        <v>40</v>
      </c>
      <c r="CU6" s="16" t="s">
        <v>37</v>
      </c>
      <c r="CV6" s="19">
        <f>SUM(Lancs_female[[#This Row],[0]:[4]])</f>
        <v>1783873</v>
      </c>
      <c r="CW6" s="19">
        <f>SUM(Lancs_female[[#This Row],[5]:[9]])</f>
        <v>1958900</v>
      </c>
      <c r="CX6" s="19">
        <f>SUM(Lancs_female[[#This Row],[10]:[14]])</f>
        <v>1909729</v>
      </c>
      <c r="CY6" s="19">
        <f>SUM(Lancs_female[[#This Row],[15]:[19]])</f>
        <v>1736248</v>
      </c>
      <c r="CZ6" s="19">
        <f>SUM(Lancs_female[[#This Row],[20]:[24]])</f>
        <v>1947376</v>
      </c>
      <c r="DA6" s="19">
        <f>SUM(Lancs_female[[#This Row],[25]:[29]])</f>
        <v>2136379</v>
      </c>
      <c r="DB6" s="19">
        <f>SUM(Lancs_female[[#This Row],[30]:[34]])</f>
        <v>2194765</v>
      </c>
      <c r="DC6" s="19">
        <f>SUM(Lancs_female[[#This Row],[35]:[39]])</f>
        <v>2160971</v>
      </c>
      <c r="DD6" s="19">
        <f>SUM(Lancs_female[[#This Row],[40]:[44]])</f>
        <v>1998455</v>
      </c>
      <c r="DE6" s="19">
        <f>SUM(Lancs_female[[#This Row],[45]:[49]])</f>
        <v>2114475</v>
      </c>
      <c r="DF6" s="19">
        <f>SUM(Lancs_female[[#This Row],[50]:[54]])</f>
        <v>2279323</v>
      </c>
      <c r="DG6" s="19">
        <f>SUM(Lancs_female[[#This Row],[55]:[59]])</f>
        <v>2229326</v>
      </c>
      <c r="DH6" s="19">
        <f>SUM(Lancs_female[[#This Row],[60]:[64]])</f>
        <v>1911693</v>
      </c>
      <c r="DI6" s="19">
        <f>SUM(Lancs_female[[#This Row],[65]:[69]])</f>
        <v>1685131</v>
      </c>
      <c r="DJ6" s="19">
        <f>SUM(Lancs_female[[#This Row],[70]:[74]])</f>
        <v>1714020</v>
      </c>
      <c r="DK6" s="19">
        <f>SUM(Lancs_female[[#This Row],[75]:[79]])</f>
        <v>1254459</v>
      </c>
      <c r="DL6" s="19">
        <f>SUM(Lancs_female[[#This Row],[80]:[90]])</f>
        <v>1959047</v>
      </c>
      <c r="DN6" s="16" t="s">
        <v>41</v>
      </c>
      <c r="DO6" s="16" t="s">
        <v>40</v>
      </c>
      <c r="DP6" s="16" t="s">
        <v>37</v>
      </c>
      <c r="DQ6" s="19">
        <f>SUM(Lancs_female[[#This Row],[0]:[4]])</f>
        <v>1783873</v>
      </c>
      <c r="DR6" s="19">
        <f>SUM(Lancs_female[[#This Row],[0]:[4]])</f>
        <v>1783873</v>
      </c>
      <c r="DS6" s="19">
        <f>SUM(Lancs_female[[#This Row],[0]:[17]])</f>
        <v>6697174</v>
      </c>
      <c r="DT6" s="19">
        <f>SUM(Lancs_female[[#This Row],[18]:[64]])</f>
        <v>19664339</v>
      </c>
      <c r="DU6" s="19">
        <f>SUM(Lancs_female[[#This Row],[65]:[90]])</f>
        <v>6612657</v>
      </c>
      <c r="DV6" s="19">
        <f>SUM(Lancs_female[[#This Row],[75]:[90]])</f>
        <v>3213506</v>
      </c>
      <c r="DW6" s="19">
        <f>SUM(Lancs_female[[#This Row],[85]:[90]])</f>
        <v>1016568</v>
      </c>
      <c r="DX6" s="19">
        <f>SUM(Lancs_female[[#This Row],[18]:[90]])</f>
        <v>26276996</v>
      </c>
      <c r="DY6" s="19">
        <f>SUM(Lancs_female[[#This Row],[0]:[19]])</f>
        <v>7388750</v>
      </c>
      <c r="DZ6" s="19">
        <f>SUM(Lancs_female[[#This Row],[10]:[17]])</f>
        <v>2954401</v>
      </c>
      <c r="EA6" s="19">
        <f>SUM(Lancs_female[[#This Row],[20]:[64]])</f>
        <v>18972763</v>
      </c>
      <c r="EC6" s="16">
        <f>SUM(Lancs_female[[#This Row],[0]:[4]])</f>
        <v>1783873</v>
      </c>
      <c r="ED6" s="16">
        <f>SUM(Lancs_female[[#This Row],[5]:[9]])</f>
        <v>1958900</v>
      </c>
      <c r="EE6" s="16">
        <f>SUM(Lancs_female[[#This Row],[10]:[14]])</f>
        <v>1909729</v>
      </c>
      <c r="EF6" s="16">
        <f>SUM(Lancs_female[[#This Row],[15]:[19]])</f>
        <v>1736248</v>
      </c>
      <c r="EG6" s="16">
        <f>SUM(Lancs_female[[#This Row],[20]:[24]])</f>
        <v>1947376</v>
      </c>
      <c r="EH6" s="16">
        <f>SUM(Lancs_female[[#This Row],[25]:[29]])</f>
        <v>2136379</v>
      </c>
      <c r="EI6" s="16">
        <f>SUM(Lancs_female[[#This Row],[30]:[34]])</f>
        <v>2194765</v>
      </c>
      <c r="EJ6" s="16">
        <f>SUM(Lancs_female[[#This Row],[35]:[39]])</f>
        <v>2160971</v>
      </c>
      <c r="EK6" s="16">
        <f>SUM(Lancs_female[[#This Row],[40]:[44]])</f>
        <v>1998455</v>
      </c>
      <c r="EL6" s="16">
        <f>SUM(Lancs_female[[#This Row],[45]:[49]])</f>
        <v>2114475</v>
      </c>
      <c r="EM6" s="16">
        <f>SUM(Lancs_female[[#This Row],[50]:[54]])</f>
        <v>2279323</v>
      </c>
      <c r="EN6" s="16">
        <f>SUM(Lancs_female[[#This Row],[55]:[59]])</f>
        <v>2229326</v>
      </c>
      <c r="EO6" s="16">
        <f>SUM(Lancs_female[[#This Row],[60]:[64]])</f>
        <v>1911693</v>
      </c>
      <c r="EP6" s="16">
        <f>SUM(Lancs_female[[#This Row],[65]:[69]])</f>
        <v>1685131</v>
      </c>
      <c r="EQ6" s="16">
        <f>SUM(Lancs_female[[#This Row],[70]:[74]])</f>
        <v>1714020</v>
      </c>
      <c r="ER6" s="16">
        <f>SUM(Lancs_female[[#This Row],[75]:[79]])</f>
        <v>1254459</v>
      </c>
      <c r="ES6" s="16">
        <f>SUM(Lancs_female[[#This Row],[80]:[84]])</f>
        <v>942479</v>
      </c>
      <c r="ET6" s="16">
        <f>SUM(Lancs_female[[#This Row],[85]:[89]])</f>
        <v>614113</v>
      </c>
      <c r="EU6" s="20">
        <f>Lancs_female[[#This Row],[90]]</f>
        <v>402455</v>
      </c>
      <c r="EW6" s="20"/>
      <c r="EX6" s="20"/>
    </row>
    <row r="7" spans="1:154" s="16" customFormat="1" ht="12.75" customHeight="1" x14ac:dyDescent="0.2">
      <c r="A7" s="16" t="s">
        <v>39</v>
      </c>
      <c r="B7" s="16" t="s">
        <v>38</v>
      </c>
      <c r="C7" s="16" t="s">
        <v>37</v>
      </c>
      <c r="D7" s="20">
        <v>28567320</v>
      </c>
      <c r="E7" s="20">
        <v>293098</v>
      </c>
      <c r="F7" s="20">
        <v>304098</v>
      </c>
      <c r="G7" s="20">
        <v>316666</v>
      </c>
      <c r="H7" s="20">
        <v>326927</v>
      </c>
      <c r="I7" s="20">
        <v>336364</v>
      </c>
      <c r="J7" s="20">
        <v>335535</v>
      </c>
      <c r="K7" s="20">
        <v>338730</v>
      </c>
      <c r="L7" s="20">
        <v>345954</v>
      </c>
      <c r="M7" s="20">
        <v>356419</v>
      </c>
      <c r="N7" s="20">
        <v>348459</v>
      </c>
      <c r="O7" s="20">
        <v>342943</v>
      </c>
      <c r="P7" s="20">
        <v>337660</v>
      </c>
      <c r="Q7" s="20">
        <v>340266</v>
      </c>
      <c r="R7" s="20">
        <v>329091</v>
      </c>
      <c r="S7" s="20">
        <v>323745</v>
      </c>
      <c r="T7" s="20">
        <v>310632</v>
      </c>
      <c r="U7" s="20">
        <v>305653</v>
      </c>
      <c r="V7" s="20">
        <v>297528</v>
      </c>
      <c r="W7" s="20">
        <v>293850</v>
      </c>
      <c r="X7" s="20">
        <v>306756</v>
      </c>
      <c r="Y7" s="20">
        <v>315496</v>
      </c>
      <c r="Z7" s="20">
        <v>328567</v>
      </c>
      <c r="AA7" s="20">
        <v>335796</v>
      </c>
      <c r="AB7" s="20">
        <v>349599</v>
      </c>
      <c r="AC7" s="20">
        <v>351363</v>
      </c>
      <c r="AD7" s="20">
        <v>353228</v>
      </c>
      <c r="AE7" s="20">
        <v>363407</v>
      </c>
      <c r="AF7" s="20">
        <v>365436</v>
      </c>
      <c r="AG7" s="20">
        <v>379850</v>
      </c>
      <c r="AH7" s="20">
        <v>385156</v>
      </c>
      <c r="AI7" s="20">
        <v>379113</v>
      </c>
      <c r="AJ7" s="20">
        <v>379925</v>
      </c>
      <c r="AK7" s="20">
        <v>387224</v>
      </c>
      <c r="AL7" s="20">
        <v>381253</v>
      </c>
      <c r="AM7" s="20">
        <v>380725</v>
      </c>
      <c r="AN7" s="20">
        <v>380382</v>
      </c>
      <c r="AO7" s="20">
        <v>373787</v>
      </c>
      <c r="AP7" s="20">
        <v>376713</v>
      </c>
      <c r="AQ7" s="20">
        <v>376427</v>
      </c>
      <c r="AR7" s="20">
        <v>377931</v>
      </c>
      <c r="AS7" s="20">
        <v>378222</v>
      </c>
      <c r="AT7" s="20">
        <v>361624</v>
      </c>
      <c r="AU7" s="20">
        <v>336647</v>
      </c>
      <c r="AV7" s="20">
        <v>331442</v>
      </c>
      <c r="AW7" s="20">
        <v>338100</v>
      </c>
      <c r="AX7" s="20">
        <v>344586</v>
      </c>
      <c r="AY7" s="20">
        <v>350995</v>
      </c>
      <c r="AZ7" s="20">
        <v>365074</v>
      </c>
      <c r="BA7" s="20">
        <v>380075</v>
      </c>
      <c r="BB7" s="20">
        <v>394701</v>
      </c>
      <c r="BC7" s="20">
        <v>384751</v>
      </c>
      <c r="BD7" s="20">
        <v>393563</v>
      </c>
      <c r="BE7" s="20">
        <v>392445</v>
      </c>
      <c r="BF7" s="20">
        <v>395838</v>
      </c>
      <c r="BG7" s="20">
        <v>397436</v>
      </c>
      <c r="BH7" s="20">
        <v>398256</v>
      </c>
      <c r="BI7" s="20">
        <v>393381</v>
      </c>
      <c r="BJ7" s="20">
        <v>383788</v>
      </c>
      <c r="BK7" s="20">
        <v>373754</v>
      </c>
      <c r="BL7" s="20">
        <v>360010</v>
      </c>
      <c r="BM7" s="20">
        <v>344951</v>
      </c>
      <c r="BN7" s="20">
        <v>336192</v>
      </c>
      <c r="BO7" s="20">
        <v>328213</v>
      </c>
      <c r="BP7" s="20">
        <v>315661</v>
      </c>
      <c r="BQ7" s="20">
        <v>303307</v>
      </c>
      <c r="BR7" s="20">
        <v>292765</v>
      </c>
      <c r="BS7" s="20">
        <v>293735</v>
      </c>
      <c r="BT7" s="20">
        <v>288334</v>
      </c>
      <c r="BU7" s="20">
        <v>280496</v>
      </c>
      <c r="BV7" s="20">
        <v>281256</v>
      </c>
      <c r="BW7" s="20">
        <v>287053</v>
      </c>
      <c r="BX7" s="20">
        <v>291941</v>
      </c>
      <c r="BY7" s="20">
        <v>307142</v>
      </c>
      <c r="BZ7" s="20">
        <v>330413</v>
      </c>
      <c r="CA7" s="20">
        <v>253652</v>
      </c>
      <c r="CB7" s="20">
        <v>244025</v>
      </c>
      <c r="CC7" s="20">
        <v>240429</v>
      </c>
      <c r="CD7" s="20">
        <v>221693</v>
      </c>
      <c r="CE7" s="20">
        <v>195845</v>
      </c>
      <c r="CF7" s="20">
        <v>173926</v>
      </c>
      <c r="CG7" s="20">
        <v>177589</v>
      </c>
      <c r="CH7" s="20">
        <v>173173</v>
      </c>
      <c r="CI7" s="20">
        <v>164396</v>
      </c>
      <c r="CJ7" s="20">
        <v>153030</v>
      </c>
      <c r="CK7" s="20">
        <v>140983</v>
      </c>
      <c r="CL7" s="20">
        <v>129198</v>
      </c>
      <c r="CM7" s="20">
        <v>114852</v>
      </c>
      <c r="CN7" s="20">
        <v>104116</v>
      </c>
      <c r="CO7" s="20">
        <v>95623</v>
      </c>
      <c r="CP7" s="20">
        <v>85372</v>
      </c>
      <c r="CQ7" s="20">
        <v>351519</v>
      </c>
      <c r="CS7" s="20" t="s">
        <v>39</v>
      </c>
      <c r="CT7" s="20" t="s">
        <v>38</v>
      </c>
      <c r="CU7" s="16" t="s">
        <v>37</v>
      </c>
      <c r="CV7" s="19">
        <f>SUM(Lancs_female[[#This Row],[0]:[4]])</f>
        <v>1577153</v>
      </c>
      <c r="CW7" s="19">
        <f>SUM(Lancs_female[[#This Row],[5]:[9]])</f>
        <v>1725097</v>
      </c>
      <c r="CX7" s="19">
        <f>SUM(Lancs_female[[#This Row],[10]:[14]])</f>
        <v>1673705</v>
      </c>
      <c r="CY7" s="19">
        <f>SUM(Lancs_female[[#This Row],[15]:[19]])</f>
        <v>1514419</v>
      </c>
      <c r="CZ7" s="19">
        <f>SUM(Lancs_female[[#This Row],[20]:[24]])</f>
        <v>1680821</v>
      </c>
      <c r="DA7" s="19">
        <f>SUM(Lancs_female[[#This Row],[25]:[29]])</f>
        <v>1847077</v>
      </c>
      <c r="DB7" s="19">
        <f>SUM(Lancs_female[[#This Row],[30]:[34]])</f>
        <v>1908240</v>
      </c>
      <c r="DC7" s="19">
        <f>SUM(Lancs_female[[#This Row],[35]:[39]])</f>
        <v>1885240</v>
      </c>
      <c r="DD7" s="19">
        <f>SUM(Lancs_female[[#This Row],[40]:[44]])</f>
        <v>1746035</v>
      </c>
      <c r="DE7" s="19">
        <f>SUM(Lancs_female[[#This Row],[45]:[49]])</f>
        <v>1835431</v>
      </c>
      <c r="DF7" s="19">
        <f>SUM(Lancs_female[[#This Row],[50]:[54]])</f>
        <v>1964033</v>
      </c>
      <c r="DG7" s="19">
        <f>SUM(Lancs_female[[#This Row],[55]:[59]])</f>
        <v>1909189</v>
      </c>
      <c r="DH7" s="19">
        <f>SUM(Lancs_female[[#This Row],[60]:[64]])</f>
        <v>1628324</v>
      </c>
      <c r="DI7" s="19">
        <f>SUM(Lancs_female[[#This Row],[65]:[69]])</f>
        <v>1436586</v>
      </c>
      <c r="DJ7" s="19">
        <f>SUM(Lancs_female[[#This Row],[70]:[74]])</f>
        <v>1470201</v>
      </c>
      <c r="DK7" s="19">
        <f>SUM(Lancs_female[[#This Row],[75]:[79]])</f>
        <v>1075918</v>
      </c>
      <c r="DL7" s="19">
        <f>SUM(Lancs_female[[#This Row],[80]:[90]])</f>
        <v>1689851</v>
      </c>
      <c r="DN7" s="16" t="s">
        <v>39</v>
      </c>
      <c r="DO7" s="16" t="s">
        <v>38</v>
      </c>
      <c r="DP7" s="16" t="s">
        <v>37</v>
      </c>
      <c r="DQ7" s="19">
        <f>SUM(Lancs_female[[#This Row],[0]:[4]])</f>
        <v>1577153</v>
      </c>
      <c r="DR7" s="19">
        <f>SUM(Lancs_female[[#This Row],[0]:[4]])</f>
        <v>1577153</v>
      </c>
      <c r="DS7" s="19">
        <f>SUM(Lancs_female[[#This Row],[0]:[17]])</f>
        <v>5889768</v>
      </c>
      <c r="DT7" s="19">
        <f>SUM(Lancs_female[[#This Row],[18]:[64]])</f>
        <v>17004996</v>
      </c>
      <c r="DU7" s="19">
        <f>SUM(Lancs_female[[#This Row],[65]:[90]])</f>
        <v>5672556</v>
      </c>
      <c r="DV7" s="19">
        <f>SUM(Lancs_female[[#This Row],[75]:[90]])</f>
        <v>2765769</v>
      </c>
      <c r="DW7" s="19">
        <f>SUM(Lancs_female[[#This Row],[85]:[90]])</f>
        <v>880680</v>
      </c>
      <c r="DX7" s="19">
        <f>SUM(Lancs_female[[#This Row],[18]:[90]])</f>
        <v>22677552</v>
      </c>
      <c r="DY7" s="19">
        <f>SUM(Lancs_female[[#This Row],[0]:[19]])</f>
        <v>6490374</v>
      </c>
      <c r="DZ7" s="19">
        <f>SUM(Lancs_female[[#This Row],[10]:[17]])</f>
        <v>2587518</v>
      </c>
      <c r="EA7" s="19">
        <f>SUM(Lancs_female[[#This Row],[20]:[64]])</f>
        <v>16404390</v>
      </c>
      <c r="EC7" s="16">
        <f>SUM(Lancs_female[[#This Row],[0]:[4]])</f>
        <v>1577153</v>
      </c>
      <c r="ED7" s="16">
        <f>SUM(Lancs_female[[#This Row],[5]:[9]])</f>
        <v>1725097</v>
      </c>
      <c r="EE7" s="16">
        <f>SUM(Lancs_female[[#This Row],[10]:[14]])</f>
        <v>1673705</v>
      </c>
      <c r="EF7" s="16">
        <f>SUM(Lancs_female[[#This Row],[15]:[19]])</f>
        <v>1514419</v>
      </c>
      <c r="EG7" s="16">
        <f>SUM(Lancs_female[[#This Row],[20]:[24]])</f>
        <v>1680821</v>
      </c>
      <c r="EH7" s="16">
        <f>SUM(Lancs_female[[#This Row],[25]:[29]])</f>
        <v>1847077</v>
      </c>
      <c r="EI7" s="16">
        <f>SUM(Lancs_female[[#This Row],[30]:[34]])</f>
        <v>1908240</v>
      </c>
      <c r="EJ7" s="16">
        <f>SUM(Lancs_female[[#This Row],[35]:[39]])</f>
        <v>1885240</v>
      </c>
      <c r="EK7" s="16">
        <f>SUM(Lancs_female[[#This Row],[40]:[44]])</f>
        <v>1746035</v>
      </c>
      <c r="EL7" s="16">
        <f>SUM(Lancs_female[[#This Row],[45]:[49]])</f>
        <v>1835431</v>
      </c>
      <c r="EM7" s="16">
        <f>SUM(Lancs_female[[#This Row],[50]:[54]])</f>
        <v>1964033</v>
      </c>
      <c r="EN7" s="16">
        <f>SUM(Lancs_female[[#This Row],[55]:[59]])</f>
        <v>1909189</v>
      </c>
      <c r="EO7" s="16">
        <f>SUM(Lancs_female[[#This Row],[60]:[64]])</f>
        <v>1628324</v>
      </c>
      <c r="EP7" s="16">
        <f>SUM(Lancs_female[[#This Row],[65]:[69]])</f>
        <v>1436586</v>
      </c>
      <c r="EQ7" s="16">
        <f>SUM(Lancs_female[[#This Row],[70]:[74]])</f>
        <v>1470201</v>
      </c>
      <c r="ER7" s="16">
        <f>SUM(Lancs_female[[#This Row],[75]:[79]])</f>
        <v>1075918</v>
      </c>
      <c r="ES7" s="16">
        <f>SUM(Lancs_female[[#This Row],[80]:[84]])</f>
        <v>809171</v>
      </c>
      <c r="ET7" s="16">
        <f>SUM(Lancs_female[[#This Row],[85]:[89]])</f>
        <v>529161</v>
      </c>
      <c r="EU7" s="20">
        <f>Lancs_female[[#This Row],[90]]</f>
        <v>351519</v>
      </c>
      <c r="EW7" s="20"/>
      <c r="EX7" s="20"/>
    </row>
    <row r="8" spans="1:154" s="16" customFormat="1" ht="12.75" customHeight="1" x14ac:dyDescent="0.2">
      <c r="A8" s="16" t="s">
        <v>36</v>
      </c>
      <c r="B8" s="16" t="s">
        <v>35</v>
      </c>
      <c r="C8" s="16" t="s">
        <v>34</v>
      </c>
      <c r="D8" s="20">
        <v>3727108</v>
      </c>
      <c r="E8" s="20">
        <v>38410</v>
      </c>
      <c r="F8" s="20">
        <v>39937</v>
      </c>
      <c r="G8" s="20">
        <v>40848</v>
      </c>
      <c r="H8" s="20">
        <v>42465</v>
      </c>
      <c r="I8" s="20">
        <v>43644</v>
      </c>
      <c r="J8" s="20">
        <v>43676</v>
      </c>
      <c r="K8" s="20">
        <v>44258</v>
      </c>
      <c r="L8" s="20">
        <v>44430</v>
      </c>
      <c r="M8" s="20">
        <v>45997</v>
      </c>
      <c r="N8" s="20">
        <v>45442</v>
      </c>
      <c r="O8" s="20">
        <v>44176</v>
      </c>
      <c r="P8" s="20">
        <v>43681</v>
      </c>
      <c r="Q8" s="20">
        <v>44000</v>
      </c>
      <c r="R8" s="20">
        <v>42790</v>
      </c>
      <c r="S8" s="20">
        <v>42193</v>
      </c>
      <c r="T8" s="20">
        <v>40859</v>
      </c>
      <c r="U8" s="20">
        <v>39731</v>
      </c>
      <c r="V8" s="20">
        <v>38432</v>
      </c>
      <c r="W8" s="20">
        <v>38664</v>
      </c>
      <c r="X8" s="20">
        <v>41453</v>
      </c>
      <c r="Y8" s="20">
        <v>43113</v>
      </c>
      <c r="Z8" s="20">
        <v>45426</v>
      </c>
      <c r="AA8" s="20">
        <v>44849</v>
      </c>
      <c r="AB8" s="20">
        <v>46656</v>
      </c>
      <c r="AC8" s="20">
        <v>46396</v>
      </c>
      <c r="AD8" s="20">
        <v>45966</v>
      </c>
      <c r="AE8" s="20">
        <v>47152</v>
      </c>
      <c r="AF8" s="20">
        <v>47958</v>
      </c>
      <c r="AG8" s="20">
        <v>51094</v>
      </c>
      <c r="AH8" s="20">
        <v>51284</v>
      </c>
      <c r="AI8" s="20">
        <v>49628</v>
      </c>
      <c r="AJ8" s="20">
        <v>49248</v>
      </c>
      <c r="AK8" s="20">
        <v>49618</v>
      </c>
      <c r="AL8" s="20">
        <v>48082</v>
      </c>
      <c r="AM8" s="20">
        <v>48446</v>
      </c>
      <c r="AN8" s="20">
        <v>48589</v>
      </c>
      <c r="AO8" s="20">
        <v>47180</v>
      </c>
      <c r="AP8" s="20">
        <v>47437</v>
      </c>
      <c r="AQ8" s="20">
        <v>46871</v>
      </c>
      <c r="AR8" s="20">
        <v>46191</v>
      </c>
      <c r="AS8" s="20">
        <v>46803</v>
      </c>
      <c r="AT8" s="20">
        <v>44238</v>
      </c>
      <c r="AU8" s="20">
        <v>41018</v>
      </c>
      <c r="AV8" s="20">
        <v>40190</v>
      </c>
      <c r="AW8" s="20">
        <v>42024</v>
      </c>
      <c r="AX8" s="20">
        <v>42859</v>
      </c>
      <c r="AY8" s="20">
        <v>44018</v>
      </c>
      <c r="AZ8" s="20">
        <v>46505</v>
      </c>
      <c r="BA8" s="20">
        <v>49522</v>
      </c>
      <c r="BB8" s="20">
        <v>51942</v>
      </c>
      <c r="BC8" s="20">
        <v>50584</v>
      </c>
      <c r="BD8" s="20">
        <v>51996</v>
      </c>
      <c r="BE8" s="20">
        <v>51663</v>
      </c>
      <c r="BF8" s="20">
        <v>52090</v>
      </c>
      <c r="BG8" s="20">
        <v>52207</v>
      </c>
      <c r="BH8" s="20">
        <v>53205</v>
      </c>
      <c r="BI8" s="20">
        <v>52491</v>
      </c>
      <c r="BJ8" s="20">
        <v>51629</v>
      </c>
      <c r="BK8" s="20">
        <v>51116</v>
      </c>
      <c r="BL8" s="20">
        <v>48793</v>
      </c>
      <c r="BM8" s="20">
        <v>46506</v>
      </c>
      <c r="BN8" s="20">
        <v>45226</v>
      </c>
      <c r="BO8" s="20">
        <v>44101</v>
      </c>
      <c r="BP8" s="20">
        <v>43001</v>
      </c>
      <c r="BQ8" s="20">
        <v>40700</v>
      </c>
      <c r="BR8" s="20">
        <v>39138</v>
      </c>
      <c r="BS8" s="20">
        <v>38805</v>
      </c>
      <c r="BT8" s="20">
        <v>38372</v>
      </c>
      <c r="BU8" s="20">
        <v>37101</v>
      </c>
      <c r="BV8" s="20">
        <v>37898</v>
      </c>
      <c r="BW8" s="20">
        <v>38326</v>
      </c>
      <c r="BX8" s="20">
        <v>38539</v>
      </c>
      <c r="BY8" s="20">
        <v>41247</v>
      </c>
      <c r="BZ8" s="20">
        <v>44446</v>
      </c>
      <c r="CA8" s="20">
        <v>32849</v>
      </c>
      <c r="CB8" s="20">
        <v>31442</v>
      </c>
      <c r="CC8" s="20">
        <v>31444</v>
      </c>
      <c r="CD8" s="20">
        <v>29085</v>
      </c>
      <c r="CE8" s="20">
        <v>26377</v>
      </c>
      <c r="CF8" s="20">
        <v>23826</v>
      </c>
      <c r="CG8" s="20">
        <v>23861</v>
      </c>
      <c r="CH8" s="20">
        <v>22967</v>
      </c>
      <c r="CI8" s="20">
        <v>21992</v>
      </c>
      <c r="CJ8" s="20">
        <v>20122</v>
      </c>
      <c r="CK8" s="20">
        <v>18604</v>
      </c>
      <c r="CL8" s="20">
        <v>16722</v>
      </c>
      <c r="CM8" s="20">
        <v>14834</v>
      </c>
      <c r="CN8" s="20">
        <v>13118</v>
      </c>
      <c r="CO8" s="20">
        <v>12157</v>
      </c>
      <c r="CP8" s="20">
        <v>10701</v>
      </c>
      <c r="CQ8" s="20">
        <v>42438</v>
      </c>
      <c r="CS8" s="20" t="s">
        <v>36</v>
      </c>
      <c r="CT8" s="20" t="s">
        <v>35</v>
      </c>
      <c r="CU8" s="16" t="s">
        <v>34</v>
      </c>
      <c r="CV8" s="19">
        <f>SUM(Lancs_female[[#This Row],[0]:[4]])</f>
        <v>205304</v>
      </c>
      <c r="CW8" s="19">
        <f>SUM(Lancs_female[[#This Row],[5]:[9]])</f>
        <v>223803</v>
      </c>
      <c r="CX8" s="19">
        <f>SUM(Lancs_female[[#This Row],[10]:[14]])</f>
        <v>216840</v>
      </c>
      <c r="CY8" s="19">
        <f>SUM(Lancs_female[[#This Row],[15]:[19]])</f>
        <v>199139</v>
      </c>
      <c r="CZ8" s="19">
        <f>SUM(Lancs_female[[#This Row],[20]:[24]])</f>
        <v>226440</v>
      </c>
      <c r="DA8" s="19">
        <f>SUM(Lancs_female[[#This Row],[25]:[29]])</f>
        <v>243454</v>
      </c>
      <c r="DB8" s="19">
        <f>SUM(Lancs_female[[#This Row],[30]:[34]])</f>
        <v>245022</v>
      </c>
      <c r="DC8" s="19">
        <f>SUM(Lancs_female[[#This Row],[35]:[39]])</f>
        <v>236268</v>
      </c>
      <c r="DD8" s="19">
        <f>SUM(Lancs_female[[#This Row],[40]:[44]])</f>
        <v>214273</v>
      </c>
      <c r="DE8" s="19">
        <f>SUM(Lancs_female[[#This Row],[45]:[49]])</f>
        <v>234846</v>
      </c>
      <c r="DF8" s="19">
        <f>SUM(Lancs_female[[#This Row],[50]:[54]])</f>
        <v>258540</v>
      </c>
      <c r="DG8" s="19">
        <f>SUM(Lancs_female[[#This Row],[55]:[59]])</f>
        <v>257234</v>
      </c>
      <c r="DH8" s="19">
        <f>SUM(Lancs_female[[#This Row],[60]:[64]])</f>
        <v>219534</v>
      </c>
      <c r="DI8" s="19">
        <f>SUM(Lancs_female[[#This Row],[65]:[69]])</f>
        <v>191314</v>
      </c>
      <c r="DJ8" s="19">
        <f>SUM(Lancs_female[[#This Row],[70]:[74]])</f>
        <v>195407</v>
      </c>
      <c r="DK8" s="19">
        <f>SUM(Lancs_female[[#This Row],[75]:[79]])</f>
        <v>142174</v>
      </c>
      <c r="DL8" s="19">
        <f>SUM(Lancs_female[[#This Row],[80]:[90]])</f>
        <v>217516</v>
      </c>
      <c r="DN8" s="16" t="s">
        <v>36</v>
      </c>
      <c r="DO8" s="16" t="s">
        <v>35</v>
      </c>
      <c r="DP8" s="16" t="s">
        <v>34</v>
      </c>
      <c r="DQ8" s="19">
        <f>SUM(Lancs_female[[#This Row],[0]:[4]])</f>
        <v>205304</v>
      </c>
      <c r="DR8" s="19">
        <f>SUM(Lancs_female[[#This Row],[0]:[4]])</f>
        <v>205304</v>
      </c>
      <c r="DS8" s="19">
        <f>SUM(Lancs_female[[#This Row],[0]:[17]])</f>
        <v>764969</v>
      </c>
      <c r="DT8" s="19">
        <f>SUM(Lancs_female[[#This Row],[18]:[64]])</f>
        <v>2215728</v>
      </c>
      <c r="DU8" s="19">
        <f>SUM(Lancs_female[[#This Row],[65]:[90]])</f>
        <v>746411</v>
      </c>
      <c r="DV8" s="19">
        <f>SUM(Lancs_female[[#This Row],[75]:[90]])</f>
        <v>359690</v>
      </c>
      <c r="DW8" s="19">
        <f>SUM(Lancs_female[[#This Row],[85]:[90]])</f>
        <v>109970</v>
      </c>
      <c r="DX8" s="19">
        <f>SUM(Lancs_female[[#This Row],[18]:[90]])</f>
        <v>2962139</v>
      </c>
      <c r="DY8" s="19">
        <f>SUM(Lancs_female[[#This Row],[0]:[19]])</f>
        <v>845086</v>
      </c>
      <c r="DZ8" s="19">
        <f>SUM(Lancs_female[[#This Row],[10]:[17]])</f>
        <v>335862</v>
      </c>
      <c r="EA8" s="19">
        <f>SUM(Lancs_female[[#This Row],[20]:[64]])</f>
        <v>2135611</v>
      </c>
      <c r="EC8" s="16">
        <f>SUM(Lancs_female[[#This Row],[0]:[4]])</f>
        <v>205304</v>
      </c>
      <c r="ED8" s="16">
        <f>SUM(Lancs_female[[#This Row],[5]:[9]])</f>
        <v>223803</v>
      </c>
      <c r="EE8" s="16">
        <f>SUM(Lancs_female[[#This Row],[10]:[14]])</f>
        <v>216840</v>
      </c>
      <c r="EF8" s="16">
        <f>SUM(Lancs_female[[#This Row],[15]:[19]])</f>
        <v>199139</v>
      </c>
      <c r="EG8" s="16">
        <f>SUM(Lancs_female[[#This Row],[20]:[24]])</f>
        <v>226440</v>
      </c>
      <c r="EH8" s="16">
        <f>SUM(Lancs_female[[#This Row],[25]:[29]])</f>
        <v>243454</v>
      </c>
      <c r="EI8" s="16">
        <f>SUM(Lancs_female[[#This Row],[30]:[34]])</f>
        <v>245022</v>
      </c>
      <c r="EJ8" s="16">
        <f>SUM(Lancs_female[[#This Row],[35]:[39]])</f>
        <v>236268</v>
      </c>
      <c r="EK8" s="16">
        <f>SUM(Lancs_female[[#This Row],[40]:[44]])</f>
        <v>214273</v>
      </c>
      <c r="EL8" s="16">
        <f>SUM(Lancs_female[[#This Row],[45]:[49]])</f>
        <v>234846</v>
      </c>
      <c r="EM8" s="16">
        <f>SUM(Lancs_female[[#This Row],[50]:[54]])</f>
        <v>258540</v>
      </c>
      <c r="EN8" s="16">
        <f>SUM(Lancs_female[[#This Row],[55]:[59]])</f>
        <v>257234</v>
      </c>
      <c r="EO8" s="16">
        <f>SUM(Lancs_female[[#This Row],[60]:[64]])</f>
        <v>219534</v>
      </c>
      <c r="EP8" s="16">
        <f>SUM(Lancs_female[[#This Row],[65]:[69]])</f>
        <v>191314</v>
      </c>
      <c r="EQ8" s="16">
        <f>SUM(Lancs_female[[#This Row],[70]:[74]])</f>
        <v>195407</v>
      </c>
      <c r="ER8" s="16">
        <f>SUM(Lancs_female[[#This Row],[75]:[79]])</f>
        <v>142174</v>
      </c>
      <c r="ES8" s="16">
        <f>SUM(Lancs_female[[#This Row],[80]:[84]])</f>
        <v>107546</v>
      </c>
      <c r="ET8" s="16">
        <f>SUM(Lancs_female[[#This Row],[85]:[89]])</f>
        <v>67532</v>
      </c>
      <c r="EU8" s="20">
        <f>Lancs_female[[#This Row],[90]]</f>
        <v>42438</v>
      </c>
      <c r="EW8" s="20"/>
      <c r="EX8" s="20"/>
    </row>
    <row r="9" spans="1:154" s="16" customFormat="1" ht="12.75" customHeight="1" x14ac:dyDescent="0.2">
      <c r="B9" s="16" t="s">
        <v>33</v>
      </c>
      <c r="D9" s="20">
        <v>765762</v>
      </c>
      <c r="E9" s="20">
        <v>7650</v>
      </c>
      <c r="F9" s="20">
        <v>8027</v>
      </c>
      <c r="G9" s="20">
        <v>8041</v>
      </c>
      <c r="H9" s="20">
        <v>8404</v>
      </c>
      <c r="I9" s="20">
        <v>8765</v>
      </c>
      <c r="J9" s="20">
        <v>8916</v>
      </c>
      <c r="K9" s="20">
        <v>8952</v>
      </c>
      <c r="L9" s="20">
        <v>9139</v>
      </c>
      <c r="M9" s="20">
        <v>9249</v>
      </c>
      <c r="N9" s="20">
        <v>9175</v>
      </c>
      <c r="O9" s="20">
        <v>9138</v>
      </c>
      <c r="P9" s="20">
        <v>9176</v>
      </c>
      <c r="Q9" s="20">
        <v>9171</v>
      </c>
      <c r="R9" s="20">
        <v>8914</v>
      </c>
      <c r="S9" s="20">
        <v>8821</v>
      </c>
      <c r="T9" s="20">
        <v>8530</v>
      </c>
      <c r="U9" s="20">
        <v>8393</v>
      </c>
      <c r="V9" s="20">
        <v>7915</v>
      </c>
      <c r="W9" s="20">
        <v>8109</v>
      </c>
      <c r="X9" s="20">
        <v>8807</v>
      </c>
      <c r="Y9" s="20">
        <v>8783</v>
      </c>
      <c r="Z9" s="20">
        <v>9064</v>
      </c>
      <c r="AA9" s="20">
        <v>9087</v>
      </c>
      <c r="AB9" s="20">
        <v>9063</v>
      </c>
      <c r="AC9" s="20">
        <v>8885</v>
      </c>
      <c r="AD9" s="20">
        <v>8522</v>
      </c>
      <c r="AE9" s="20">
        <v>8857</v>
      </c>
      <c r="AF9" s="20">
        <v>8987</v>
      </c>
      <c r="AG9" s="20">
        <v>9876</v>
      </c>
      <c r="AH9" s="20">
        <v>9490</v>
      </c>
      <c r="AI9" s="20">
        <v>9053</v>
      </c>
      <c r="AJ9" s="20">
        <v>9284</v>
      </c>
      <c r="AK9" s="20">
        <v>9567</v>
      </c>
      <c r="AL9" s="20">
        <v>9149</v>
      </c>
      <c r="AM9" s="20">
        <v>9344</v>
      </c>
      <c r="AN9" s="20">
        <v>9232</v>
      </c>
      <c r="AO9" s="20">
        <v>9066</v>
      </c>
      <c r="AP9" s="20">
        <v>9204</v>
      </c>
      <c r="AQ9" s="20">
        <v>9047</v>
      </c>
      <c r="AR9" s="20">
        <v>8942</v>
      </c>
      <c r="AS9" s="20">
        <v>9273</v>
      </c>
      <c r="AT9" s="20">
        <v>8704</v>
      </c>
      <c r="AU9" s="20">
        <v>7953</v>
      </c>
      <c r="AV9" s="20">
        <v>8030</v>
      </c>
      <c r="AW9" s="20">
        <v>8686</v>
      </c>
      <c r="AX9" s="20">
        <v>8596</v>
      </c>
      <c r="AY9" s="20">
        <v>8916</v>
      </c>
      <c r="AZ9" s="20">
        <v>9649</v>
      </c>
      <c r="BA9" s="20">
        <v>10264</v>
      </c>
      <c r="BB9" s="20">
        <v>10917</v>
      </c>
      <c r="BC9" s="20">
        <v>10471</v>
      </c>
      <c r="BD9" s="20">
        <v>10963</v>
      </c>
      <c r="BE9" s="20">
        <v>10958</v>
      </c>
      <c r="BF9" s="20">
        <v>10761</v>
      </c>
      <c r="BG9" s="20">
        <v>10868</v>
      </c>
      <c r="BH9" s="20">
        <v>11050</v>
      </c>
      <c r="BI9" s="20">
        <v>10704</v>
      </c>
      <c r="BJ9" s="20">
        <v>11103</v>
      </c>
      <c r="BK9" s="20">
        <v>10786</v>
      </c>
      <c r="BL9" s="20">
        <v>10331</v>
      </c>
      <c r="BM9" s="20">
        <v>10028</v>
      </c>
      <c r="BN9" s="20">
        <v>9390</v>
      </c>
      <c r="BO9" s="20">
        <v>9485</v>
      </c>
      <c r="BP9" s="20">
        <v>9266</v>
      </c>
      <c r="BQ9" s="20">
        <v>8734</v>
      </c>
      <c r="BR9" s="20">
        <v>8624</v>
      </c>
      <c r="BS9" s="20">
        <v>8346</v>
      </c>
      <c r="BT9" s="20">
        <v>8347</v>
      </c>
      <c r="BU9" s="20">
        <v>8083</v>
      </c>
      <c r="BV9" s="20">
        <v>8143</v>
      </c>
      <c r="BW9" s="20">
        <v>8465</v>
      </c>
      <c r="BX9" s="20">
        <v>8780</v>
      </c>
      <c r="BY9" s="20">
        <v>9243</v>
      </c>
      <c r="BZ9" s="20">
        <v>9978</v>
      </c>
      <c r="CA9" s="20">
        <v>7294</v>
      </c>
      <c r="CB9" s="20">
        <v>7167</v>
      </c>
      <c r="CC9" s="20">
        <v>6931</v>
      </c>
      <c r="CD9" s="20">
        <v>6388</v>
      </c>
      <c r="CE9" s="20">
        <v>5833</v>
      </c>
      <c r="CF9" s="20">
        <v>5160</v>
      </c>
      <c r="CG9" s="20">
        <v>5173</v>
      </c>
      <c r="CH9" s="20">
        <v>5092</v>
      </c>
      <c r="CI9" s="20">
        <v>4586</v>
      </c>
      <c r="CJ9" s="20">
        <v>4393</v>
      </c>
      <c r="CK9" s="20">
        <v>4093</v>
      </c>
      <c r="CL9" s="20">
        <v>3584</v>
      </c>
      <c r="CM9" s="20">
        <v>3293</v>
      </c>
      <c r="CN9" s="20">
        <v>2793</v>
      </c>
      <c r="CO9" s="20">
        <v>2627</v>
      </c>
      <c r="CP9" s="20">
        <v>2339</v>
      </c>
      <c r="CQ9" s="20">
        <v>9327</v>
      </c>
      <c r="CS9" s="20"/>
      <c r="CT9" s="20" t="s">
        <v>33</v>
      </c>
      <c r="CV9" s="19">
        <f>SUM(Lancs_female[[#This Row],[0]:[4]])</f>
        <v>40887</v>
      </c>
      <c r="CW9" s="19">
        <f>SUM(Lancs_female[[#This Row],[5]:[9]])</f>
        <v>45431</v>
      </c>
      <c r="CX9" s="19">
        <f>SUM(Lancs_female[[#This Row],[10]:[14]])</f>
        <v>45220</v>
      </c>
      <c r="CY9" s="19">
        <f>SUM(Lancs_female[[#This Row],[15]:[19]])</f>
        <v>41754</v>
      </c>
      <c r="CZ9" s="19">
        <f>SUM(Lancs_female[[#This Row],[20]:[24]])</f>
        <v>44882</v>
      </c>
      <c r="DA9" s="19">
        <f>SUM(Lancs_female[[#This Row],[25]:[29]])</f>
        <v>45732</v>
      </c>
      <c r="DB9" s="19">
        <f>SUM(Lancs_female[[#This Row],[30]:[34]])</f>
        <v>46397</v>
      </c>
      <c r="DC9" s="19">
        <f>SUM(Lancs_female[[#This Row],[35]:[39]])</f>
        <v>45491</v>
      </c>
      <c r="DD9" s="19">
        <f>SUM(Lancs_female[[#This Row],[40]:[44]])</f>
        <v>42646</v>
      </c>
      <c r="DE9" s="19">
        <f>SUM(Lancs_female[[#This Row],[45]:[49]])</f>
        <v>48342</v>
      </c>
      <c r="DF9" s="19">
        <f>SUM(Lancs_female[[#This Row],[50]:[54]])</f>
        <v>54021</v>
      </c>
      <c r="DG9" s="19">
        <f>SUM(Lancs_female[[#This Row],[55]:[59]])</f>
        <v>53974</v>
      </c>
      <c r="DH9" s="19">
        <f>SUM(Lancs_female[[#This Row],[60]:[64]])</f>
        <v>46903</v>
      </c>
      <c r="DI9" s="19">
        <f>SUM(Lancs_female[[#This Row],[65]:[69]])</f>
        <v>41543</v>
      </c>
      <c r="DJ9" s="19">
        <f>SUM(Lancs_female[[#This Row],[70]:[74]])</f>
        <v>43760</v>
      </c>
      <c r="DK9" s="19">
        <f>SUM(Lancs_female[[#This Row],[75]:[79]])</f>
        <v>31479</v>
      </c>
      <c r="DL9" s="19">
        <f>SUM(Lancs_female[[#This Row],[80]:[90]])</f>
        <v>47300</v>
      </c>
      <c r="DO9" s="16" t="s">
        <v>33</v>
      </c>
      <c r="DQ9" s="19">
        <f>SUM(Lancs_female[[#This Row],[0]:[4]])</f>
        <v>40887</v>
      </c>
      <c r="DR9" s="19">
        <f>SUM(Lancs_female[[#This Row],[0]:[4]])</f>
        <v>40887</v>
      </c>
      <c r="DS9" s="19">
        <f>SUM(Lancs_female[[#This Row],[0]:[17]])</f>
        <v>156376</v>
      </c>
      <c r="DT9" s="19">
        <f>SUM(Lancs_female[[#This Row],[18]:[64]])</f>
        <v>445304</v>
      </c>
      <c r="DU9" s="19">
        <f>SUM(Lancs_female[[#This Row],[65]:[90]])</f>
        <v>164082</v>
      </c>
      <c r="DV9" s="19">
        <f>SUM(Lancs_female[[#This Row],[75]:[90]])</f>
        <v>78779</v>
      </c>
      <c r="DW9" s="19">
        <f>SUM(Lancs_female[[#This Row],[85]:[90]])</f>
        <v>23963</v>
      </c>
      <c r="DX9" s="19">
        <f>SUM(Lancs_female[[#This Row],[18]:[90]])</f>
        <v>609386</v>
      </c>
      <c r="DY9" s="19">
        <f>SUM(Lancs_female[[#This Row],[0]:[19]])</f>
        <v>173292</v>
      </c>
      <c r="DZ9" s="19">
        <f>SUM(Lancs_female[[#This Row],[10]:[17]])</f>
        <v>70058</v>
      </c>
      <c r="EA9" s="19">
        <f>SUM(Lancs_female[[#This Row],[20]:[64]])</f>
        <v>428388</v>
      </c>
      <c r="EC9" s="16">
        <f>SUM(Lancs_female[[#This Row],[0]:[4]])</f>
        <v>40887</v>
      </c>
      <c r="ED9" s="16">
        <f>SUM(Lancs_female[[#This Row],[5]:[9]])</f>
        <v>45431</v>
      </c>
      <c r="EE9" s="16">
        <f>SUM(Lancs_female[[#This Row],[10]:[14]])</f>
        <v>45220</v>
      </c>
      <c r="EF9" s="16">
        <f>SUM(Lancs_female[[#This Row],[15]:[19]])</f>
        <v>41754</v>
      </c>
      <c r="EG9" s="16">
        <f>SUM(Lancs_female[[#This Row],[20]:[24]])</f>
        <v>44882</v>
      </c>
      <c r="EH9" s="16">
        <f>SUM(Lancs_female[[#This Row],[25]:[29]])</f>
        <v>45732</v>
      </c>
      <c r="EI9" s="16">
        <f>SUM(Lancs_female[[#This Row],[30]:[34]])</f>
        <v>46397</v>
      </c>
      <c r="EJ9" s="16">
        <f>SUM(Lancs_female[[#This Row],[35]:[39]])</f>
        <v>45491</v>
      </c>
      <c r="EK9" s="16">
        <f>SUM(Lancs_female[[#This Row],[40]:[44]])</f>
        <v>42646</v>
      </c>
      <c r="EL9" s="16">
        <f>SUM(Lancs_female[[#This Row],[45]:[49]])</f>
        <v>48342</v>
      </c>
      <c r="EM9" s="16">
        <f>SUM(Lancs_female[[#This Row],[50]:[54]])</f>
        <v>54021</v>
      </c>
      <c r="EN9" s="16">
        <f>SUM(Lancs_female[[#This Row],[55]:[59]])</f>
        <v>53974</v>
      </c>
      <c r="EO9" s="16">
        <f>SUM(Lancs_female[[#This Row],[60]:[64]])</f>
        <v>46903</v>
      </c>
      <c r="EP9" s="16">
        <f>SUM(Lancs_female[[#This Row],[65]:[69]])</f>
        <v>41543</v>
      </c>
      <c r="EQ9" s="16">
        <f>SUM(Lancs_female[[#This Row],[70]:[74]])</f>
        <v>43760</v>
      </c>
      <c r="ER9" s="16">
        <f>SUM(Lancs_female[[#This Row],[75]:[79]])</f>
        <v>31479</v>
      </c>
      <c r="ES9" s="16">
        <f>SUM(Lancs_female[[#This Row],[80]:[84]])</f>
        <v>23337</v>
      </c>
      <c r="ET9" s="16">
        <f>SUM(Lancs_female[[#This Row],[85]:[89]])</f>
        <v>14636</v>
      </c>
      <c r="EU9" s="20">
        <f>Lancs_female[[#This Row],[90]]</f>
        <v>9327</v>
      </c>
      <c r="EW9" s="20"/>
      <c r="EX9" s="20"/>
    </row>
    <row r="10" spans="1:154" s="16" customFormat="1" ht="12.75" customHeight="1" x14ac:dyDescent="0.2">
      <c r="A10" s="16" t="s">
        <v>32</v>
      </c>
      <c r="B10" s="16" t="s">
        <v>31</v>
      </c>
      <c r="C10" s="16" t="s">
        <v>28</v>
      </c>
      <c r="D10" s="20">
        <v>74777</v>
      </c>
      <c r="E10" s="20">
        <v>950</v>
      </c>
      <c r="F10" s="20">
        <v>1018</v>
      </c>
      <c r="G10" s="20">
        <v>1031</v>
      </c>
      <c r="H10" s="20">
        <v>1063</v>
      </c>
      <c r="I10" s="20">
        <v>1096</v>
      </c>
      <c r="J10" s="20">
        <v>1078</v>
      </c>
      <c r="K10" s="20">
        <v>1066</v>
      </c>
      <c r="L10" s="20">
        <v>1052</v>
      </c>
      <c r="M10" s="20">
        <v>1148</v>
      </c>
      <c r="N10" s="20">
        <v>1043</v>
      </c>
      <c r="O10" s="20">
        <v>1069</v>
      </c>
      <c r="P10" s="20">
        <v>1145</v>
      </c>
      <c r="Q10" s="20">
        <v>1123</v>
      </c>
      <c r="R10" s="20">
        <v>1106</v>
      </c>
      <c r="S10" s="20">
        <v>1069</v>
      </c>
      <c r="T10" s="20">
        <v>1014</v>
      </c>
      <c r="U10" s="20">
        <v>970</v>
      </c>
      <c r="V10" s="20">
        <v>1034</v>
      </c>
      <c r="W10" s="20">
        <v>990</v>
      </c>
      <c r="X10" s="20">
        <v>788</v>
      </c>
      <c r="Y10" s="20">
        <v>707</v>
      </c>
      <c r="Z10" s="20">
        <v>781</v>
      </c>
      <c r="AA10" s="20">
        <v>875</v>
      </c>
      <c r="AB10" s="20">
        <v>973</v>
      </c>
      <c r="AC10" s="20">
        <v>964</v>
      </c>
      <c r="AD10" s="20">
        <v>947</v>
      </c>
      <c r="AE10" s="20">
        <v>946</v>
      </c>
      <c r="AF10" s="20">
        <v>867</v>
      </c>
      <c r="AG10" s="20">
        <v>964</v>
      </c>
      <c r="AH10" s="20">
        <v>949</v>
      </c>
      <c r="AI10" s="20">
        <v>954</v>
      </c>
      <c r="AJ10" s="20">
        <v>983</v>
      </c>
      <c r="AK10" s="20">
        <v>1107</v>
      </c>
      <c r="AL10" s="20">
        <v>1018</v>
      </c>
      <c r="AM10" s="20">
        <v>1107</v>
      </c>
      <c r="AN10" s="20">
        <v>1074</v>
      </c>
      <c r="AO10" s="20">
        <v>1089</v>
      </c>
      <c r="AP10" s="20">
        <v>1067</v>
      </c>
      <c r="AQ10" s="20">
        <v>1102</v>
      </c>
      <c r="AR10" s="20">
        <v>1037</v>
      </c>
      <c r="AS10" s="20">
        <v>1024</v>
      </c>
      <c r="AT10" s="20">
        <v>980</v>
      </c>
      <c r="AU10" s="20">
        <v>836</v>
      </c>
      <c r="AV10" s="20">
        <v>818</v>
      </c>
      <c r="AW10" s="20">
        <v>869</v>
      </c>
      <c r="AX10" s="20">
        <v>908</v>
      </c>
      <c r="AY10" s="20">
        <v>933</v>
      </c>
      <c r="AZ10" s="20">
        <v>977</v>
      </c>
      <c r="BA10" s="20">
        <v>1023</v>
      </c>
      <c r="BB10" s="20">
        <v>998</v>
      </c>
      <c r="BC10" s="20">
        <v>976</v>
      </c>
      <c r="BD10" s="20">
        <v>1001</v>
      </c>
      <c r="BE10" s="20">
        <v>1042</v>
      </c>
      <c r="BF10" s="20">
        <v>950</v>
      </c>
      <c r="BG10" s="20">
        <v>974</v>
      </c>
      <c r="BH10" s="20">
        <v>948</v>
      </c>
      <c r="BI10" s="20">
        <v>914</v>
      </c>
      <c r="BJ10" s="20">
        <v>960</v>
      </c>
      <c r="BK10" s="20">
        <v>882</v>
      </c>
      <c r="BL10" s="20">
        <v>863</v>
      </c>
      <c r="BM10" s="20">
        <v>851</v>
      </c>
      <c r="BN10" s="20">
        <v>752</v>
      </c>
      <c r="BO10" s="20">
        <v>765</v>
      </c>
      <c r="BP10" s="20">
        <v>754</v>
      </c>
      <c r="BQ10" s="20">
        <v>716</v>
      </c>
      <c r="BR10" s="20">
        <v>770</v>
      </c>
      <c r="BS10" s="20">
        <v>665</v>
      </c>
      <c r="BT10" s="20">
        <v>674</v>
      </c>
      <c r="BU10" s="20">
        <v>656</v>
      </c>
      <c r="BV10" s="20">
        <v>583</v>
      </c>
      <c r="BW10" s="20">
        <v>656</v>
      </c>
      <c r="BX10" s="20">
        <v>668</v>
      </c>
      <c r="BY10" s="20">
        <v>643</v>
      </c>
      <c r="BZ10" s="20">
        <v>699</v>
      </c>
      <c r="CA10" s="20">
        <v>515</v>
      </c>
      <c r="CB10" s="20">
        <v>452</v>
      </c>
      <c r="CC10" s="20">
        <v>458</v>
      </c>
      <c r="CD10" s="20">
        <v>462</v>
      </c>
      <c r="CE10" s="20">
        <v>389</v>
      </c>
      <c r="CF10" s="20">
        <v>315</v>
      </c>
      <c r="CG10" s="20">
        <v>353</v>
      </c>
      <c r="CH10" s="20">
        <v>370</v>
      </c>
      <c r="CI10" s="20">
        <v>338</v>
      </c>
      <c r="CJ10" s="20">
        <v>293</v>
      </c>
      <c r="CK10" s="20">
        <v>277</v>
      </c>
      <c r="CL10" s="20">
        <v>218</v>
      </c>
      <c r="CM10" s="20">
        <v>230</v>
      </c>
      <c r="CN10" s="20">
        <v>199</v>
      </c>
      <c r="CO10" s="20">
        <v>180</v>
      </c>
      <c r="CP10" s="20">
        <v>145</v>
      </c>
      <c r="CQ10" s="20">
        <v>491</v>
      </c>
      <c r="CS10" s="20" t="s">
        <v>32</v>
      </c>
      <c r="CT10" s="20" t="s">
        <v>31</v>
      </c>
      <c r="CU10" s="16" t="s">
        <v>28</v>
      </c>
      <c r="CV10" s="19">
        <f>SUM(Lancs_female[[#This Row],[0]:[4]])</f>
        <v>5158</v>
      </c>
      <c r="CW10" s="19">
        <f>SUM(Lancs_female[[#This Row],[5]:[9]])</f>
        <v>5387</v>
      </c>
      <c r="CX10" s="19">
        <f>SUM(Lancs_female[[#This Row],[10]:[14]])</f>
        <v>5512</v>
      </c>
      <c r="CY10" s="19">
        <f>SUM(Lancs_female[[#This Row],[15]:[19]])</f>
        <v>4796</v>
      </c>
      <c r="CZ10" s="19">
        <f>SUM(Lancs_female[[#This Row],[20]:[24]])</f>
        <v>4300</v>
      </c>
      <c r="DA10" s="19">
        <f>SUM(Lancs_female[[#This Row],[25]:[29]])</f>
        <v>4673</v>
      </c>
      <c r="DB10" s="19">
        <f>SUM(Lancs_female[[#This Row],[30]:[34]])</f>
        <v>5169</v>
      </c>
      <c r="DC10" s="19">
        <f>SUM(Lancs_female[[#This Row],[35]:[39]])</f>
        <v>5369</v>
      </c>
      <c r="DD10" s="19">
        <f>SUM(Lancs_female[[#This Row],[40]:[44]])</f>
        <v>4527</v>
      </c>
      <c r="DE10" s="19">
        <f>SUM(Lancs_female[[#This Row],[45]:[49]])</f>
        <v>4839</v>
      </c>
      <c r="DF10" s="19">
        <f>SUM(Lancs_female[[#This Row],[50]:[54]])</f>
        <v>4943</v>
      </c>
      <c r="DG10" s="19">
        <f>SUM(Lancs_female[[#This Row],[55]:[59]])</f>
        <v>4567</v>
      </c>
      <c r="DH10" s="19">
        <f>SUM(Lancs_female[[#This Row],[60]:[64]])</f>
        <v>3838</v>
      </c>
      <c r="DI10" s="19">
        <f>SUM(Lancs_female[[#This Row],[65]:[69]])</f>
        <v>3348</v>
      </c>
      <c r="DJ10" s="19">
        <f>SUM(Lancs_female[[#This Row],[70]:[74]])</f>
        <v>3181</v>
      </c>
      <c r="DK10" s="19">
        <f>SUM(Lancs_female[[#This Row],[75]:[79]])</f>
        <v>2076</v>
      </c>
      <c r="DL10" s="19">
        <f>SUM(Lancs_female[[#This Row],[80]:[90]])</f>
        <v>3094</v>
      </c>
      <c r="DN10" s="16" t="s">
        <v>32</v>
      </c>
      <c r="DO10" s="16" t="s">
        <v>31</v>
      </c>
      <c r="DP10" s="16" t="s">
        <v>28</v>
      </c>
      <c r="DQ10" s="19">
        <f>SUM(Lancs_female[[#This Row],[0]:[4]])</f>
        <v>5158</v>
      </c>
      <c r="DR10" s="19">
        <f>SUM(Lancs_female[[#This Row],[0]:[4]])</f>
        <v>5158</v>
      </c>
      <c r="DS10" s="19">
        <f>SUM(Lancs_female[[#This Row],[0]:[17]])</f>
        <v>19075</v>
      </c>
      <c r="DT10" s="19">
        <f>SUM(Lancs_female[[#This Row],[18]:[64]])</f>
        <v>44003</v>
      </c>
      <c r="DU10" s="19">
        <f>SUM(Lancs_female[[#This Row],[65]:[90]])</f>
        <v>11699</v>
      </c>
      <c r="DV10" s="19">
        <f>SUM(Lancs_female[[#This Row],[75]:[90]])</f>
        <v>5170</v>
      </c>
      <c r="DW10" s="19">
        <f>SUM(Lancs_female[[#This Row],[85]:[90]])</f>
        <v>1463</v>
      </c>
      <c r="DX10" s="19">
        <f>SUM(Lancs_female[[#This Row],[18]:[90]])</f>
        <v>55702</v>
      </c>
      <c r="DY10" s="19">
        <f>SUM(Lancs_female[[#This Row],[0]:[19]])</f>
        <v>20853</v>
      </c>
      <c r="DZ10" s="19">
        <f>SUM(Lancs_female[[#This Row],[10]:[17]])</f>
        <v>8530</v>
      </c>
      <c r="EA10" s="19">
        <f>SUM(Lancs_female[[#This Row],[20]:[64]])</f>
        <v>42225</v>
      </c>
      <c r="EC10" s="16">
        <f>SUM(Lancs_female[[#This Row],[0]:[4]])</f>
        <v>5158</v>
      </c>
      <c r="ED10" s="16">
        <f>SUM(Lancs_female[[#This Row],[5]:[9]])</f>
        <v>5387</v>
      </c>
      <c r="EE10" s="16">
        <f>SUM(Lancs_female[[#This Row],[10]:[14]])</f>
        <v>5512</v>
      </c>
      <c r="EF10" s="16">
        <f>SUM(Lancs_female[[#This Row],[15]:[19]])</f>
        <v>4796</v>
      </c>
      <c r="EG10" s="16">
        <f>SUM(Lancs_female[[#This Row],[20]:[24]])</f>
        <v>4300</v>
      </c>
      <c r="EH10" s="16">
        <f>SUM(Lancs_female[[#This Row],[25]:[29]])</f>
        <v>4673</v>
      </c>
      <c r="EI10" s="16">
        <f>SUM(Lancs_female[[#This Row],[30]:[34]])</f>
        <v>5169</v>
      </c>
      <c r="EJ10" s="16">
        <f>SUM(Lancs_female[[#This Row],[35]:[39]])</f>
        <v>5369</v>
      </c>
      <c r="EK10" s="16">
        <f>SUM(Lancs_female[[#This Row],[40]:[44]])</f>
        <v>4527</v>
      </c>
      <c r="EL10" s="16">
        <f>SUM(Lancs_female[[#This Row],[45]:[49]])</f>
        <v>4839</v>
      </c>
      <c r="EM10" s="16">
        <f>SUM(Lancs_female[[#This Row],[50]:[54]])</f>
        <v>4943</v>
      </c>
      <c r="EN10" s="16">
        <f>SUM(Lancs_female[[#This Row],[55]:[59]])</f>
        <v>4567</v>
      </c>
      <c r="EO10" s="16">
        <f>SUM(Lancs_female[[#This Row],[60]:[64]])</f>
        <v>3838</v>
      </c>
      <c r="EP10" s="16">
        <f>SUM(Lancs_female[[#This Row],[65]:[69]])</f>
        <v>3348</v>
      </c>
      <c r="EQ10" s="16">
        <f>SUM(Lancs_female[[#This Row],[70]:[74]])</f>
        <v>3181</v>
      </c>
      <c r="ER10" s="16">
        <f>SUM(Lancs_female[[#This Row],[75]:[79]])</f>
        <v>2076</v>
      </c>
      <c r="ES10" s="16">
        <f>SUM(Lancs_female[[#This Row],[80]:[84]])</f>
        <v>1631</v>
      </c>
      <c r="ET10" s="16">
        <f>SUM(Lancs_female[[#This Row],[85]:[89]])</f>
        <v>972</v>
      </c>
      <c r="EU10" s="20">
        <f>Lancs_female[[#This Row],[90]]</f>
        <v>491</v>
      </c>
      <c r="EW10" s="20"/>
      <c r="EX10" s="20"/>
    </row>
    <row r="11" spans="1:154" s="16" customFormat="1" ht="12.75" customHeight="1" x14ac:dyDescent="0.2">
      <c r="A11" s="16" t="s">
        <v>30</v>
      </c>
      <c r="B11" s="16" t="s">
        <v>29</v>
      </c>
      <c r="C11" s="16" t="s">
        <v>28</v>
      </c>
      <c r="D11" s="20">
        <v>69641</v>
      </c>
      <c r="E11" s="20">
        <v>761</v>
      </c>
      <c r="F11" s="20">
        <v>755</v>
      </c>
      <c r="G11" s="20">
        <v>786</v>
      </c>
      <c r="H11" s="20">
        <v>828</v>
      </c>
      <c r="I11" s="20">
        <v>791</v>
      </c>
      <c r="J11" s="20">
        <v>837</v>
      </c>
      <c r="K11" s="20">
        <v>821</v>
      </c>
      <c r="L11" s="20">
        <v>833</v>
      </c>
      <c r="M11" s="20">
        <v>904</v>
      </c>
      <c r="N11" s="20">
        <v>820</v>
      </c>
      <c r="O11" s="20">
        <v>751</v>
      </c>
      <c r="P11" s="20">
        <v>785</v>
      </c>
      <c r="Q11" s="20">
        <v>768</v>
      </c>
      <c r="R11" s="20">
        <v>755</v>
      </c>
      <c r="S11" s="20">
        <v>744</v>
      </c>
      <c r="T11" s="20">
        <v>809</v>
      </c>
      <c r="U11" s="20">
        <v>747</v>
      </c>
      <c r="V11" s="20">
        <v>702</v>
      </c>
      <c r="W11" s="20">
        <v>724</v>
      </c>
      <c r="X11" s="20">
        <v>577</v>
      </c>
      <c r="Y11" s="20">
        <v>648</v>
      </c>
      <c r="Z11" s="20">
        <v>661</v>
      </c>
      <c r="AA11" s="20">
        <v>795</v>
      </c>
      <c r="AB11" s="20">
        <v>821</v>
      </c>
      <c r="AC11" s="20">
        <v>868</v>
      </c>
      <c r="AD11" s="20">
        <v>768</v>
      </c>
      <c r="AE11" s="20">
        <v>860</v>
      </c>
      <c r="AF11" s="20">
        <v>810</v>
      </c>
      <c r="AG11" s="20">
        <v>979</v>
      </c>
      <c r="AH11" s="20">
        <v>889</v>
      </c>
      <c r="AI11" s="20">
        <v>809</v>
      </c>
      <c r="AJ11" s="20">
        <v>786</v>
      </c>
      <c r="AK11" s="20">
        <v>858</v>
      </c>
      <c r="AL11" s="20">
        <v>858</v>
      </c>
      <c r="AM11" s="20">
        <v>790</v>
      </c>
      <c r="AN11" s="20">
        <v>778</v>
      </c>
      <c r="AO11" s="20">
        <v>811</v>
      </c>
      <c r="AP11" s="20">
        <v>767</v>
      </c>
      <c r="AQ11" s="20">
        <v>772</v>
      </c>
      <c r="AR11" s="20">
        <v>734</v>
      </c>
      <c r="AS11" s="20">
        <v>767</v>
      </c>
      <c r="AT11" s="20">
        <v>757</v>
      </c>
      <c r="AU11" s="20">
        <v>721</v>
      </c>
      <c r="AV11" s="20">
        <v>681</v>
      </c>
      <c r="AW11" s="20">
        <v>733</v>
      </c>
      <c r="AX11" s="20">
        <v>729</v>
      </c>
      <c r="AY11" s="20">
        <v>795</v>
      </c>
      <c r="AZ11" s="20">
        <v>885</v>
      </c>
      <c r="BA11" s="20">
        <v>937</v>
      </c>
      <c r="BB11" s="20">
        <v>1020</v>
      </c>
      <c r="BC11" s="20">
        <v>953</v>
      </c>
      <c r="BD11" s="20">
        <v>1100</v>
      </c>
      <c r="BE11" s="20">
        <v>1046</v>
      </c>
      <c r="BF11" s="20">
        <v>1035</v>
      </c>
      <c r="BG11" s="20">
        <v>1099</v>
      </c>
      <c r="BH11" s="20">
        <v>1051</v>
      </c>
      <c r="BI11" s="20">
        <v>1070</v>
      </c>
      <c r="BJ11" s="20">
        <v>1059</v>
      </c>
      <c r="BK11" s="20">
        <v>1009</v>
      </c>
      <c r="BL11" s="20">
        <v>962</v>
      </c>
      <c r="BM11" s="20">
        <v>921</v>
      </c>
      <c r="BN11" s="20">
        <v>922</v>
      </c>
      <c r="BO11" s="20">
        <v>888</v>
      </c>
      <c r="BP11" s="20">
        <v>810</v>
      </c>
      <c r="BQ11" s="20">
        <v>851</v>
      </c>
      <c r="BR11" s="20">
        <v>795</v>
      </c>
      <c r="BS11" s="20">
        <v>718</v>
      </c>
      <c r="BT11" s="20">
        <v>710</v>
      </c>
      <c r="BU11" s="20">
        <v>723</v>
      </c>
      <c r="BV11" s="20">
        <v>736</v>
      </c>
      <c r="BW11" s="20">
        <v>737</v>
      </c>
      <c r="BX11" s="20">
        <v>813</v>
      </c>
      <c r="BY11" s="20">
        <v>827</v>
      </c>
      <c r="BZ11" s="20">
        <v>898</v>
      </c>
      <c r="CA11" s="20">
        <v>704</v>
      </c>
      <c r="CB11" s="20">
        <v>672</v>
      </c>
      <c r="CC11" s="20">
        <v>626</v>
      </c>
      <c r="CD11" s="20">
        <v>619</v>
      </c>
      <c r="CE11" s="20">
        <v>529</v>
      </c>
      <c r="CF11" s="20">
        <v>540</v>
      </c>
      <c r="CG11" s="20">
        <v>505</v>
      </c>
      <c r="CH11" s="20">
        <v>473</v>
      </c>
      <c r="CI11" s="20">
        <v>440</v>
      </c>
      <c r="CJ11" s="20">
        <v>485</v>
      </c>
      <c r="CK11" s="20">
        <v>412</v>
      </c>
      <c r="CL11" s="20">
        <v>346</v>
      </c>
      <c r="CM11" s="20">
        <v>330</v>
      </c>
      <c r="CN11" s="20">
        <v>249</v>
      </c>
      <c r="CO11" s="20">
        <v>282</v>
      </c>
      <c r="CP11" s="20">
        <v>198</v>
      </c>
      <c r="CQ11" s="20">
        <v>913</v>
      </c>
      <c r="CS11" s="20" t="s">
        <v>30</v>
      </c>
      <c r="CT11" s="20" t="s">
        <v>29</v>
      </c>
      <c r="CU11" s="16" t="s">
        <v>28</v>
      </c>
      <c r="CV11" s="19">
        <f>SUM(Lancs_female[[#This Row],[0]:[4]])</f>
        <v>3921</v>
      </c>
      <c r="CW11" s="19">
        <f>SUM(Lancs_female[[#This Row],[5]:[9]])</f>
        <v>4215</v>
      </c>
      <c r="CX11" s="19">
        <f>SUM(Lancs_female[[#This Row],[10]:[14]])</f>
        <v>3803</v>
      </c>
      <c r="CY11" s="19">
        <f>SUM(Lancs_female[[#This Row],[15]:[19]])</f>
        <v>3559</v>
      </c>
      <c r="CZ11" s="19">
        <f>SUM(Lancs_female[[#This Row],[20]:[24]])</f>
        <v>3793</v>
      </c>
      <c r="DA11" s="19">
        <f>SUM(Lancs_female[[#This Row],[25]:[29]])</f>
        <v>4306</v>
      </c>
      <c r="DB11" s="19">
        <f>SUM(Lancs_female[[#This Row],[30]:[34]])</f>
        <v>4101</v>
      </c>
      <c r="DC11" s="19">
        <f>SUM(Lancs_female[[#This Row],[35]:[39]])</f>
        <v>3862</v>
      </c>
      <c r="DD11" s="19">
        <f>SUM(Lancs_female[[#This Row],[40]:[44]])</f>
        <v>3659</v>
      </c>
      <c r="DE11" s="19">
        <f>SUM(Lancs_female[[#This Row],[45]:[49]])</f>
        <v>4366</v>
      </c>
      <c r="DF11" s="19">
        <f>SUM(Lancs_female[[#This Row],[50]:[54]])</f>
        <v>5233</v>
      </c>
      <c r="DG11" s="19">
        <f>SUM(Lancs_female[[#This Row],[55]:[59]])</f>
        <v>5151</v>
      </c>
      <c r="DH11" s="19">
        <f>SUM(Lancs_female[[#This Row],[60]:[64]])</f>
        <v>4392</v>
      </c>
      <c r="DI11" s="19">
        <f>SUM(Lancs_female[[#This Row],[65]:[69]])</f>
        <v>3682</v>
      </c>
      <c r="DJ11" s="19">
        <f>SUM(Lancs_female[[#This Row],[70]:[74]])</f>
        <v>3979</v>
      </c>
      <c r="DK11" s="19">
        <f>SUM(Lancs_female[[#This Row],[75]:[79]])</f>
        <v>2986</v>
      </c>
      <c r="DL11" s="19">
        <f>SUM(Lancs_female[[#This Row],[80]:[90]])</f>
        <v>4633</v>
      </c>
      <c r="DN11" s="16" t="s">
        <v>30</v>
      </c>
      <c r="DO11" s="16" t="s">
        <v>29</v>
      </c>
      <c r="DP11" s="16" t="s">
        <v>28</v>
      </c>
      <c r="DQ11" s="19">
        <f>SUM(Lancs_female[[#This Row],[0]:[4]])</f>
        <v>3921</v>
      </c>
      <c r="DR11" s="19">
        <f>SUM(Lancs_female[[#This Row],[0]:[4]])</f>
        <v>3921</v>
      </c>
      <c r="DS11" s="19">
        <f>SUM(Lancs_female[[#This Row],[0]:[17]])</f>
        <v>14197</v>
      </c>
      <c r="DT11" s="19">
        <f>SUM(Lancs_female[[#This Row],[18]:[64]])</f>
        <v>40164</v>
      </c>
      <c r="DU11" s="19">
        <f>SUM(Lancs_female[[#This Row],[65]:[90]])</f>
        <v>15280</v>
      </c>
      <c r="DV11" s="19">
        <f>SUM(Lancs_female[[#This Row],[75]:[90]])</f>
        <v>7619</v>
      </c>
      <c r="DW11" s="19">
        <f>SUM(Lancs_female[[#This Row],[85]:[90]])</f>
        <v>2318</v>
      </c>
      <c r="DX11" s="19">
        <f>SUM(Lancs_female[[#This Row],[18]:[90]])</f>
        <v>55444</v>
      </c>
      <c r="DY11" s="19">
        <f>SUM(Lancs_female[[#This Row],[0]:[19]])</f>
        <v>15498</v>
      </c>
      <c r="DZ11" s="19">
        <f>SUM(Lancs_female[[#This Row],[10]:[17]])</f>
        <v>6061</v>
      </c>
      <c r="EA11" s="19">
        <f>SUM(Lancs_female[[#This Row],[20]:[64]])</f>
        <v>38863</v>
      </c>
      <c r="EC11" s="16">
        <f>SUM(Lancs_female[[#This Row],[0]:[4]])</f>
        <v>3921</v>
      </c>
      <c r="ED11" s="16">
        <f>SUM(Lancs_female[[#This Row],[5]:[9]])</f>
        <v>4215</v>
      </c>
      <c r="EE11" s="16">
        <f>SUM(Lancs_female[[#This Row],[10]:[14]])</f>
        <v>3803</v>
      </c>
      <c r="EF11" s="16">
        <f>SUM(Lancs_female[[#This Row],[15]:[19]])</f>
        <v>3559</v>
      </c>
      <c r="EG11" s="16">
        <f>SUM(Lancs_female[[#This Row],[20]:[24]])</f>
        <v>3793</v>
      </c>
      <c r="EH11" s="16">
        <f>SUM(Lancs_female[[#This Row],[25]:[29]])</f>
        <v>4306</v>
      </c>
      <c r="EI11" s="16">
        <f>SUM(Lancs_female[[#This Row],[30]:[34]])</f>
        <v>4101</v>
      </c>
      <c r="EJ11" s="16">
        <f>SUM(Lancs_female[[#This Row],[35]:[39]])</f>
        <v>3862</v>
      </c>
      <c r="EK11" s="16">
        <f>SUM(Lancs_female[[#This Row],[40]:[44]])</f>
        <v>3659</v>
      </c>
      <c r="EL11" s="16">
        <f>SUM(Lancs_female[[#This Row],[45]:[49]])</f>
        <v>4366</v>
      </c>
      <c r="EM11" s="16">
        <f>SUM(Lancs_female[[#This Row],[50]:[54]])</f>
        <v>5233</v>
      </c>
      <c r="EN11" s="16">
        <f>SUM(Lancs_female[[#This Row],[55]:[59]])</f>
        <v>5151</v>
      </c>
      <c r="EO11" s="16">
        <f>SUM(Lancs_female[[#This Row],[60]:[64]])</f>
        <v>4392</v>
      </c>
      <c r="EP11" s="16">
        <f>SUM(Lancs_female[[#This Row],[65]:[69]])</f>
        <v>3682</v>
      </c>
      <c r="EQ11" s="16">
        <f>SUM(Lancs_female[[#This Row],[70]:[74]])</f>
        <v>3979</v>
      </c>
      <c r="ER11" s="16">
        <f>SUM(Lancs_female[[#This Row],[75]:[79]])</f>
        <v>2986</v>
      </c>
      <c r="ES11" s="16">
        <f>SUM(Lancs_female[[#This Row],[80]:[84]])</f>
        <v>2315</v>
      </c>
      <c r="ET11" s="16">
        <f>SUM(Lancs_female[[#This Row],[85]:[89]])</f>
        <v>1405</v>
      </c>
      <c r="EU11" s="20">
        <f>Lancs_female[[#This Row],[90]]</f>
        <v>913</v>
      </c>
      <c r="EW11" s="20"/>
      <c r="EX11" s="20"/>
    </row>
    <row r="12" spans="1:154" s="16" customFormat="1" ht="12.75" customHeight="1" x14ac:dyDescent="0.2">
      <c r="A12" s="16" t="s">
        <v>27</v>
      </c>
      <c r="B12" s="16" t="s">
        <v>26</v>
      </c>
      <c r="C12" s="16" t="s">
        <v>25</v>
      </c>
      <c r="D12" s="20">
        <v>621344</v>
      </c>
      <c r="E12" s="20">
        <v>5939</v>
      </c>
      <c r="F12" s="20">
        <v>6254</v>
      </c>
      <c r="G12" s="20">
        <v>6224</v>
      </c>
      <c r="H12" s="20">
        <v>6513</v>
      </c>
      <c r="I12" s="20">
        <v>6878</v>
      </c>
      <c r="J12" s="20">
        <v>7001</v>
      </c>
      <c r="K12" s="20">
        <v>7065</v>
      </c>
      <c r="L12" s="20">
        <v>7254</v>
      </c>
      <c r="M12" s="20">
        <v>7197</v>
      </c>
      <c r="N12" s="20">
        <v>7312</v>
      </c>
      <c r="O12" s="20">
        <v>7318</v>
      </c>
      <c r="P12" s="20">
        <v>7246</v>
      </c>
      <c r="Q12" s="20">
        <v>7280</v>
      </c>
      <c r="R12" s="20">
        <v>7053</v>
      </c>
      <c r="S12" s="20">
        <v>7008</v>
      </c>
      <c r="T12" s="20">
        <v>6707</v>
      </c>
      <c r="U12" s="20">
        <v>6676</v>
      </c>
      <c r="V12" s="20">
        <v>6179</v>
      </c>
      <c r="W12" s="20">
        <v>6395</v>
      </c>
      <c r="X12" s="20">
        <v>7442</v>
      </c>
      <c r="Y12" s="20">
        <v>7428</v>
      </c>
      <c r="Z12" s="20">
        <v>7622</v>
      </c>
      <c r="AA12" s="20">
        <v>7417</v>
      </c>
      <c r="AB12" s="20">
        <v>7269</v>
      </c>
      <c r="AC12" s="20">
        <v>7053</v>
      </c>
      <c r="AD12" s="20">
        <v>6807</v>
      </c>
      <c r="AE12" s="20">
        <v>7051</v>
      </c>
      <c r="AF12" s="20">
        <v>7310</v>
      </c>
      <c r="AG12" s="20">
        <v>7933</v>
      </c>
      <c r="AH12" s="20">
        <v>7652</v>
      </c>
      <c r="AI12" s="20">
        <v>7290</v>
      </c>
      <c r="AJ12" s="20">
        <v>7515</v>
      </c>
      <c r="AK12" s="20">
        <v>7602</v>
      </c>
      <c r="AL12" s="20">
        <v>7273</v>
      </c>
      <c r="AM12" s="20">
        <v>7447</v>
      </c>
      <c r="AN12" s="20">
        <v>7380</v>
      </c>
      <c r="AO12" s="20">
        <v>7166</v>
      </c>
      <c r="AP12" s="20">
        <v>7370</v>
      </c>
      <c r="AQ12" s="20">
        <v>7173</v>
      </c>
      <c r="AR12" s="20">
        <v>7171</v>
      </c>
      <c r="AS12" s="20">
        <v>7482</v>
      </c>
      <c r="AT12" s="20">
        <v>6967</v>
      </c>
      <c r="AU12" s="20">
        <v>6396</v>
      </c>
      <c r="AV12" s="20">
        <v>6531</v>
      </c>
      <c r="AW12" s="20">
        <v>7084</v>
      </c>
      <c r="AX12" s="20">
        <v>6959</v>
      </c>
      <c r="AY12" s="20">
        <v>7188</v>
      </c>
      <c r="AZ12" s="20">
        <v>7787</v>
      </c>
      <c r="BA12" s="20">
        <v>8304</v>
      </c>
      <c r="BB12" s="20">
        <v>8899</v>
      </c>
      <c r="BC12" s="20">
        <v>8542</v>
      </c>
      <c r="BD12" s="20">
        <v>8862</v>
      </c>
      <c r="BE12" s="20">
        <v>8870</v>
      </c>
      <c r="BF12" s="20">
        <v>8776</v>
      </c>
      <c r="BG12" s="20">
        <v>8795</v>
      </c>
      <c r="BH12" s="20">
        <v>9051</v>
      </c>
      <c r="BI12" s="20">
        <v>8720</v>
      </c>
      <c r="BJ12" s="20">
        <v>9084</v>
      </c>
      <c r="BK12" s="20">
        <v>8895</v>
      </c>
      <c r="BL12" s="20">
        <v>8506</v>
      </c>
      <c r="BM12" s="20">
        <v>8256</v>
      </c>
      <c r="BN12" s="20">
        <v>7716</v>
      </c>
      <c r="BO12" s="20">
        <v>7832</v>
      </c>
      <c r="BP12" s="20">
        <v>7702</v>
      </c>
      <c r="BQ12" s="20">
        <v>7167</v>
      </c>
      <c r="BR12" s="20">
        <v>7059</v>
      </c>
      <c r="BS12" s="20">
        <v>6963</v>
      </c>
      <c r="BT12" s="20">
        <v>6963</v>
      </c>
      <c r="BU12" s="20">
        <v>6704</v>
      </c>
      <c r="BV12" s="20">
        <v>6824</v>
      </c>
      <c r="BW12" s="20">
        <v>7072</v>
      </c>
      <c r="BX12" s="20">
        <v>7299</v>
      </c>
      <c r="BY12" s="20">
        <v>7773</v>
      </c>
      <c r="BZ12" s="20">
        <v>8381</v>
      </c>
      <c r="CA12" s="20">
        <v>6075</v>
      </c>
      <c r="CB12" s="20">
        <v>6043</v>
      </c>
      <c r="CC12" s="20">
        <v>5847</v>
      </c>
      <c r="CD12" s="20">
        <v>5307</v>
      </c>
      <c r="CE12" s="20">
        <v>4915</v>
      </c>
      <c r="CF12" s="20">
        <v>4305</v>
      </c>
      <c r="CG12" s="20">
        <v>4315</v>
      </c>
      <c r="CH12" s="20">
        <v>4249</v>
      </c>
      <c r="CI12" s="20">
        <v>3808</v>
      </c>
      <c r="CJ12" s="20">
        <v>3615</v>
      </c>
      <c r="CK12" s="20">
        <v>3404</v>
      </c>
      <c r="CL12" s="20">
        <v>3020</v>
      </c>
      <c r="CM12" s="20">
        <v>2733</v>
      </c>
      <c r="CN12" s="20">
        <v>2345</v>
      </c>
      <c r="CO12" s="20">
        <v>2165</v>
      </c>
      <c r="CP12" s="20">
        <v>1996</v>
      </c>
      <c r="CQ12" s="20">
        <v>7923</v>
      </c>
      <c r="CS12" s="20" t="s">
        <v>27</v>
      </c>
      <c r="CT12" s="20" t="s">
        <v>26</v>
      </c>
      <c r="CU12" s="16" t="s">
        <v>25</v>
      </c>
      <c r="CV12" s="19">
        <f>SUM(Lancs_female[[#This Row],[0]:[4]])</f>
        <v>31808</v>
      </c>
      <c r="CW12" s="19">
        <f>SUM(Lancs_female[[#This Row],[5]:[9]])</f>
        <v>35829</v>
      </c>
      <c r="CX12" s="19">
        <f>SUM(Lancs_female[[#This Row],[10]:[14]])</f>
        <v>35905</v>
      </c>
      <c r="CY12" s="19">
        <f>SUM(Lancs_female[[#This Row],[15]:[19]])</f>
        <v>33399</v>
      </c>
      <c r="CZ12" s="19">
        <f>SUM(Lancs_female[[#This Row],[20]:[24]])</f>
        <v>36789</v>
      </c>
      <c r="DA12" s="19">
        <f>SUM(Lancs_female[[#This Row],[25]:[29]])</f>
        <v>36753</v>
      </c>
      <c r="DB12" s="19">
        <f>SUM(Lancs_female[[#This Row],[30]:[34]])</f>
        <v>37127</v>
      </c>
      <c r="DC12" s="19">
        <f>SUM(Lancs_female[[#This Row],[35]:[39]])</f>
        <v>36260</v>
      </c>
      <c r="DD12" s="19">
        <f>SUM(Lancs_female[[#This Row],[40]:[44]])</f>
        <v>34460</v>
      </c>
      <c r="DE12" s="19">
        <f>SUM(Lancs_female[[#This Row],[45]:[49]])</f>
        <v>39137</v>
      </c>
      <c r="DF12" s="19">
        <f>SUM(Lancs_female[[#This Row],[50]:[54]])</f>
        <v>43845</v>
      </c>
      <c r="DG12" s="19">
        <f>SUM(Lancs_female[[#This Row],[55]:[59]])</f>
        <v>44256</v>
      </c>
      <c r="DH12" s="19">
        <f>SUM(Lancs_female[[#This Row],[60]:[64]])</f>
        <v>38673</v>
      </c>
      <c r="DI12" s="19">
        <f>SUM(Lancs_female[[#This Row],[65]:[69]])</f>
        <v>34513</v>
      </c>
      <c r="DJ12" s="19">
        <f>SUM(Lancs_female[[#This Row],[70]:[74]])</f>
        <v>36600</v>
      </c>
      <c r="DK12" s="19">
        <f>SUM(Lancs_female[[#This Row],[75]:[79]])</f>
        <v>26417</v>
      </c>
      <c r="DL12" s="19">
        <f>SUM(Lancs_female[[#This Row],[80]:[90]])</f>
        <v>39573</v>
      </c>
      <c r="DN12" s="16" t="s">
        <v>27</v>
      </c>
      <c r="DO12" s="16" t="s">
        <v>26</v>
      </c>
      <c r="DP12" s="16" t="s">
        <v>25</v>
      </c>
      <c r="DQ12" s="19">
        <f>SUM(Lancs_female[[#This Row],[0]:[4]])</f>
        <v>31808</v>
      </c>
      <c r="DR12" s="19">
        <f>SUM(Lancs_female[[#This Row],[0]:[4]])</f>
        <v>31808</v>
      </c>
      <c r="DS12" s="19">
        <f>SUM(Lancs_female[[#This Row],[0]:[17]])</f>
        <v>123104</v>
      </c>
      <c r="DT12" s="19">
        <f>SUM(Lancs_female[[#This Row],[18]:[64]])</f>
        <v>361137</v>
      </c>
      <c r="DU12" s="19">
        <f>SUM(Lancs_female[[#This Row],[65]:[90]])</f>
        <v>137103</v>
      </c>
      <c r="DV12" s="19">
        <f>SUM(Lancs_female[[#This Row],[75]:[90]])</f>
        <v>65990</v>
      </c>
      <c r="DW12" s="19">
        <f>SUM(Lancs_female[[#This Row],[85]:[90]])</f>
        <v>20182</v>
      </c>
      <c r="DX12" s="19">
        <f>SUM(Lancs_female[[#This Row],[18]:[90]])</f>
        <v>498240</v>
      </c>
      <c r="DY12" s="19">
        <f>SUM(Lancs_female[[#This Row],[0]:[19]])</f>
        <v>136941</v>
      </c>
      <c r="DZ12" s="19">
        <f>SUM(Lancs_female[[#This Row],[10]:[17]])</f>
        <v>55467</v>
      </c>
      <c r="EA12" s="19">
        <f>SUM(Lancs_female[[#This Row],[20]:[64]])</f>
        <v>347300</v>
      </c>
      <c r="EC12" s="16">
        <f>SUM(Lancs_female[[#This Row],[0]:[4]])</f>
        <v>31808</v>
      </c>
      <c r="ED12" s="16">
        <f>SUM(Lancs_female[[#This Row],[5]:[9]])</f>
        <v>35829</v>
      </c>
      <c r="EE12" s="16">
        <f>SUM(Lancs_female[[#This Row],[10]:[14]])</f>
        <v>35905</v>
      </c>
      <c r="EF12" s="16">
        <f>SUM(Lancs_female[[#This Row],[15]:[19]])</f>
        <v>33399</v>
      </c>
      <c r="EG12" s="16">
        <f>SUM(Lancs_female[[#This Row],[20]:[24]])</f>
        <v>36789</v>
      </c>
      <c r="EH12" s="16">
        <f>SUM(Lancs_female[[#This Row],[25]:[29]])</f>
        <v>36753</v>
      </c>
      <c r="EI12" s="16">
        <f>SUM(Lancs_female[[#This Row],[30]:[34]])</f>
        <v>37127</v>
      </c>
      <c r="EJ12" s="16">
        <f>SUM(Lancs_female[[#This Row],[35]:[39]])</f>
        <v>36260</v>
      </c>
      <c r="EK12" s="16">
        <f>SUM(Lancs_female[[#This Row],[40]:[44]])</f>
        <v>34460</v>
      </c>
      <c r="EL12" s="16">
        <f>SUM(Lancs_female[[#This Row],[45]:[49]])</f>
        <v>39137</v>
      </c>
      <c r="EM12" s="16">
        <f>SUM(Lancs_female[[#This Row],[50]:[54]])</f>
        <v>43845</v>
      </c>
      <c r="EN12" s="16">
        <f>SUM(Lancs_female[[#This Row],[55]:[59]])</f>
        <v>44256</v>
      </c>
      <c r="EO12" s="16">
        <f>SUM(Lancs_female[[#This Row],[60]:[64]])</f>
        <v>38673</v>
      </c>
      <c r="EP12" s="16">
        <f>SUM(Lancs_female[[#This Row],[65]:[69]])</f>
        <v>34513</v>
      </c>
      <c r="EQ12" s="16">
        <f>SUM(Lancs_female[[#This Row],[70]:[74]])</f>
        <v>36600</v>
      </c>
      <c r="ER12" s="16">
        <f>SUM(Lancs_female[[#This Row],[75]:[79]])</f>
        <v>26417</v>
      </c>
      <c r="ES12" s="16">
        <f>SUM(Lancs_female[[#This Row],[80]:[84]])</f>
        <v>19391</v>
      </c>
      <c r="ET12" s="16">
        <f>SUM(Lancs_female[[#This Row],[85]:[89]])</f>
        <v>12259</v>
      </c>
      <c r="EU12" s="20">
        <f>Lancs_female[[#This Row],[90]]</f>
        <v>7923</v>
      </c>
      <c r="EW12" s="20"/>
      <c r="EX12" s="20"/>
    </row>
    <row r="13" spans="1:154" s="16" customFormat="1" ht="12.75" customHeight="1" x14ac:dyDescent="0.2">
      <c r="A13" s="16" t="s">
        <v>24</v>
      </c>
      <c r="B13" s="16" t="s">
        <v>23</v>
      </c>
      <c r="C13" s="16" t="s">
        <v>0</v>
      </c>
      <c r="D13" s="20">
        <v>45283</v>
      </c>
      <c r="E13" s="20">
        <v>540</v>
      </c>
      <c r="F13" s="20">
        <v>558</v>
      </c>
      <c r="G13" s="20">
        <v>556</v>
      </c>
      <c r="H13" s="20">
        <v>556</v>
      </c>
      <c r="I13" s="20">
        <v>597</v>
      </c>
      <c r="J13" s="20">
        <v>563</v>
      </c>
      <c r="K13" s="20">
        <v>598</v>
      </c>
      <c r="L13" s="20">
        <v>622</v>
      </c>
      <c r="M13" s="20">
        <v>581</v>
      </c>
      <c r="N13" s="20">
        <v>539</v>
      </c>
      <c r="O13" s="20">
        <v>615</v>
      </c>
      <c r="P13" s="20">
        <v>567</v>
      </c>
      <c r="Q13" s="20">
        <v>606</v>
      </c>
      <c r="R13" s="20">
        <v>562</v>
      </c>
      <c r="S13" s="20">
        <v>552</v>
      </c>
      <c r="T13" s="20">
        <v>528</v>
      </c>
      <c r="U13" s="20">
        <v>488</v>
      </c>
      <c r="V13" s="20">
        <v>453</v>
      </c>
      <c r="W13" s="20">
        <v>446</v>
      </c>
      <c r="X13" s="20">
        <v>391</v>
      </c>
      <c r="Y13" s="20">
        <v>371</v>
      </c>
      <c r="Z13" s="20">
        <v>409</v>
      </c>
      <c r="AA13" s="20">
        <v>519</v>
      </c>
      <c r="AB13" s="20">
        <v>451</v>
      </c>
      <c r="AC13" s="20">
        <v>515</v>
      </c>
      <c r="AD13" s="20">
        <v>558</v>
      </c>
      <c r="AE13" s="20">
        <v>574</v>
      </c>
      <c r="AF13" s="20">
        <v>595</v>
      </c>
      <c r="AG13" s="20">
        <v>612</v>
      </c>
      <c r="AH13" s="20">
        <v>632</v>
      </c>
      <c r="AI13" s="20">
        <v>580</v>
      </c>
      <c r="AJ13" s="20">
        <v>551</v>
      </c>
      <c r="AK13" s="20">
        <v>698</v>
      </c>
      <c r="AL13" s="20">
        <v>652</v>
      </c>
      <c r="AM13" s="20">
        <v>623</v>
      </c>
      <c r="AN13" s="20">
        <v>591</v>
      </c>
      <c r="AO13" s="20">
        <v>609</v>
      </c>
      <c r="AP13" s="20">
        <v>582</v>
      </c>
      <c r="AQ13" s="20">
        <v>571</v>
      </c>
      <c r="AR13" s="20">
        <v>553</v>
      </c>
      <c r="AS13" s="20">
        <v>540</v>
      </c>
      <c r="AT13" s="20">
        <v>541</v>
      </c>
      <c r="AU13" s="20">
        <v>507</v>
      </c>
      <c r="AV13" s="20">
        <v>519</v>
      </c>
      <c r="AW13" s="20">
        <v>531</v>
      </c>
      <c r="AX13" s="20">
        <v>490</v>
      </c>
      <c r="AY13" s="20">
        <v>538</v>
      </c>
      <c r="AZ13" s="20">
        <v>541</v>
      </c>
      <c r="BA13" s="20">
        <v>526</v>
      </c>
      <c r="BB13" s="20">
        <v>562</v>
      </c>
      <c r="BC13" s="20">
        <v>568</v>
      </c>
      <c r="BD13" s="20">
        <v>641</v>
      </c>
      <c r="BE13" s="20">
        <v>601</v>
      </c>
      <c r="BF13" s="20">
        <v>577</v>
      </c>
      <c r="BG13" s="20">
        <v>608</v>
      </c>
      <c r="BH13" s="20">
        <v>623</v>
      </c>
      <c r="BI13" s="20">
        <v>610</v>
      </c>
      <c r="BJ13" s="20">
        <v>647</v>
      </c>
      <c r="BK13" s="20">
        <v>581</v>
      </c>
      <c r="BL13" s="20">
        <v>626</v>
      </c>
      <c r="BM13" s="20">
        <v>566</v>
      </c>
      <c r="BN13" s="20">
        <v>510</v>
      </c>
      <c r="BO13" s="20">
        <v>558</v>
      </c>
      <c r="BP13" s="20">
        <v>503</v>
      </c>
      <c r="BQ13" s="20">
        <v>492</v>
      </c>
      <c r="BR13" s="20">
        <v>505</v>
      </c>
      <c r="BS13" s="20">
        <v>465</v>
      </c>
      <c r="BT13" s="20">
        <v>474</v>
      </c>
      <c r="BU13" s="20">
        <v>419</v>
      </c>
      <c r="BV13" s="20">
        <v>483</v>
      </c>
      <c r="BW13" s="20">
        <v>488</v>
      </c>
      <c r="BX13" s="20">
        <v>549</v>
      </c>
      <c r="BY13" s="20">
        <v>531</v>
      </c>
      <c r="BZ13" s="20">
        <v>585</v>
      </c>
      <c r="CA13" s="20">
        <v>375</v>
      </c>
      <c r="CB13" s="20">
        <v>399</v>
      </c>
      <c r="CC13" s="20">
        <v>390</v>
      </c>
      <c r="CD13" s="20">
        <v>320</v>
      </c>
      <c r="CE13" s="20">
        <v>337</v>
      </c>
      <c r="CF13" s="20">
        <v>278</v>
      </c>
      <c r="CG13" s="20">
        <v>251</v>
      </c>
      <c r="CH13" s="20">
        <v>243</v>
      </c>
      <c r="CI13" s="20">
        <v>248</v>
      </c>
      <c r="CJ13" s="20">
        <v>226</v>
      </c>
      <c r="CK13" s="20">
        <v>209</v>
      </c>
      <c r="CL13" s="20">
        <v>174</v>
      </c>
      <c r="CM13" s="20">
        <v>175</v>
      </c>
      <c r="CN13" s="20">
        <v>153</v>
      </c>
      <c r="CO13" s="20">
        <v>109</v>
      </c>
      <c r="CP13" s="20">
        <v>132</v>
      </c>
      <c r="CQ13" s="20">
        <v>595</v>
      </c>
      <c r="CS13" s="20" t="s">
        <v>24</v>
      </c>
      <c r="CT13" s="20" t="s">
        <v>23</v>
      </c>
      <c r="CU13" s="16" t="s">
        <v>0</v>
      </c>
      <c r="CV13" s="19">
        <f>SUM(Lancs_female[[#This Row],[0]:[4]])</f>
        <v>2807</v>
      </c>
      <c r="CW13" s="19">
        <f>SUM(Lancs_female[[#This Row],[5]:[9]])</f>
        <v>2903</v>
      </c>
      <c r="CX13" s="19">
        <f>SUM(Lancs_female[[#This Row],[10]:[14]])</f>
        <v>2902</v>
      </c>
      <c r="CY13" s="19">
        <f>SUM(Lancs_female[[#This Row],[15]:[19]])</f>
        <v>2306</v>
      </c>
      <c r="CZ13" s="19">
        <f>SUM(Lancs_female[[#This Row],[20]:[24]])</f>
        <v>2265</v>
      </c>
      <c r="DA13" s="19">
        <f>SUM(Lancs_female[[#This Row],[25]:[29]])</f>
        <v>2971</v>
      </c>
      <c r="DB13" s="19">
        <f>SUM(Lancs_female[[#This Row],[30]:[34]])</f>
        <v>3104</v>
      </c>
      <c r="DC13" s="19">
        <f>SUM(Lancs_female[[#This Row],[35]:[39]])</f>
        <v>2906</v>
      </c>
      <c r="DD13" s="19">
        <f>SUM(Lancs_female[[#This Row],[40]:[44]])</f>
        <v>2638</v>
      </c>
      <c r="DE13" s="19">
        <f>SUM(Lancs_female[[#This Row],[45]:[49]])</f>
        <v>2657</v>
      </c>
      <c r="DF13" s="19">
        <f>SUM(Lancs_female[[#This Row],[50]:[54]])</f>
        <v>2995</v>
      </c>
      <c r="DG13" s="19">
        <f>SUM(Lancs_female[[#This Row],[55]:[59]])</f>
        <v>3087</v>
      </c>
      <c r="DH13" s="19">
        <f>SUM(Lancs_female[[#This Row],[60]:[64]])</f>
        <v>2629</v>
      </c>
      <c r="DI13" s="19">
        <f>SUM(Lancs_female[[#This Row],[65]:[69]])</f>
        <v>2346</v>
      </c>
      <c r="DJ13" s="19">
        <f>SUM(Lancs_female[[#This Row],[70]:[74]])</f>
        <v>2528</v>
      </c>
      <c r="DK13" s="19">
        <f>SUM(Lancs_female[[#This Row],[75]:[79]])</f>
        <v>1724</v>
      </c>
      <c r="DL13" s="19">
        <f>SUM(Lancs_female[[#This Row],[80]:[90]])</f>
        <v>2515</v>
      </c>
      <c r="DN13" s="16" t="s">
        <v>24</v>
      </c>
      <c r="DO13" s="16" t="s">
        <v>23</v>
      </c>
      <c r="DP13" s="16" t="s">
        <v>0</v>
      </c>
      <c r="DQ13" s="19">
        <f>SUM(Lancs_female[[#This Row],[0]:[4]])</f>
        <v>2807</v>
      </c>
      <c r="DR13" s="19">
        <f>SUM(Lancs_female[[#This Row],[0]:[4]])</f>
        <v>2807</v>
      </c>
      <c r="DS13" s="19">
        <f>SUM(Lancs_female[[#This Row],[0]:[17]])</f>
        <v>10081</v>
      </c>
      <c r="DT13" s="19">
        <f>SUM(Lancs_female[[#This Row],[18]:[64]])</f>
        <v>26089</v>
      </c>
      <c r="DU13" s="19">
        <f>SUM(Lancs_female[[#This Row],[65]:[90]])</f>
        <v>9113</v>
      </c>
      <c r="DV13" s="19">
        <f>SUM(Lancs_female[[#This Row],[75]:[90]])</f>
        <v>4239</v>
      </c>
      <c r="DW13" s="19">
        <f>SUM(Lancs_female[[#This Row],[85]:[90]])</f>
        <v>1338</v>
      </c>
      <c r="DX13" s="19">
        <f>SUM(Lancs_female[[#This Row],[18]:[90]])</f>
        <v>35202</v>
      </c>
      <c r="DY13" s="19">
        <f>SUM(Lancs_female[[#This Row],[0]:[19]])</f>
        <v>10918</v>
      </c>
      <c r="DZ13" s="19">
        <f>SUM(Lancs_female[[#This Row],[10]:[17]])</f>
        <v>4371</v>
      </c>
      <c r="EA13" s="19">
        <f>SUM(Lancs_female[[#This Row],[20]:[64]])</f>
        <v>25252</v>
      </c>
      <c r="EC13" s="16">
        <f>SUM(Lancs_female[[#This Row],[0]:[4]])</f>
        <v>2807</v>
      </c>
      <c r="ED13" s="16">
        <f>SUM(Lancs_female[[#This Row],[5]:[9]])</f>
        <v>2903</v>
      </c>
      <c r="EE13" s="16">
        <f>SUM(Lancs_female[[#This Row],[10]:[14]])</f>
        <v>2902</v>
      </c>
      <c r="EF13" s="16">
        <f>SUM(Lancs_female[[#This Row],[15]:[19]])</f>
        <v>2306</v>
      </c>
      <c r="EG13" s="16">
        <f>SUM(Lancs_female[[#This Row],[20]:[24]])</f>
        <v>2265</v>
      </c>
      <c r="EH13" s="16">
        <f>SUM(Lancs_female[[#This Row],[25]:[29]])</f>
        <v>2971</v>
      </c>
      <c r="EI13" s="16">
        <f>SUM(Lancs_female[[#This Row],[30]:[34]])</f>
        <v>3104</v>
      </c>
      <c r="EJ13" s="16">
        <f>SUM(Lancs_female[[#This Row],[35]:[39]])</f>
        <v>2906</v>
      </c>
      <c r="EK13" s="16">
        <f>SUM(Lancs_female[[#This Row],[40]:[44]])</f>
        <v>2638</v>
      </c>
      <c r="EL13" s="16">
        <f>SUM(Lancs_female[[#This Row],[45]:[49]])</f>
        <v>2657</v>
      </c>
      <c r="EM13" s="16">
        <f>SUM(Lancs_female[[#This Row],[50]:[54]])</f>
        <v>2995</v>
      </c>
      <c r="EN13" s="16">
        <f>SUM(Lancs_female[[#This Row],[55]:[59]])</f>
        <v>3087</v>
      </c>
      <c r="EO13" s="16">
        <f>SUM(Lancs_female[[#This Row],[60]:[64]])</f>
        <v>2629</v>
      </c>
      <c r="EP13" s="16">
        <f>SUM(Lancs_female[[#This Row],[65]:[69]])</f>
        <v>2346</v>
      </c>
      <c r="EQ13" s="16">
        <f>SUM(Lancs_female[[#This Row],[70]:[74]])</f>
        <v>2528</v>
      </c>
      <c r="ER13" s="16">
        <f>SUM(Lancs_female[[#This Row],[75]:[79]])</f>
        <v>1724</v>
      </c>
      <c r="ES13" s="16">
        <f>SUM(Lancs_female[[#This Row],[80]:[84]])</f>
        <v>1177</v>
      </c>
      <c r="ET13" s="16">
        <f>SUM(Lancs_female[[#This Row],[85]:[89]])</f>
        <v>743</v>
      </c>
      <c r="EU13" s="20">
        <f>Lancs_female[[#This Row],[90]]</f>
        <v>595</v>
      </c>
      <c r="EW13" s="20"/>
      <c r="EX13" s="20"/>
    </row>
    <row r="14" spans="1:154" s="16" customFormat="1" ht="12.75" customHeight="1" x14ac:dyDescent="0.2">
      <c r="A14" s="16" t="s">
        <v>22</v>
      </c>
      <c r="B14" s="16" t="s">
        <v>21</v>
      </c>
      <c r="C14" s="16" t="s">
        <v>0</v>
      </c>
      <c r="D14" s="20">
        <v>59585</v>
      </c>
      <c r="E14" s="20">
        <v>559</v>
      </c>
      <c r="F14" s="20">
        <v>578</v>
      </c>
      <c r="G14" s="20">
        <v>563</v>
      </c>
      <c r="H14" s="20">
        <v>655</v>
      </c>
      <c r="I14" s="20">
        <v>670</v>
      </c>
      <c r="J14" s="20">
        <v>670</v>
      </c>
      <c r="K14" s="20">
        <v>725</v>
      </c>
      <c r="L14" s="20">
        <v>684</v>
      </c>
      <c r="M14" s="20">
        <v>723</v>
      </c>
      <c r="N14" s="20">
        <v>717</v>
      </c>
      <c r="O14" s="20">
        <v>719</v>
      </c>
      <c r="P14" s="20">
        <v>682</v>
      </c>
      <c r="Q14" s="20">
        <v>700</v>
      </c>
      <c r="R14" s="20">
        <v>704</v>
      </c>
      <c r="S14" s="20">
        <v>658</v>
      </c>
      <c r="T14" s="20">
        <v>674</v>
      </c>
      <c r="U14" s="20">
        <v>670</v>
      </c>
      <c r="V14" s="20">
        <v>592</v>
      </c>
      <c r="W14" s="20">
        <v>534</v>
      </c>
      <c r="X14" s="20">
        <v>433</v>
      </c>
      <c r="Y14" s="20">
        <v>408</v>
      </c>
      <c r="Z14" s="20">
        <v>479</v>
      </c>
      <c r="AA14" s="20">
        <v>528</v>
      </c>
      <c r="AB14" s="20">
        <v>596</v>
      </c>
      <c r="AC14" s="20">
        <v>593</v>
      </c>
      <c r="AD14" s="20">
        <v>701</v>
      </c>
      <c r="AE14" s="20">
        <v>600</v>
      </c>
      <c r="AF14" s="20">
        <v>631</v>
      </c>
      <c r="AG14" s="20">
        <v>748</v>
      </c>
      <c r="AH14" s="20">
        <v>691</v>
      </c>
      <c r="AI14" s="20">
        <v>698</v>
      </c>
      <c r="AJ14" s="20">
        <v>788</v>
      </c>
      <c r="AK14" s="20">
        <v>835</v>
      </c>
      <c r="AL14" s="20">
        <v>817</v>
      </c>
      <c r="AM14" s="20">
        <v>810</v>
      </c>
      <c r="AN14" s="20">
        <v>848</v>
      </c>
      <c r="AO14" s="20">
        <v>749</v>
      </c>
      <c r="AP14" s="20">
        <v>750</v>
      </c>
      <c r="AQ14" s="20">
        <v>811</v>
      </c>
      <c r="AR14" s="20">
        <v>730</v>
      </c>
      <c r="AS14" s="20">
        <v>747</v>
      </c>
      <c r="AT14" s="20">
        <v>737</v>
      </c>
      <c r="AU14" s="20">
        <v>689</v>
      </c>
      <c r="AV14" s="20">
        <v>732</v>
      </c>
      <c r="AW14" s="20">
        <v>787</v>
      </c>
      <c r="AX14" s="20">
        <v>726</v>
      </c>
      <c r="AY14" s="20">
        <v>779</v>
      </c>
      <c r="AZ14" s="20">
        <v>836</v>
      </c>
      <c r="BA14" s="20">
        <v>896</v>
      </c>
      <c r="BB14" s="20">
        <v>994</v>
      </c>
      <c r="BC14" s="20">
        <v>867</v>
      </c>
      <c r="BD14" s="20">
        <v>912</v>
      </c>
      <c r="BE14" s="20">
        <v>953</v>
      </c>
      <c r="BF14" s="20">
        <v>877</v>
      </c>
      <c r="BG14" s="20">
        <v>873</v>
      </c>
      <c r="BH14" s="20">
        <v>911</v>
      </c>
      <c r="BI14" s="20">
        <v>858</v>
      </c>
      <c r="BJ14" s="20">
        <v>902</v>
      </c>
      <c r="BK14" s="20">
        <v>809</v>
      </c>
      <c r="BL14" s="20">
        <v>777</v>
      </c>
      <c r="BM14" s="20">
        <v>746</v>
      </c>
      <c r="BN14" s="20">
        <v>732</v>
      </c>
      <c r="BO14" s="20">
        <v>681</v>
      </c>
      <c r="BP14" s="20">
        <v>767</v>
      </c>
      <c r="BQ14" s="20">
        <v>661</v>
      </c>
      <c r="BR14" s="20">
        <v>686</v>
      </c>
      <c r="BS14" s="20">
        <v>703</v>
      </c>
      <c r="BT14" s="20">
        <v>643</v>
      </c>
      <c r="BU14" s="20">
        <v>636</v>
      </c>
      <c r="BV14" s="20">
        <v>655</v>
      </c>
      <c r="BW14" s="20">
        <v>693</v>
      </c>
      <c r="BX14" s="20">
        <v>686</v>
      </c>
      <c r="BY14" s="20">
        <v>812</v>
      </c>
      <c r="BZ14" s="20">
        <v>789</v>
      </c>
      <c r="CA14" s="20">
        <v>552</v>
      </c>
      <c r="CB14" s="20">
        <v>573</v>
      </c>
      <c r="CC14" s="20">
        <v>556</v>
      </c>
      <c r="CD14" s="20">
        <v>508</v>
      </c>
      <c r="CE14" s="20">
        <v>442</v>
      </c>
      <c r="CF14" s="20">
        <v>439</v>
      </c>
      <c r="CG14" s="20">
        <v>407</v>
      </c>
      <c r="CH14" s="20">
        <v>367</v>
      </c>
      <c r="CI14" s="20">
        <v>337</v>
      </c>
      <c r="CJ14" s="20">
        <v>285</v>
      </c>
      <c r="CK14" s="20">
        <v>262</v>
      </c>
      <c r="CL14" s="20">
        <v>257</v>
      </c>
      <c r="CM14" s="20">
        <v>224</v>
      </c>
      <c r="CN14" s="20">
        <v>197</v>
      </c>
      <c r="CO14" s="20">
        <v>182</v>
      </c>
      <c r="CP14" s="20">
        <v>141</v>
      </c>
      <c r="CQ14" s="20">
        <v>583</v>
      </c>
      <c r="CS14" s="20" t="s">
        <v>22</v>
      </c>
      <c r="CT14" s="20" t="s">
        <v>21</v>
      </c>
      <c r="CU14" s="16" t="s">
        <v>0</v>
      </c>
      <c r="CV14" s="19">
        <f>SUM(Lancs_female[[#This Row],[0]:[4]])</f>
        <v>3025</v>
      </c>
      <c r="CW14" s="19">
        <f>SUM(Lancs_female[[#This Row],[5]:[9]])</f>
        <v>3519</v>
      </c>
      <c r="CX14" s="19">
        <f>SUM(Lancs_female[[#This Row],[10]:[14]])</f>
        <v>3463</v>
      </c>
      <c r="CY14" s="19">
        <f>SUM(Lancs_female[[#This Row],[15]:[19]])</f>
        <v>2903</v>
      </c>
      <c r="CZ14" s="19">
        <f>SUM(Lancs_female[[#This Row],[20]:[24]])</f>
        <v>2604</v>
      </c>
      <c r="DA14" s="19">
        <f>SUM(Lancs_female[[#This Row],[25]:[29]])</f>
        <v>3371</v>
      </c>
      <c r="DB14" s="19">
        <f>SUM(Lancs_female[[#This Row],[30]:[34]])</f>
        <v>3948</v>
      </c>
      <c r="DC14" s="19">
        <f>SUM(Lancs_female[[#This Row],[35]:[39]])</f>
        <v>3888</v>
      </c>
      <c r="DD14" s="19">
        <f>SUM(Lancs_female[[#This Row],[40]:[44]])</f>
        <v>3692</v>
      </c>
      <c r="DE14" s="19">
        <f>SUM(Lancs_female[[#This Row],[45]:[49]])</f>
        <v>4231</v>
      </c>
      <c r="DF14" s="19">
        <f>SUM(Lancs_female[[#This Row],[50]:[54]])</f>
        <v>4482</v>
      </c>
      <c r="DG14" s="19">
        <f>SUM(Lancs_female[[#This Row],[55]:[59]])</f>
        <v>4257</v>
      </c>
      <c r="DH14" s="19">
        <f>SUM(Lancs_female[[#This Row],[60]:[64]])</f>
        <v>3587</v>
      </c>
      <c r="DI14" s="19">
        <f>SUM(Lancs_female[[#This Row],[65]:[69]])</f>
        <v>3323</v>
      </c>
      <c r="DJ14" s="19">
        <f>SUM(Lancs_female[[#This Row],[70]:[74]])</f>
        <v>3532</v>
      </c>
      <c r="DK14" s="19">
        <f>SUM(Lancs_female[[#This Row],[75]:[79]])</f>
        <v>2518</v>
      </c>
      <c r="DL14" s="19">
        <f>SUM(Lancs_female[[#This Row],[80]:[90]])</f>
        <v>3242</v>
      </c>
      <c r="DN14" s="16" t="s">
        <v>22</v>
      </c>
      <c r="DO14" s="16" t="s">
        <v>21</v>
      </c>
      <c r="DP14" s="16" t="s">
        <v>0</v>
      </c>
      <c r="DQ14" s="19">
        <f>SUM(Lancs_female[[#This Row],[0]:[4]])</f>
        <v>3025</v>
      </c>
      <c r="DR14" s="19">
        <f>SUM(Lancs_female[[#This Row],[0]:[4]])</f>
        <v>3025</v>
      </c>
      <c r="DS14" s="19">
        <f>SUM(Lancs_female[[#This Row],[0]:[17]])</f>
        <v>11943</v>
      </c>
      <c r="DT14" s="19">
        <f>SUM(Lancs_female[[#This Row],[18]:[64]])</f>
        <v>35027</v>
      </c>
      <c r="DU14" s="19">
        <f>SUM(Lancs_female[[#This Row],[65]:[90]])</f>
        <v>12615</v>
      </c>
      <c r="DV14" s="19">
        <f>SUM(Lancs_female[[#This Row],[75]:[90]])</f>
        <v>5760</v>
      </c>
      <c r="DW14" s="19">
        <f>SUM(Lancs_female[[#This Row],[85]:[90]])</f>
        <v>1584</v>
      </c>
      <c r="DX14" s="19">
        <f>SUM(Lancs_female[[#This Row],[18]:[90]])</f>
        <v>47642</v>
      </c>
      <c r="DY14" s="19">
        <f>SUM(Lancs_female[[#This Row],[0]:[19]])</f>
        <v>12910</v>
      </c>
      <c r="DZ14" s="19">
        <f>SUM(Lancs_female[[#This Row],[10]:[17]])</f>
        <v>5399</v>
      </c>
      <c r="EA14" s="19">
        <f>SUM(Lancs_female[[#This Row],[20]:[64]])</f>
        <v>34060</v>
      </c>
      <c r="EC14" s="16">
        <f>SUM(Lancs_female[[#This Row],[0]:[4]])</f>
        <v>3025</v>
      </c>
      <c r="ED14" s="16">
        <f>SUM(Lancs_female[[#This Row],[5]:[9]])</f>
        <v>3519</v>
      </c>
      <c r="EE14" s="16">
        <f>SUM(Lancs_female[[#This Row],[10]:[14]])</f>
        <v>3463</v>
      </c>
      <c r="EF14" s="16">
        <f>SUM(Lancs_female[[#This Row],[15]:[19]])</f>
        <v>2903</v>
      </c>
      <c r="EG14" s="16">
        <f>SUM(Lancs_female[[#This Row],[20]:[24]])</f>
        <v>2604</v>
      </c>
      <c r="EH14" s="16">
        <f>SUM(Lancs_female[[#This Row],[25]:[29]])</f>
        <v>3371</v>
      </c>
      <c r="EI14" s="16">
        <f>SUM(Lancs_female[[#This Row],[30]:[34]])</f>
        <v>3948</v>
      </c>
      <c r="EJ14" s="16">
        <f>SUM(Lancs_female[[#This Row],[35]:[39]])</f>
        <v>3888</v>
      </c>
      <c r="EK14" s="16">
        <f>SUM(Lancs_female[[#This Row],[40]:[44]])</f>
        <v>3692</v>
      </c>
      <c r="EL14" s="16">
        <f>SUM(Lancs_female[[#This Row],[45]:[49]])</f>
        <v>4231</v>
      </c>
      <c r="EM14" s="16">
        <f>SUM(Lancs_female[[#This Row],[50]:[54]])</f>
        <v>4482</v>
      </c>
      <c r="EN14" s="16">
        <f>SUM(Lancs_female[[#This Row],[55]:[59]])</f>
        <v>4257</v>
      </c>
      <c r="EO14" s="16">
        <f>SUM(Lancs_female[[#This Row],[60]:[64]])</f>
        <v>3587</v>
      </c>
      <c r="EP14" s="16">
        <f>SUM(Lancs_female[[#This Row],[65]:[69]])</f>
        <v>3323</v>
      </c>
      <c r="EQ14" s="16">
        <f>SUM(Lancs_female[[#This Row],[70]:[74]])</f>
        <v>3532</v>
      </c>
      <c r="ER14" s="16">
        <f>SUM(Lancs_female[[#This Row],[75]:[79]])</f>
        <v>2518</v>
      </c>
      <c r="ES14" s="16">
        <f>SUM(Lancs_female[[#This Row],[80]:[84]])</f>
        <v>1658</v>
      </c>
      <c r="ET14" s="16">
        <f>SUM(Lancs_female[[#This Row],[85]:[89]])</f>
        <v>1001</v>
      </c>
      <c r="EU14" s="20">
        <f>Lancs_female[[#This Row],[90]]</f>
        <v>583</v>
      </c>
      <c r="EW14" s="20"/>
      <c r="EX14" s="20"/>
    </row>
    <row r="15" spans="1:154" s="16" customFormat="1" ht="12.75" customHeight="1" x14ac:dyDescent="0.2">
      <c r="A15" s="16" t="s">
        <v>20</v>
      </c>
      <c r="B15" s="16" t="s">
        <v>19</v>
      </c>
      <c r="C15" s="16" t="s">
        <v>0</v>
      </c>
      <c r="D15" s="20">
        <v>41713</v>
      </c>
      <c r="E15" s="20">
        <v>278</v>
      </c>
      <c r="F15" s="20">
        <v>330</v>
      </c>
      <c r="G15" s="20">
        <v>318</v>
      </c>
      <c r="H15" s="20">
        <v>337</v>
      </c>
      <c r="I15" s="20">
        <v>358</v>
      </c>
      <c r="J15" s="20">
        <v>324</v>
      </c>
      <c r="K15" s="20">
        <v>398</v>
      </c>
      <c r="L15" s="20">
        <v>413</v>
      </c>
      <c r="M15" s="20">
        <v>385</v>
      </c>
      <c r="N15" s="20">
        <v>484</v>
      </c>
      <c r="O15" s="20">
        <v>450</v>
      </c>
      <c r="P15" s="20">
        <v>458</v>
      </c>
      <c r="Q15" s="20">
        <v>460</v>
      </c>
      <c r="R15" s="20">
        <v>434</v>
      </c>
      <c r="S15" s="20">
        <v>438</v>
      </c>
      <c r="T15" s="20">
        <v>442</v>
      </c>
      <c r="U15" s="20">
        <v>402</v>
      </c>
      <c r="V15" s="20">
        <v>385</v>
      </c>
      <c r="W15" s="20">
        <v>341</v>
      </c>
      <c r="X15" s="20">
        <v>265</v>
      </c>
      <c r="Y15" s="20">
        <v>245</v>
      </c>
      <c r="Z15" s="20">
        <v>283</v>
      </c>
      <c r="AA15" s="20">
        <v>285</v>
      </c>
      <c r="AB15" s="20">
        <v>334</v>
      </c>
      <c r="AC15" s="20">
        <v>366</v>
      </c>
      <c r="AD15" s="20">
        <v>324</v>
      </c>
      <c r="AE15" s="20">
        <v>349</v>
      </c>
      <c r="AF15" s="20">
        <v>286</v>
      </c>
      <c r="AG15" s="20">
        <v>415</v>
      </c>
      <c r="AH15" s="20">
        <v>408</v>
      </c>
      <c r="AI15" s="20">
        <v>342</v>
      </c>
      <c r="AJ15" s="20">
        <v>421</v>
      </c>
      <c r="AK15" s="20">
        <v>387</v>
      </c>
      <c r="AL15" s="20">
        <v>385</v>
      </c>
      <c r="AM15" s="20">
        <v>458</v>
      </c>
      <c r="AN15" s="20">
        <v>391</v>
      </c>
      <c r="AO15" s="20">
        <v>405</v>
      </c>
      <c r="AP15" s="20">
        <v>442</v>
      </c>
      <c r="AQ15" s="20">
        <v>410</v>
      </c>
      <c r="AR15" s="20">
        <v>458</v>
      </c>
      <c r="AS15" s="20">
        <v>450</v>
      </c>
      <c r="AT15" s="20">
        <v>423</v>
      </c>
      <c r="AU15" s="20">
        <v>399</v>
      </c>
      <c r="AV15" s="20">
        <v>379</v>
      </c>
      <c r="AW15" s="20">
        <v>467</v>
      </c>
      <c r="AX15" s="20">
        <v>431</v>
      </c>
      <c r="AY15" s="20">
        <v>526</v>
      </c>
      <c r="AZ15" s="20">
        <v>484</v>
      </c>
      <c r="BA15" s="20">
        <v>559</v>
      </c>
      <c r="BB15" s="20">
        <v>601</v>
      </c>
      <c r="BC15" s="20">
        <v>558</v>
      </c>
      <c r="BD15" s="20">
        <v>602</v>
      </c>
      <c r="BE15" s="20">
        <v>636</v>
      </c>
      <c r="BF15" s="20">
        <v>663</v>
      </c>
      <c r="BG15" s="20">
        <v>684</v>
      </c>
      <c r="BH15" s="20">
        <v>690</v>
      </c>
      <c r="BI15" s="20">
        <v>601</v>
      </c>
      <c r="BJ15" s="20">
        <v>736</v>
      </c>
      <c r="BK15" s="20">
        <v>714</v>
      </c>
      <c r="BL15" s="20">
        <v>711</v>
      </c>
      <c r="BM15" s="20">
        <v>656</v>
      </c>
      <c r="BN15" s="20">
        <v>606</v>
      </c>
      <c r="BO15" s="20">
        <v>606</v>
      </c>
      <c r="BP15" s="20">
        <v>624</v>
      </c>
      <c r="BQ15" s="20">
        <v>589</v>
      </c>
      <c r="BR15" s="20">
        <v>531</v>
      </c>
      <c r="BS15" s="20">
        <v>550</v>
      </c>
      <c r="BT15" s="20">
        <v>597</v>
      </c>
      <c r="BU15" s="20">
        <v>539</v>
      </c>
      <c r="BV15" s="20">
        <v>526</v>
      </c>
      <c r="BW15" s="20">
        <v>629</v>
      </c>
      <c r="BX15" s="20">
        <v>603</v>
      </c>
      <c r="BY15" s="20">
        <v>646</v>
      </c>
      <c r="BZ15" s="20">
        <v>754</v>
      </c>
      <c r="CA15" s="20">
        <v>553</v>
      </c>
      <c r="CB15" s="20">
        <v>577</v>
      </c>
      <c r="CC15" s="20">
        <v>494</v>
      </c>
      <c r="CD15" s="20">
        <v>489</v>
      </c>
      <c r="CE15" s="20">
        <v>446</v>
      </c>
      <c r="CF15" s="20">
        <v>391</v>
      </c>
      <c r="CG15" s="20">
        <v>418</v>
      </c>
      <c r="CH15" s="20">
        <v>415</v>
      </c>
      <c r="CI15" s="20">
        <v>359</v>
      </c>
      <c r="CJ15" s="20">
        <v>337</v>
      </c>
      <c r="CK15" s="20">
        <v>315</v>
      </c>
      <c r="CL15" s="20">
        <v>318</v>
      </c>
      <c r="CM15" s="20">
        <v>286</v>
      </c>
      <c r="CN15" s="20">
        <v>254</v>
      </c>
      <c r="CO15" s="20">
        <v>194</v>
      </c>
      <c r="CP15" s="20">
        <v>200</v>
      </c>
      <c r="CQ15" s="20">
        <v>803</v>
      </c>
      <c r="CS15" s="20" t="s">
        <v>20</v>
      </c>
      <c r="CT15" s="20" t="s">
        <v>19</v>
      </c>
      <c r="CU15" s="16" t="s">
        <v>0</v>
      </c>
      <c r="CV15" s="19">
        <f>SUM(Lancs_female[[#This Row],[0]:[4]])</f>
        <v>1621</v>
      </c>
      <c r="CW15" s="19">
        <f>SUM(Lancs_female[[#This Row],[5]:[9]])</f>
        <v>2004</v>
      </c>
      <c r="CX15" s="19">
        <f>SUM(Lancs_female[[#This Row],[10]:[14]])</f>
        <v>2240</v>
      </c>
      <c r="CY15" s="19">
        <f>SUM(Lancs_female[[#This Row],[15]:[19]])</f>
        <v>1835</v>
      </c>
      <c r="CZ15" s="19">
        <f>SUM(Lancs_female[[#This Row],[20]:[24]])</f>
        <v>1513</v>
      </c>
      <c r="DA15" s="19">
        <f>SUM(Lancs_female[[#This Row],[25]:[29]])</f>
        <v>1782</v>
      </c>
      <c r="DB15" s="19">
        <f>SUM(Lancs_female[[#This Row],[30]:[34]])</f>
        <v>1993</v>
      </c>
      <c r="DC15" s="19">
        <f>SUM(Lancs_female[[#This Row],[35]:[39]])</f>
        <v>2106</v>
      </c>
      <c r="DD15" s="19">
        <f>SUM(Lancs_female[[#This Row],[40]:[44]])</f>
        <v>2118</v>
      </c>
      <c r="DE15" s="19">
        <f>SUM(Lancs_female[[#This Row],[45]:[49]])</f>
        <v>2601</v>
      </c>
      <c r="DF15" s="19">
        <f>SUM(Lancs_female[[#This Row],[50]:[54]])</f>
        <v>3143</v>
      </c>
      <c r="DG15" s="19">
        <f>SUM(Lancs_female[[#This Row],[55]:[59]])</f>
        <v>3452</v>
      </c>
      <c r="DH15" s="19">
        <f>SUM(Lancs_female[[#This Row],[60]:[64]])</f>
        <v>3081</v>
      </c>
      <c r="DI15" s="19">
        <f>SUM(Lancs_female[[#This Row],[65]:[69]])</f>
        <v>2743</v>
      </c>
      <c r="DJ15" s="19">
        <f>SUM(Lancs_female[[#This Row],[70]:[74]])</f>
        <v>3185</v>
      </c>
      <c r="DK15" s="19">
        <f>SUM(Lancs_female[[#This Row],[75]:[79]])</f>
        <v>2397</v>
      </c>
      <c r="DL15" s="19">
        <f>SUM(Lancs_female[[#This Row],[80]:[90]])</f>
        <v>3899</v>
      </c>
      <c r="DN15" s="16" t="s">
        <v>20</v>
      </c>
      <c r="DO15" s="16" t="s">
        <v>19</v>
      </c>
      <c r="DP15" s="16" t="s">
        <v>0</v>
      </c>
      <c r="DQ15" s="19">
        <f>SUM(Lancs_female[[#This Row],[0]:[4]])</f>
        <v>1621</v>
      </c>
      <c r="DR15" s="19">
        <f>SUM(Lancs_female[[#This Row],[0]:[4]])</f>
        <v>1621</v>
      </c>
      <c r="DS15" s="19">
        <f>SUM(Lancs_female[[#This Row],[0]:[17]])</f>
        <v>7094</v>
      </c>
      <c r="DT15" s="19">
        <f>SUM(Lancs_female[[#This Row],[18]:[64]])</f>
        <v>22395</v>
      </c>
      <c r="DU15" s="19">
        <f>SUM(Lancs_female[[#This Row],[65]:[90]])</f>
        <v>12224</v>
      </c>
      <c r="DV15" s="19">
        <f>SUM(Lancs_female[[#This Row],[75]:[90]])</f>
        <v>6296</v>
      </c>
      <c r="DW15" s="19">
        <f>SUM(Lancs_female[[#This Row],[85]:[90]])</f>
        <v>2055</v>
      </c>
      <c r="DX15" s="19">
        <f>SUM(Lancs_female[[#This Row],[18]:[90]])</f>
        <v>34619</v>
      </c>
      <c r="DY15" s="19">
        <f>SUM(Lancs_female[[#This Row],[0]:[19]])</f>
        <v>7700</v>
      </c>
      <c r="DZ15" s="19">
        <f>SUM(Lancs_female[[#This Row],[10]:[17]])</f>
        <v>3469</v>
      </c>
      <c r="EA15" s="19">
        <f>SUM(Lancs_female[[#This Row],[20]:[64]])</f>
        <v>21789</v>
      </c>
      <c r="EC15" s="16">
        <f>SUM(Lancs_female[[#This Row],[0]:[4]])</f>
        <v>1621</v>
      </c>
      <c r="ED15" s="16">
        <f>SUM(Lancs_female[[#This Row],[5]:[9]])</f>
        <v>2004</v>
      </c>
      <c r="EE15" s="16">
        <f>SUM(Lancs_female[[#This Row],[10]:[14]])</f>
        <v>2240</v>
      </c>
      <c r="EF15" s="16">
        <f>SUM(Lancs_female[[#This Row],[15]:[19]])</f>
        <v>1835</v>
      </c>
      <c r="EG15" s="16">
        <f>SUM(Lancs_female[[#This Row],[20]:[24]])</f>
        <v>1513</v>
      </c>
      <c r="EH15" s="16">
        <f>SUM(Lancs_female[[#This Row],[25]:[29]])</f>
        <v>1782</v>
      </c>
      <c r="EI15" s="16">
        <f>SUM(Lancs_female[[#This Row],[30]:[34]])</f>
        <v>1993</v>
      </c>
      <c r="EJ15" s="16">
        <f>SUM(Lancs_female[[#This Row],[35]:[39]])</f>
        <v>2106</v>
      </c>
      <c r="EK15" s="16">
        <f>SUM(Lancs_female[[#This Row],[40]:[44]])</f>
        <v>2118</v>
      </c>
      <c r="EL15" s="16">
        <f>SUM(Lancs_female[[#This Row],[45]:[49]])</f>
        <v>2601</v>
      </c>
      <c r="EM15" s="16">
        <f>SUM(Lancs_female[[#This Row],[50]:[54]])</f>
        <v>3143</v>
      </c>
      <c r="EN15" s="16">
        <f>SUM(Lancs_female[[#This Row],[55]:[59]])</f>
        <v>3452</v>
      </c>
      <c r="EO15" s="16">
        <f>SUM(Lancs_female[[#This Row],[60]:[64]])</f>
        <v>3081</v>
      </c>
      <c r="EP15" s="16">
        <f>SUM(Lancs_female[[#This Row],[65]:[69]])</f>
        <v>2743</v>
      </c>
      <c r="EQ15" s="16">
        <f>SUM(Lancs_female[[#This Row],[70]:[74]])</f>
        <v>3185</v>
      </c>
      <c r="ER15" s="16">
        <f>SUM(Lancs_female[[#This Row],[75]:[79]])</f>
        <v>2397</v>
      </c>
      <c r="ES15" s="16">
        <f>SUM(Lancs_female[[#This Row],[80]:[84]])</f>
        <v>1844</v>
      </c>
      <c r="ET15" s="16">
        <f>SUM(Lancs_female[[#This Row],[85]:[89]])</f>
        <v>1252</v>
      </c>
      <c r="EU15" s="20">
        <f>Lancs_female[[#This Row],[90]]</f>
        <v>803</v>
      </c>
      <c r="EW15" s="20"/>
      <c r="EX15" s="20"/>
    </row>
    <row r="16" spans="1:154" s="16" customFormat="1" ht="12.75" customHeight="1" x14ac:dyDescent="0.2">
      <c r="A16" s="16" t="s">
        <v>18</v>
      </c>
      <c r="B16" s="16" t="s">
        <v>17</v>
      </c>
      <c r="C16" s="16" t="s">
        <v>0</v>
      </c>
      <c r="D16" s="20">
        <v>41021</v>
      </c>
      <c r="E16" s="20">
        <v>490</v>
      </c>
      <c r="F16" s="20">
        <v>476</v>
      </c>
      <c r="G16" s="20">
        <v>507</v>
      </c>
      <c r="H16" s="20">
        <v>507</v>
      </c>
      <c r="I16" s="20">
        <v>542</v>
      </c>
      <c r="J16" s="20">
        <v>559</v>
      </c>
      <c r="K16" s="20">
        <v>521</v>
      </c>
      <c r="L16" s="20">
        <v>557</v>
      </c>
      <c r="M16" s="20">
        <v>558</v>
      </c>
      <c r="N16" s="20">
        <v>502</v>
      </c>
      <c r="O16" s="20">
        <v>485</v>
      </c>
      <c r="P16" s="20">
        <v>533</v>
      </c>
      <c r="Q16" s="20">
        <v>555</v>
      </c>
      <c r="R16" s="20">
        <v>515</v>
      </c>
      <c r="S16" s="20">
        <v>498</v>
      </c>
      <c r="T16" s="20">
        <v>431</v>
      </c>
      <c r="U16" s="20">
        <v>457</v>
      </c>
      <c r="V16" s="20">
        <v>439</v>
      </c>
      <c r="W16" s="20">
        <v>435</v>
      </c>
      <c r="X16" s="20">
        <v>373</v>
      </c>
      <c r="Y16" s="20">
        <v>333</v>
      </c>
      <c r="Z16" s="20">
        <v>400</v>
      </c>
      <c r="AA16" s="20">
        <v>502</v>
      </c>
      <c r="AB16" s="20">
        <v>501</v>
      </c>
      <c r="AC16" s="20">
        <v>510</v>
      </c>
      <c r="AD16" s="20">
        <v>496</v>
      </c>
      <c r="AE16" s="20">
        <v>496</v>
      </c>
      <c r="AF16" s="20">
        <v>480</v>
      </c>
      <c r="AG16" s="20">
        <v>538</v>
      </c>
      <c r="AH16" s="20">
        <v>564</v>
      </c>
      <c r="AI16" s="20">
        <v>507</v>
      </c>
      <c r="AJ16" s="20">
        <v>575</v>
      </c>
      <c r="AK16" s="20">
        <v>557</v>
      </c>
      <c r="AL16" s="20">
        <v>566</v>
      </c>
      <c r="AM16" s="20">
        <v>558</v>
      </c>
      <c r="AN16" s="20">
        <v>529</v>
      </c>
      <c r="AO16" s="20">
        <v>515</v>
      </c>
      <c r="AP16" s="20">
        <v>491</v>
      </c>
      <c r="AQ16" s="20">
        <v>540</v>
      </c>
      <c r="AR16" s="20">
        <v>545</v>
      </c>
      <c r="AS16" s="20">
        <v>527</v>
      </c>
      <c r="AT16" s="20">
        <v>489</v>
      </c>
      <c r="AU16" s="20">
        <v>431</v>
      </c>
      <c r="AV16" s="20">
        <v>394</v>
      </c>
      <c r="AW16" s="20">
        <v>484</v>
      </c>
      <c r="AX16" s="20">
        <v>466</v>
      </c>
      <c r="AY16" s="20">
        <v>462</v>
      </c>
      <c r="AZ16" s="20">
        <v>514</v>
      </c>
      <c r="BA16" s="20">
        <v>566</v>
      </c>
      <c r="BB16" s="20">
        <v>622</v>
      </c>
      <c r="BC16" s="20">
        <v>583</v>
      </c>
      <c r="BD16" s="20">
        <v>589</v>
      </c>
      <c r="BE16" s="20">
        <v>550</v>
      </c>
      <c r="BF16" s="20">
        <v>566</v>
      </c>
      <c r="BG16" s="20">
        <v>565</v>
      </c>
      <c r="BH16" s="20">
        <v>536</v>
      </c>
      <c r="BI16" s="20">
        <v>567</v>
      </c>
      <c r="BJ16" s="20">
        <v>571</v>
      </c>
      <c r="BK16" s="20">
        <v>519</v>
      </c>
      <c r="BL16" s="20">
        <v>496</v>
      </c>
      <c r="BM16" s="20">
        <v>538</v>
      </c>
      <c r="BN16" s="20">
        <v>448</v>
      </c>
      <c r="BO16" s="20">
        <v>470</v>
      </c>
      <c r="BP16" s="20">
        <v>482</v>
      </c>
      <c r="BQ16" s="20">
        <v>452</v>
      </c>
      <c r="BR16" s="20">
        <v>379</v>
      </c>
      <c r="BS16" s="20">
        <v>429</v>
      </c>
      <c r="BT16" s="20">
        <v>410</v>
      </c>
      <c r="BU16" s="20">
        <v>388</v>
      </c>
      <c r="BV16" s="20">
        <v>394</v>
      </c>
      <c r="BW16" s="20">
        <v>391</v>
      </c>
      <c r="BX16" s="20">
        <v>482</v>
      </c>
      <c r="BY16" s="20">
        <v>494</v>
      </c>
      <c r="BZ16" s="20">
        <v>450</v>
      </c>
      <c r="CA16" s="20">
        <v>381</v>
      </c>
      <c r="CB16" s="20">
        <v>410</v>
      </c>
      <c r="CC16" s="20">
        <v>354</v>
      </c>
      <c r="CD16" s="20">
        <v>322</v>
      </c>
      <c r="CE16" s="20">
        <v>267</v>
      </c>
      <c r="CF16" s="20">
        <v>264</v>
      </c>
      <c r="CG16" s="20">
        <v>254</v>
      </c>
      <c r="CH16" s="20">
        <v>229</v>
      </c>
      <c r="CI16" s="20">
        <v>225</v>
      </c>
      <c r="CJ16" s="20">
        <v>215</v>
      </c>
      <c r="CK16" s="20">
        <v>189</v>
      </c>
      <c r="CL16" s="20">
        <v>163</v>
      </c>
      <c r="CM16" s="20">
        <v>175</v>
      </c>
      <c r="CN16" s="20">
        <v>118</v>
      </c>
      <c r="CO16" s="20">
        <v>142</v>
      </c>
      <c r="CP16" s="20">
        <v>106</v>
      </c>
      <c r="CQ16" s="20">
        <v>360</v>
      </c>
      <c r="CS16" s="20" t="s">
        <v>18</v>
      </c>
      <c r="CT16" s="20" t="s">
        <v>17</v>
      </c>
      <c r="CU16" s="16" t="s">
        <v>0</v>
      </c>
      <c r="CV16" s="19">
        <f>SUM(Lancs_female[[#This Row],[0]:[4]])</f>
        <v>2522</v>
      </c>
      <c r="CW16" s="19">
        <f>SUM(Lancs_female[[#This Row],[5]:[9]])</f>
        <v>2697</v>
      </c>
      <c r="CX16" s="19">
        <f>SUM(Lancs_female[[#This Row],[10]:[14]])</f>
        <v>2586</v>
      </c>
      <c r="CY16" s="19">
        <f>SUM(Lancs_female[[#This Row],[15]:[19]])</f>
        <v>2135</v>
      </c>
      <c r="CZ16" s="19">
        <f>SUM(Lancs_female[[#This Row],[20]:[24]])</f>
        <v>2246</v>
      </c>
      <c r="DA16" s="19">
        <f>SUM(Lancs_female[[#This Row],[25]:[29]])</f>
        <v>2574</v>
      </c>
      <c r="DB16" s="19">
        <f>SUM(Lancs_female[[#This Row],[30]:[34]])</f>
        <v>2763</v>
      </c>
      <c r="DC16" s="19">
        <f>SUM(Lancs_female[[#This Row],[35]:[39]])</f>
        <v>2620</v>
      </c>
      <c r="DD16" s="19">
        <f>SUM(Lancs_female[[#This Row],[40]:[44]])</f>
        <v>2325</v>
      </c>
      <c r="DE16" s="19">
        <f>SUM(Lancs_female[[#This Row],[45]:[49]])</f>
        <v>2630</v>
      </c>
      <c r="DF16" s="19">
        <f>SUM(Lancs_female[[#This Row],[50]:[54]])</f>
        <v>2853</v>
      </c>
      <c r="DG16" s="19">
        <f>SUM(Lancs_female[[#This Row],[55]:[59]])</f>
        <v>2689</v>
      </c>
      <c r="DH16" s="19">
        <f>SUM(Lancs_female[[#This Row],[60]:[64]])</f>
        <v>2390</v>
      </c>
      <c r="DI16" s="19">
        <f>SUM(Lancs_female[[#This Row],[65]:[69]])</f>
        <v>2000</v>
      </c>
      <c r="DJ16" s="19">
        <f>SUM(Lancs_female[[#This Row],[70]:[74]])</f>
        <v>2198</v>
      </c>
      <c r="DK16" s="19">
        <f>SUM(Lancs_female[[#This Row],[75]:[79]])</f>
        <v>1617</v>
      </c>
      <c r="DL16" s="19">
        <f>SUM(Lancs_female[[#This Row],[80]:[90]])</f>
        <v>2176</v>
      </c>
      <c r="DN16" s="16" t="s">
        <v>18</v>
      </c>
      <c r="DO16" s="16" t="s">
        <v>17</v>
      </c>
      <c r="DP16" s="16" t="s">
        <v>0</v>
      </c>
      <c r="DQ16" s="19">
        <f>SUM(Lancs_female[[#This Row],[0]:[4]])</f>
        <v>2522</v>
      </c>
      <c r="DR16" s="19">
        <f>SUM(Lancs_female[[#This Row],[0]:[4]])</f>
        <v>2522</v>
      </c>
      <c r="DS16" s="19">
        <f>SUM(Lancs_female[[#This Row],[0]:[17]])</f>
        <v>9132</v>
      </c>
      <c r="DT16" s="19">
        <f>SUM(Lancs_female[[#This Row],[18]:[64]])</f>
        <v>23898</v>
      </c>
      <c r="DU16" s="19">
        <f>SUM(Lancs_female[[#This Row],[65]:[90]])</f>
        <v>7991</v>
      </c>
      <c r="DV16" s="19">
        <f>SUM(Lancs_female[[#This Row],[75]:[90]])</f>
        <v>3793</v>
      </c>
      <c r="DW16" s="19">
        <f>SUM(Lancs_female[[#This Row],[85]:[90]])</f>
        <v>1064</v>
      </c>
      <c r="DX16" s="19">
        <f>SUM(Lancs_female[[#This Row],[18]:[90]])</f>
        <v>31889</v>
      </c>
      <c r="DY16" s="19">
        <f>SUM(Lancs_female[[#This Row],[0]:[19]])</f>
        <v>9940</v>
      </c>
      <c r="DZ16" s="19">
        <f>SUM(Lancs_female[[#This Row],[10]:[17]])</f>
        <v>3913</v>
      </c>
      <c r="EA16" s="19">
        <f>SUM(Lancs_female[[#This Row],[20]:[64]])</f>
        <v>23090</v>
      </c>
      <c r="EC16" s="16">
        <f>SUM(Lancs_female[[#This Row],[0]:[4]])</f>
        <v>2522</v>
      </c>
      <c r="ED16" s="16">
        <f>SUM(Lancs_female[[#This Row],[5]:[9]])</f>
        <v>2697</v>
      </c>
      <c r="EE16" s="16">
        <f>SUM(Lancs_female[[#This Row],[10]:[14]])</f>
        <v>2586</v>
      </c>
      <c r="EF16" s="16">
        <f>SUM(Lancs_female[[#This Row],[15]:[19]])</f>
        <v>2135</v>
      </c>
      <c r="EG16" s="16">
        <f>SUM(Lancs_female[[#This Row],[20]:[24]])</f>
        <v>2246</v>
      </c>
      <c r="EH16" s="16">
        <f>SUM(Lancs_female[[#This Row],[25]:[29]])</f>
        <v>2574</v>
      </c>
      <c r="EI16" s="16">
        <f>SUM(Lancs_female[[#This Row],[30]:[34]])</f>
        <v>2763</v>
      </c>
      <c r="EJ16" s="16">
        <f>SUM(Lancs_female[[#This Row],[35]:[39]])</f>
        <v>2620</v>
      </c>
      <c r="EK16" s="16">
        <f>SUM(Lancs_female[[#This Row],[40]:[44]])</f>
        <v>2325</v>
      </c>
      <c r="EL16" s="16">
        <f>SUM(Lancs_female[[#This Row],[45]:[49]])</f>
        <v>2630</v>
      </c>
      <c r="EM16" s="16">
        <f>SUM(Lancs_female[[#This Row],[50]:[54]])</f>
        <v>2853</v>
      </c>
      <c r="EN16" s="16">
        <f>SUM(Lancs_female[[#This Row],[55]:[59]])</f>
        <v>2689</v>
      </c>
      <c r="EO16" s="16">
        <f>SUM(Lancs_female[[#This Row],[60]:[64]])</f>
        <v>2390</v>
      </c>
      <c r="EP16" s="16">
        <f>SUM(Lancs_female[[#This Row],[65]:[69]])</f>
        <v>2000</v>
      </c>
      <c r="EQ16" s="16">
        <f>SUM(Lancs_female[[#This Row],[70]:[74]])</f>
        <v>2198</v>
      </c>
      <c r="ER16" s="16">
        <f>SUM(Lancs_female[[#This Row],[75]:[79]])</f>
        <v>1617</v>
      </c>
      <c r="ES16" s="16">
        <f>SUM(Lancs_female[[#This Row],[80]:[84]])</f>
        <v>1112</v>
      </c>
      <c r="ET16" s="16">
        <f>SUM(Lancs_female[[#This Row],[85]:[89]])</f>
        <v>704</v>
      </c>
      <c r="EU16" s="20">
        <f>Lancs_female[[#This Row],[90]]</f>
        <v>360</v>
      </c>
      <c r="EW16" s="20"/>
      <c r="EX16" s="20"/>
    </row>
    <row r="17" spans="1:154" s="16" customFormat="1" ht="12.75" customHeight="1" x14ac:dyDescent="0.2">
      <c r="A17" s="16" t="s">
        <v>16</v>
      </c>
      <c r="B17" s="16" t="s">
        <v>15</v>
      </c>
      <c r="C17" s="16" t="s">
        <v>0</v>
      </c>
      <c r="D17" s="20">
        <v>74600</v>
      </c>
      <c r="E17" s="20">
        <v>645</v>
      </c>
      <c r="F17" s="20">
        <v>686</v>
      </c>
      <c r="G17" s="20">
        <v>707</v>
      </c>
      <c r="H17" s="20">
        <v>696</v>
      </c>
      <c r="I17" s="20">
        <v>786</v>
      </c>
      <c r="J17" s="20">
        <v>839</v>
      </c>
      <c r="K17" s="20">
        <v>795</v>
      </c>
      <c r="L17" s="20">
        <v>768</v>
      </c>
      <c r="M17" s="20">
        <v>822</v>
      </c>
      <c r="N17" s="20">
        <v>866</v>
      </c>
      <c r="O17" s="20">
        <v>756</v>
      </c>
      <c r="P17" s="20">
        <v>732</v>
      </c>
      <c r="Q17" s="20">
        <v>821</v>
      </c>
      <c r="R17" s="20">
        <v>738</v>
      </c>
      <c r="S17" s="20">
        <v>690</v>
      </c>
      <c r="T17" s="20">
        <v>695</v>
      </c>
      <c r="U17" s="20">
        <v>712</v>
      </c>
      <c r="V17" s="20">
        <v>719</v>
      </c>
      <c r="W17" s="20">
        <v>839</v>
      </c>
      <c r="X17" s="20">
        <v>1743</v>
      </c>
      <c r="Y17" s="20">
        <v>1810</v>
      </c>
      <c r="Z17" s="20">
        <v>1760</v>
      </c>
      <c r="AA17" s="20">
        <v>1417</v>
      </c>
      <c r="AB17" s="20">
        <v>1180</v>
      </c>
      <c r="AC17" s="20">
        <v>965</v>
      </c>
      <c r="AD17" s="20">
        <v>981</v>
      </c>
      <c r="AE17" s="20">
        <v>1013</v>
      </c>
      <c r="AF17" s="20">
        <v>1094</v>
      </c>
      <c r="AG17" s="20">
        <v>1122</v>
      </c>
      <c r="AH17" s="20">
        <v>969</v>
      </c>
      <c r="AI17" s="20">
        <v>899</v>
      </c>
      <c r="AJ17" s="20">
        <v>861</v>
      </c>
      <c r="AK17" s="20">
        <v>739</v>
      </c>
      <c r="AL17" s="20">
        <v>774</v>
      </c>
      <c r="AM17" s="20">
        <v>819</v>
      </c>
      <c r="AN17" s="20">
        <v>799</v>
      </c>
      <c r="AO17" s="20">
        <v>811</v>
      </c>
      <c r="AP17" s="20">
        <v>828</v>
      </c>
      <c r="AQ17" s="20">
        <v>790</v>
      </c>
      <c r="AR17" s="20">
        <v>743</v>
      </c>
      <c r="AS17" s="20">
        <v>838</v>
      </c>
      <c r="AT17" s="20">
        <v>772</v>
      </c>
      <c r="AU17" s="20">
        <v>720</v>
      </c>
      <c r="AV17" s="20">
        <v>725</v>
      </c>
      <c r="AW17" s="20">
        <v>776</v>
      </c>
      <c r="AX17" s="20">
        <v>742</v>
      </c>
      <c r="AY17" s="20">
        <v>704</v>
      </c>
      <c r="AZ17" s="20">
        <v>777</v>
      </c>
      <c r="BA17" s="20">
        <v>901</v>
      </c>
      <c r="BB17" s="20">
        <v>921</v>
      </c>
      <c r="BC17" s="20">
        <v>925</v>
      </c>
      <c r="BD17" s="20">
        <v>974</v>
      </c>
      <c r="BE17" s="20">
        <v>985</v>
      </c>
      <c r="BF17" s="20">
        <v>991</v>
      </c>
      <c r="BG17" s="20">
        <v>990</v>
      </c>
      <c r="BH17" s="20">
        <v>1097</v>
      </c>
      <c r="BI17" s="20">
        <v>980</v>
      </c>
      <c r="BJ17" s="20">
        <v>1016</v>
      </c>
      <c r="BK17" s="20">
        <v>1040</v>
      </c>
      <c r="BL17" s="20">
        <v>948</v>
      </c>
      <c r="BM17" s="20">
        <v>966</v>
      </c>
      <c r="BN17" s="20">
        <v>972</v>
      </c>
      <c r="BO17" s="20">
        <v>943</v>
      </c>
      <c r="BP17" s="20">
        <v>848</v>
      </c>
      <c r="BQ17" s="20">
        <v>809</v>
      </c>
      <c r="BR17" s="20">
        <v>798</v>
      </c>
      <c r="BS17" s="20">
        <v>802</v>
      </c>
      <c r="BT17" s="20">
        <v>809</v>
      </c>
      <c r="BU17" s="20">
        <v>794</v>
      </c>
      <c r="BV17" s="20">
        <v>789</v>
      </c>
      <c r="BW17" s="20">
        <v>810</v>
      </c>
      <c r="BX17" s="20">
        <v>809</v>
      </c>
      <c r="BY17" s="20">
        <v>845</v>
      </c>
      <c r="BZ17" s="20">
        <v>915</v>
      </c>
      <c r="CA17" s="20">
        <v>707</v>
      </c>
      <c r="CB17" s="20">
        <v>701</v>
      </c>
      <c r="CC17" s="20">
        <v>664</v>
      </c>
      <c r="CD17" s="20">
        <v>585</v>
      </c>
      <c r="CE17" s="20">
        <v>583</v>
      </c>
      <c r="CF17" s="20">
        <v>457</v>
      </c>
      <c r="CG17" s="20">
        <v>482</v>
      </c>
      <c r="CH17" s="20">
        <v>481</v>
      </c>
      <c r="CI17" s="20">
        <v>437</v>
      </c>
      <c r="CJ17" s="20">
        <v>443</v>
      </c>
      <c r="CK17" s="20">
        <v>419</v>
      </c>
      <c r="CL17" s="20">
        <v>353</v>
      </c>
      <c r="CM17" s="20">
        <v>317</v>
      </c>
      <c r="CN17" s="20">
        <v>303</v>
      </c>
      <c r="CO17" s="20">
        <v>248</v>
      </c>
      <c r="CP17" s="20">
        <v>249</v>
      </c>
      <c r="CQ17" s="20">
        <v>1011</v>
      </c>
      <c r="CS17" s="20" t="s">
        <v>16</v>
      </c>
      <c r="CT17" s="20" t="s">
        <v>15</v>
      </c>
      <c r="CU17" s="16" t="s">
        <v>0</v>
      </c>
      <c r="CV17" s="19">
        <f>SUM(Lancs_female[[#This Row],[0]:[4]])</f>
        <v>3520</v>
      </c>
      <c r="CW17" s="19">
        <f>SUM(Lancs_female[[#This Row],[5]:[9]])</f>
        <v>4090</v>
      </c>
      <c r="CX17" s="19">
        <f>SUM(Lancs_female[[#This Row],[10]:[14]])</f>
        <v>3737</v>
      </c>
      <c r="CY17" s="19">
        <f>SUM(Lancs_female[[#This Row],[15]:[19]])</f>
        <v>4708</v>
      </c>
      <c r="CZ17" s="19">
        <f>SUM(Lancs_female[[#This Row],[20]:[24]])</f>
        <v>7132</v>
      </c>
      <c r="DA17" s="19">
        <f>SUM(Lancs_female[[#This Row],[25]:[29]])</f>
        <v>5179</v>
      </c>
      <c r="DB17" s="19">
        <f>SUM(Lancs_female[[#This Row],[30]:[34]])</f>
        <v>4092</v>
      </c>
      <c r="DC17" s="19">
        <f>SUM(Lancs_female[[#This Row],[35]:[39]])</f>
        <v>3971</v>
      </c>
      <c r="DD17" s="19">
        <f>SUM(Lancs_female[[#This Row],[40]:[44]])</f>
        <v>3831</v>
      </c>
      <c r="DE17" s="19">
        <f>SUM(Lancs_female[[#This Row],[45]:[49]])</f>
        <v>4045</v>
      </c>
      <c r="DF17" s="19">
        <f>SUM(Lancs_female[[#This Row],[50]:[54]])</f>
        <v>4865</v>
      </c>
      <c r="DG17" s="19">
        <f>SUM(Lancs_female[[#This Row],[55]:[59]])</f>
        <v>5081</v>
      </c>
      <c r="DH17" s="19">
        <f>SUM(Lancs_female[[#This Row],[60]:[64]])</f>
        <v>4538</v>
      </c>
      <c r="DI17" s="19">
        <f>SUM(Lancs_female[[#This Row],[65]:[69]])</f>
        <v>3992</v>
      </c>
      <c r="DJ17" s="19">
        <f>SUM(Lancs_female[[#This Row],[70]:[74]])</f>
        <v>4086</v>
      </c>
      <c r="DK17" s="19">
        <f>SUM(Lancs_female[[#This Row],[75]:[79]])</f>
        <v>2990</v>
      </c>
      <c r="DL17" s="19">
        <f>SUM(Lancs_female[[#This Row],[80]:[90]])</f>
        <v>4743</v>
      </c>
      <c r="DN17" s="16" t="s">
        <v>16</v>
      </c>
      <c r="DO17" s="16" t="s">
        <v>15</v>
      </c>
      <c r="DP17" s="16" t="s">
        <v>0</v>
      </c>
      <c r="DQ17" s="19">
        <f>SUM(Lancs_female[[#This Row],[0]:[4]])</f>
        <v>3520</v>
      </c>
      <c r="DR17" s="19">
        <f>SUM(Lancs_female[[#This Row],[0]:[4]])</f>
        <v>3520</v>
      </c>
      <c r="DS17" s="19">
        <f>SUM(Lancs_female[[#This Row],[0]:[17]])</f>
        <v>13473</v>
      </c>
      <c r="DT17" s="19">
        <f>SUM(Lancs_female[[#This Row],[18]:[64]])</f>
        <v>45316</v>
      </c>
      <c r="DU17" s="19">
        <f>SUM(Lancs_female[[#This Row],[65]:[90]])</f>
        <v>15811</v>
      </c>
      <c r="DV17" s="19">
        <f>SUM(Lancs_female[[#This Row],[75]:[90]])</f>
        <v>7733</v>
      </c>
      <c r="DW17" s="19">
        <f>SUM(Lancs_female[[#This Row],[85]:[90]])</f>
        <v>2481</v>
      </c>
      <c r="DX17" s="19">
        <f>SUM(Lancs_female[[#This Row],[18]:[90]])</f>
        <v>61127</v>
      </c>
      <c r="DY17" s="19">
        <f>SUM(Lancs_female[[#This Row],[0]:[19]])</f>
        <v>16055</v>
      </c>
      <c r="DZ17" s="19">
        <f>SUM(Lancs_female[[#This Row],[10]:[17]])</f>
        <v>5863</v>
      </c>
      <c r="EA17" s="19">
        <f>SUM(Lancs_female[[#This Row],[20]:[64]])</f>
        <v>42734</v>
      </c>
      <c r="EC17" s="16">
        <f>SUM(Lancs_female[[#This Row],[0]:[4]])</f>
        <v>3520</v>
      </c>
      <c r="ED17" s="16">
        <f>SUM(Lancs_female[[#This Row],[5]:[9]])</f>
        <v>4090</v>
      </c>
      <c r="EE17" s="16">
        <f>SUM(Lancs_female[[#This Row],[10]:[14]])</f>
        <v>3737</v>
      </c>
      <c r="EF17" s="16">
        <f>SUM(Lancs_female[[#This Row],[15]:[19]])</f>
        <v>4708</v>
      </c>
      <c r="EG17" s="16">
        <f>SUM(Lancs_female[[#This Row],[20]:[24]])</f>
        <v>7132</v>
      </c>
      <c r="EH17" s="16">
        <f>SUM(Lancs_female[[#This Row],[25]:[29]])</f>
        <v>5179</v>
      </c>
      <c r="EI17" s="16">
        <f>SUM(Lancs_female[[#This Row],[30]:[34]])</f>
        <v>4092</v>
      </c>
      <c r="EJ17" s="16">
        <f>SUM(Lancs_female[[#This Row],[35]:[39]])</f>
        <v>3971</v>
      </c>
      <c r="EK17" s="16">
        <f>SUM(Lancs_female[[#This Row],[40]:[44]])</f>
        <v>3831</v>
      </c>
      <c r="EL17" s="16">
        <f>SUM(Lancs_female[[#This Row],[45]:[49]])</f>
        <v>4045</v>
      </c>
      <c r="EM17" s="16">
        <f>SUM(Lancs_female[[#This Row],[50]:[54]])</f>
        <v>4865</v>
      </c>
      <c r="EN17" s="16">
        <f>SUM(Lancs_female[[#This Row],[55]:[59]])</f>
        <v>5081</v>
      </c>
      <c r="EO17" s="16">
        <f>SUM(Lancs_female[[#This Row],[60]:[64]])</f>
        <v>4538</v>
      </c>
      <c r="EP17" s="16">
        <f>SUM(Lancs_female[[#This Row],[65]:[69]])</f>
        <v>3992</v>
      </c>
      <c r="EQ17" s="16">
        <f>SUM(Lancs_female[[#This Row],[70]:[74]])</f>
        <v>4086</v>
      </c>
      <c r="ER17" s="16">
        <f>SUM(Lancs_female[[#This Row],[75]:[79]])</f>
        <v>2990</v>
      </c>
      <c r="ES17" s="16">
        <f>SUM(Lancs_female[[#This Row],[80]:[84]])</f>
        <v>2262</v>
      </c>
      <c r="ET17" s="16">
        <f>SUM(Lancs_female[[#This Row],[85]:[89]])</f>
        <v>1470</v>
      </c>
      <c r="EU17" s="20">
        <f>Lancs_female[[#This Row],[90]]</f>
        <v>1011</v>
      </c>
      <c r="EW17" s="20"/>
      <c r="EX17" s="20"/>
    </row>
    <row r="18" spans="1:154" s="16" customFormat="1" ht="12.75" customHeight="1" x14ac:dyDescent="0.2">
      <c r="A18" s="16" t="s">
        <v>14</v>
      </c>
      <c r="B18" s="16" t="s">
        <v>13</v>
      </c>
      <c r="C18" s="16" t="s">
        <v>0</v>
      </c>
      <c r="D18" s="20">
        <v>46353</v>
      </c>
      <c r="E18" s="20">
        <v>582</v>
      </c>
      <c r="F18" s="20">
        <v>588</v>
      </c>
      <c r="G18" s="20">
        <v>565</v>
      </c>
      <c r="H18" s="20">
        <v>591</v>
      </c>
      <c r="I18" s="20">
        <v>623</v>
      </c>
      <c r="J18" s="20">
        <v>625</v>
      </c>
      <c r="K18" s="20">
        <v>635</v>
      </c>
      <c r="L18" s="20">
        <v>599</v>
      </c>
      <c r="M18" s="20">
        <v>602</v>
      </c>
      <c r="N18" s="20">
        <v>631</v>
      </c>
      <c r="O18" s="20">
        <v>632</v>
      </c>
      <c r="P18" s="20">
        <v>633</v>
      </c>
      <c r="Q18" s="20">
        <v>567</v>
      </c>
      <c r="R18" s="20">
        <v>523</v>
      </c>
      <c r="S18" s="20">
        <v>588</v>
      </c>
      <c r="T18" s="20">
        <v>556</v>
      </c>
      <c r="U18" s="20">
        <v>528</v>
      </c>
      <c r="V18" s="20">
        <v>447</v>
      </c>
      <c r="W18" s="20">
        <v>503</v>
      </c>
      <c r="X18" s="20">
        <v>450</v>
      </c>
      <c r="Y18" s="20">
        <v>401</v>
      </c>
      <c r="Z18" s="20">
        <v>370</v>
      </c>
      <c r="AA18" s="20">
        <v>414</v>
      </c>
      <c r="AB18" s="20">
        <v>469</v>
      </c>
      <c r="AC18" s="20">
        <v>508</v>
      </c>
      <c r="AD18" s="20">
        <v>464</v>
      </c>
      <c r="AE18" s="20">
        <v>520</v>
      </c>
      <c r="AF18" s="20">
        <v>515</v>
      </c>
      <c r="AG18" s="20">
        <v>642</v>
      </c>
      <c r="AH18" s="20">
        <v>602</v>
      </c>
      <c r="AI18" s="20">
        <v>604</v>
      </c>
      <c r="AJ18" s="20">
        <v>607</v>
      </c>
      <c r="AK18" s="20">
        <v>685</v>
      </c>
      <c r="AL18" s="20">
        <v>661</v>
      </c>
      <c r="AM18" s="20">
        <v>630</v>
      </c>
      <c r="AN18" s="20">
        <v>629</v>
      </c>
      <c r="AO18" s="20">
        <v>639</v>
      </c>
      <c r="AP18" s="20">
        <v>645</v>
      </c>
      <c r="AQ18" s="20">
        <v>639</v>
      </c>
      <c r="AR18" s="20">
        <v>643</v>
      </c>
      <c r="AS18" s="20">
        <v>552</v>
      </c>
      <c r="AT18" s="20">
        <v>540</v>
      </c>
      <c r="AU18" s="20">
        <v>556</v>
      </c>
      <c r="AV18" s="20">
        <v>465</v>
      </c>
      <c r="AW18" s="20">
        <v>562</v>
      </c>
      <c r="AX18" s="20">
        <v>558</v>
      </c>
      <c r="AY18" s="20">
        <v>524</v>
      </c>
      <c r="AZ18" s="20">
        <v>537</v>
      </c>
      <c r="BA18" s="20">
        <v>595</v>
      </c>
      <c r="BB18" s="20">
        <v>624</v>
      </c>
      <c r="BC18" s="20">
        <v>642</v>
      </c>
      <c r="BD18" s="20">
        <v>614</v>
      </c>
      <c r="BE18" s="20">
        <v>601</v>
      </c>
      <c r="BF18" s="20">
        <v>669</v>
      </c>
      <c r="BG18" s="20">
        <v>576</v>
      </c>
      <c r="BH18" s="20">
        <v>592</v>
      </c>
      <c r="BI18" s="20">
        <v>598</v>
      </c>
      <c r="BJ18" s="20">
        <v>617</v>
      </c>
      <c r="BK18" s="20">
        <v>657</v>
      </c>
      <c r="BL18" s="20">
        <v>586</v>
      </c>
      <c r="BM18" s="20">
        <v>569</v>
      </c>
      <c r="BN18" s="20">
        <v>537</v>
      </c>
      <c r="BO18" s="20">
        <v>577</v>
      </c>
      <c r="BP18" s="20">
        <v>601</v>
      </c>
      <c r="BQ18" s="20">
        <v>552</v>
      </c>
      <c r="BR18" s="20">
        <v>522</v>
      </c>
      <c r="BS18" s="20">
        <v>474</v>
      </c>
      <c r="BT18" s="20">
        <v>467</v>
      </c>
      <c r="BU18" s="20">
        <v>460</v>
      </c>
      <c r="BV18" s="20">
        <v>523</v>
      </c>
      <c r="BW18" s="20">
        <v>484</v>
      </c>
      <c r="BX18" s="20">
        <v>486</v>
      </c>
      <c r="BY18" s="20">
        <v>513</v>
      </c>
      <c r="BZ18" s="20">
        <v>577</v>
      </c>
      <c r="CA18" s="20">
        <v>403</v>
      </c>
      <c r="CB18" s="20">
        <v>402</v>
      </c>
      <c r="CC18" s="20">
        <v>397</v>
      </c>
      <c r="CD18" s="20">
        <v>319</v>
      </c>
      <c r="CE18" s="20">
        <v>292</v>
      </c>
      <c r="CF18" s="20">
        <v>283</v>
      </c>
      <c r="CG18" s="20">
        <v>271</v>
      </c>
      <c r="CH18" s="20">
        <v>265</v>
      </c>
      <c r="CI18" s="20">
        <v>215</v>
      </c>
      <c r="CJ18" s="20">
        <v>219</v>
      </c>
      <c r="CK18" s="20">
        <v>225</v>
      </c>
      <c r="CL18" s="20">
        <v>195</v>
      </c>
      <c r="CM18" s="20">
        <v>174</v>
      </c>
      <c r="CN18" s="20">
        <v>163</v>
      </c>
      <c r="CO18" s="20">
        <v>152</v>
      </c>
      <c r="CP18" s="20">
        <v>111</v>
      </c>
      <c r="CQ18" s="20">
        <v>505</v>
      </c>
      <c r="CS18" s="20" t="s">
        <v>14</v>
      </c>
      <c r="CT18" s="20" t="s">
        <v>13</v>
      </c>
      <c r="CU18" s="16" t="s">
        <v>0</v>
      </c>
      <c r="CV18" s="19">
        <f>SUM(Lancs_female[[#This Row],[0]:[4]])</f>
        <v>2949</v>
      </c>
      <c r="CW18" s="19">
        <f>SUM(Lancs_female[[#This Row],[5]:[9]])</f>
        <v>3092</v>
      </c>
      <c r="CX18" s="19">
        <f>SUM(Lancs_female[[#This Row],[10]:[14]])</f>
        <v>2943</v>
      </c>
      <c r="CY18" s="19">
        <f>SUM(Lancs_female[[#This Row],[15]:[19]])</f>
        <v>2484</v>
      </c>
      <c r="CZ18" s="19">
        <f>SUM(Lancs_female[[#This Row],[20]:[24]])</f>
        <v>2162</v>
      </c>
      <c r="DA18" s="19">
        <f>SUM(Lancs_female[[#This Row],[25]:[29]])</f>
        <v>2743</v>
      </c>
      <c r="DB18" s="19">
        <f>SUM(Lancs_female[[#This Row],[30]:[34]])</f>
        <v>3187</v>
      </c>
      <c r="DC18" s="19">
        <f>SUM(Lancs_female[[#This Row],[35]:[39]])</f>
        <v>3195</v>
      </c>
      <c r="DD18" s="19">
        <f>SUM(Lancs_female[[#This Row],[40]:[44]])</f>
        <v>2675</v>
      </c>
      <c r="DE18" s="19">
        <f>SUM(Lancs_female[[#This Row],[45]:[49]])</f>
        <v>2838</v>
      </c>
      <c r="DF18" s="19">
        <f>SUM(Lancs_female[[#This Row],[50]:[54]])</f>
        <v>3102</v>
      </c>
      <c r="DG18" s="19">
        <f>SUM(Lancs_female[[#This Row],[55]:[59]])</f>
        <v>3050</v>
      </c>
      <c r="DH18" s="19">
        <f>SUM(Lancs_female[[#This Row],[60]:[64]])</f>
        <v>2836</v>
      </c>
      <c r="DI18" s="19">
        <f>SUM(Lancs_female[[#This Row],[65]:[69]])</f>
        <v>2446</v>
      </c>
      <c r="DJ18" s="19">
        <f>SUM(Lancs_female[[#This Row],[70]:[74]])</f>
        <v>2463</v>
      </c>
      <c r="DK18" s="19">
        <f>SUM(Lancs_female[[#This Row],[75]:[79]])</f>
        <v>1693</v>
      </c>
      <c r="DL18" s="19">
        <f>SUM(Lancs_female[[#This Row],[80]:[90]])</f>
        <v>2495</v>
      </c>
      <c r="DN18" s="16" t="s">
        <v>14</v>
      </c>
      <c r="DO18" s="16" t="s">
        <v>13</v>
      </c>
      <c r="DP18" s="16" t="s">
        <v>0</v>
      </c>
      <c r="DQ18" s="19">
        <f>SUM(Lancs_female[[#This Row],[0]:[4]])</f>
        <v>2949</v>
      </c>
      <c r="DR18" s="19">
        <f>SUM(Lancs_female[[#This Row],[0]:[4]])</f>
        <v>2949</v>
      </c>
      <c r="DS18" s="19">
        <f>SUM(Lancs_female[[#This Row],[0]:[17]])</f>
        <v>10515</v>
      </c>
      <c r="DT18" s="19">
        <f>SUM(Lancs_female[[#This Row],[18]:[64]])</f>
        <v>26741</v>
      </c>
      <c r="DU18" s="19">
        <f>SUM(Lancs_female[[#This Row],[65]:[90]])</f>
        <v>9097</v>
      </c>
      <c r="DV18" s="19">
        <f>SUM(Lancs_female[[#This Row],[75]:[90]])</f>
        <v>4188</v>
      </c>
      <c r="DW18" s="19">
        <f>SUM(Lancs_female[[#This Row],[85]:[90]])</f>
        <v>1300</v>
      </c>
      <c r="DX18" s="19">
        <f>SUM(Lancs_female[[#This Row],[18]:[90]])</f>
        <v>35838</v>
      </c>
      <c r="DY18" s="19">
        <f>SUM(Lancs_female[[#This Row],[0]:[19]])</f>
        <v>11468</v>
      </c>
      <c r="DZ18" s="19">
        <f>SUM(Lancs_female[[#This Row],[10]:[17]])</f>
        <v>4474</v>
      </c>
      <c r="EA18" s="19">
        <f>SUM(Lancs_female[[#This Row],[20]:[64]])</f>
        <v>25788</v>
      </c>
      <c r="EC18" s="16">
        <f>SUM(Lancs_female[[#This Row],[0]:[4]])</f>
        <v>2949</v>
      </c>
      <c r="ED18" s="16">
        <f>SUM(Lancs_female[[#This Row],[5]:[9]])</f>
        <v>3092</v>
      </c>
      <c r="EE18" s="16">
        <f>SUM(Lancs_female[[#This Row],[10]:[14]])</f>
        <v>2943</v>
      </c>
      <c r="EF18" s="16">
        <f>SUM(Lancs_female[[#This Row],[15]:[19]])</f>
        <v>2484</v>
      </c>
      <c r="EG18" s="16">
        <f>SUM(Lancs_female[[#This Row],[20]:[24]])</f>
        <v>2162</v>
      </c>
      <c r="EH18" s="16">
        <f>SUM(Lancs_female[[#This Row],[25]:[29]])</f>
        <v>2743</v>
      </c>
      <c r="EI18" s="16">
        <f>SUM(Lancs_female[[#This Row],[30]:[34]])</f>
        <v>3187</v>
      </c>
      <c r="EJ18" s="16">
        <f>SUM(Lancs_female[[#This Row],[35]:[39]])</f>
        <v>3195</v>
      </c>
      <c r="EK18" s="16">
        <f>SUM(Lancs_female[[#This Row],[40]:[44]])</f>
        <v>2675</v>
      </c>
      <c r="EL18" s="16">
        <f>SUM(Lancs_female[[#This Row],[45]:[49]])</f>
        <v>2838</v>
      </c>
      <c r="EM18" s="16">
        <f>SUM(Lancs_female[[#This Row],[50]:[54]])</f>
        <v>3102</v>
      </c>
      <c r="EN18" s="16">
        <f>SUM(Lancs_female[[#This Row],[55]:[59]])</f>
        <v>3050</v>
      </c>
      <c r="EO18" s="16">
        <f>SUM(Lancs_female[[#This Row],[60]:[64]])</f>
        <v>2836</v>
      </c>
      <c r="EP18" s="16">
        <f>SUM(Lancs_female[[#This Row],[65]:[69]])</f>
        <v>2446</v>
      </c>
      <c r="EQ18" s="16">
        <f>SUM(Lancs_female[[#This Row],[70]:[74]])</f>
        <v>2463</v>
      </c>
      <c r="ER18" s="16">
        <f>SUM(Lancs_female[[#This Row],[75]:[79]])</f>
        <v>1693</v>
      </c>
      <c r="ES18" s="16">
        <f>SUM(Lancs_female[[#This Row],[80]:[84]])</f>
        <v>1195</v>
      </c>
      <c r="ET18" s="16">
        <f>SUM(Lancs_female[[#This Row],[85]:[89]])</f>
        <v>795</v>
      </c>
      <c r="EU18" s="20">
        <f>Lancs_female[[#This Row],[90]]</f>
        <v>505</v>
      </c>
      <c r="EW18" s="20"/>
      <c r="EX18" s="20"/>
    </row>
    <row r="19" spans="1:154" s="16" customFormat="1" ht="12.75" customHeight="1" x14ac:dyDescent="0.2">
      <c r="A19" s="16" t="s">
        <v>12</v>
      </c>
      <c r="B19" s="16" t="s">
        <v>11</v>
      </c>
      <c r="C19" s="16" t="s">
        <v>0</v>
      </c>
      <c r="D19" s="20">
        <v>71217</v>
      </c>
      <c r="E19" s="20">
        <v>835</v>
      </c>
      <c r="F19" s="20">
        <v>930</v>
      </c>
      <c r="G19" s="20">
        <v>872</v>
      </c>
      <c r="H19" s="20">
        <v>930</v>
      </c>
      <c r="I19" s="20">
        <v>917</v>
      </c>
      <c r="J19" s="20">
        <v>967</v>
      </c>
      <c r="K19" s="20">
        <v>960</v>
      </c>
      <c r="L19" s="20">
        <v>976</v>
      </c>
      <c r="M19" s="20">
        <v>891</v>
      </c>
      <c r="N19" s="20">
        <v>905</v>
      </c>
      <c r="O19" s="20">
        <v>937</v>
      </c>
      <c r="P19" s="20">
        <v>919</v>
      </c>
      <c r="Q19" s="20">
        <v>854</v>
      </c>
      <c r="R19" s="20">
        <v>849</v>
      </c>
      <c r="S19" s="20">
        <v>861</v>
      </c>
      <c r="T19" s="20">
        <v>780</v>
      </c>
      <c r="U19" s="20">
        <v>801</v>
      </c>
      <c r="V19" s="20">
        <v>755</v>
      </c>
      <c r="W19" s="20">
        <v>839</v>
      </c>
      <c r="X19" s="20">
        <v>1147</v>
      </c>
      <c r="Y19" s="20">
        <v>1312</v>
      </c>
      <c r="Z19" s="20">
        <v>1393</v>
      </c>
      <c r="AA19" s="20">
        <v>1293</v>
      </c>
      <c r="AB19" s="20">
        <v>1355</v>
      </c>
      <c r="AC19" s="20">
        <v>1167</v>
      </c>
      <c r="AD19" s="20">
        <v>1001</v>
      </c>
      <c r="AE19" s="20">
        <v>1051</v>
      </c>
      <c r="AF19" s="20">
        <v>1201</v>
      </c>
      <c r="AG19" s="20">
        <v>1136</v>
      </c>
      <c r="AH19" s="20">
        <v>1091</v>
      </c>
      <c r="AI19" s="20">
        <v>969</v>
      </c>
      <c r="AJ19" s="20">
        <v>1042</v>
      </c>
      <c r="AK19" s="20">
        <v>974</v>
      </c>
      <c r="AL19" s="20">
        <v>903</v>
      </c>
      <c r="AM19" s="20">
        <v>892</v>
      </c>
      <c r="AN19" s="20">
        <v>888</v>
      </c>
      <c r="AO19" s="20">
        <v>959</v>
      </c>
      <c r="AP19" s="20">
        <v>893</v>
      </c>
      <c r="AQ19" s="20">
        <v>833</v>
      </c>
      <c r="AR19" s="20">
        <v>881</v>
      </c>
      <c r="AS19" s="20">
        <v>936</v>
      </c>
      <c r="AT19" s="20">
        <v>823</v>
      </c>
      <c r="AU19" s="20">
        <v>706</v>
      </c>
      <c r="AV19" s="20">
        <v>771</v>
      </c>
      <c r="AW19" s="20">
        <v>802</v>
      </c>
      <c r="AX19" s="20">
        <v>776</v>
      </c>
      <c r="AY19" s="20">
        <v>775</v>
      </c>
      <c r="AZ19" s="20">
        <v>854</v>
      </c>
      <c r="BA19" s="20">
        <v>850</v>
      </c>
      <c r="BB19" s="20">
        <v>937</v>
      </c>
      <c r="BC19" s="20">
        <v>883</v>
      </c>
      <c r="BD19" s="20">
        <v>940</v>
      </c>
      <c r="BE19" s="20">
        <v>921</v>
      </c>
      <c r="BF19" s="20">
        <v>868</v>
      </c>
      <c r="BG19" s="20">
        <v>850</v>
      </c>
      <c r="BH19" s="20">
        <v>867</v>
      </c>
      <c r="BI19" s="20">
        <v>858</v>
      </c>
      <c r="BJ19" s="20">
        <v>927</v>
      </c>
      <c r="BK19" s="20">
        <v>898</v>
      </c>
      <c r="BL19" s="20">
        <v>834</v>
      </c>
      <c r="BM19" s="20">
        <v>803</v>
      </c>
      <c r="BN19" s="20">
        <v>726</v>
      </c>
      <c r="BO19" s="20">
        <v>711</v>
      </c>
      <c r="BP19" s="20">
        <v>752</v>
      </c>
      <c r="BQ19" s="20">
        <v>648</v>
      </c>
      <c r="BR19" s="20">
        <v>632</v>
      </c>
      <c r="BS19" s="20">
        <v>603</v>
      </c>
      <c r="BT19" s="20">
        <v>612</v>
      </c>
      <c r="BU19" s="20">
        <v>604</v>
      </c>
      <c r="BV19" s="20">
        <v>598</v>
      </c>
      <c r="BW19" s="20">
        <v>577</v>
      </c>
      <c r="BX19" s="20">
        <v>554</v>
      </c>
      <c r="BY19" s="20">
        <v>583</v>
      </c>
      <c r="BZ19" s="20">
        <v>640</v>
      </c>
      <c r="CA19" s="20">
        <v>442</v>
      </c>
      <c r="CB19" s="20">
        <v>458</v>
      </c>
      <c r="CC19" s="20">
        <v>464</v>
      </c>
      <c r="CD19" s="20">
        <v>443</v>
      </c>
      <c r="CE19" s="20">
        <v>374</v>
      </c>
      <c r="CF19" s="20">
        <v>349</v>
      </c>
      <c r="CG19" s="20">
        <v>378</v>
      </c>
      <c r="CH19" s="20">
        <v>356</v>
      </c>
      <c r="CI19" s="20">
        <v>361</v>
      </c>
      <c r="CJ19" s="20">
        <v>313</v>
      </c>
      <c r="CK19" s="20">
        <v>302</v>
      </c>
      <c r="CL19" s="20">
        <v>293</v>
      </c>
      <c r="CM19" s="20">
        <v>241</v>
      </c>
      <c r="CN19" s="20">
        <v>191</v>
      </c>
      <c r="CO19" s="20">
        <v>190</v>
      </c>
      <c r="CP19" s="20">
        <v>197</v>
      </c>
      <c r="CQ19" s="20">
        <v>587</v>
      </c>
      <c r="CS19" s="20" t="s">
        <v>12</v>
      </c>
      <c r="CT19" s="20" t="s">
        <v>11</v>
      </c>
      <c r="CU19" s="16" t="s">
        <v>0</v>
      </c>
      <c r="CV19" s="19">
        <f>SUM(Lancs_female[[#This Row],[0]:[4]])</f>
        <v>4484</v>
      </c>
      <c r="CW19" s="19">
        <f>SUM(Lancs_female[[#This Row],[5]:[9]])</f>
        <v>4699</v>
      </c>
      <c r="CX19" s="19">
        <f>SUM(Lancs_female[[#This Row],[10]:[14]])</f>
        <v>4420</v>
      </c>
      <c r="CY19" s="19">
        <f>SUM(Lancs_female[[#This Row],[15]:[19]])</f>
        <v>4322</v>
      </c>
      <c r="CZ19" s="19">
        <f>SUM(Lancs_female[[#This Row],[20]:[24]])</f>
        <v>6520</v>
      </c>
      <c r="DA19" s="19">
        <f>SUM(Lancs_female[[#This Row],[25]:[29]])</f>
        <v>5480</v>
      </c>
      <c r="DB19" s="19">
        <f>SUM(Lancs_female[[#This Row],[30]:[34]])</f>
        <v>4780</v>
      </c>
      <c r="DC19" s="19">
        <f>SUM(Lancs_female[[#This Row],[35]:[39]])</f>
        <v>4454</v>
      </c>
      <c r="DD19" s="19">
        <f>SUM(Lancs_female[[#This Row],[40]:[44]])</f>
        <v>4038</v>
      </c>
      <c r="DE19" s="19">
        <f>SUM(Lancs_female[[#This Row],[45]:[49]])</f>
        <v>4192</v>
      </c>
      <c r="DF19" s="19">
        <f>SUM(Lancs_female[[#This Row],[50]:[54]])</f>
        <v>4462</v>
      </c>
      <c r="DG19" s="19">
        <f>SUM(Lancs_female[[#This Row],[55]:[59]])</f>
        <v>4384</v>
      </c>
      <c r="DH19" s="19">
        <f>SUM(Lancs_female[[#This Row],[60]:[64]])</f>
        <v>3640</v>
      </c>
      <c r="DI19" s="19">
        <f>SUM(Lancs_female[[#This Row],[65]:[69]])</f>
        <v>3049</v>
      </c>
      <c r="DJ19" s="19">
        <f>SUM(Lancs_female[[#This Row],[70]:[74]])</f>
        <v>2796</v>
      </c>
      <c r="DK19" s="19">
        <f>SUM(Lancs_female[[#This Row],[75]:[79]])</f>
        <v>2088</v>
      </c>
      <c r="DL19" s="19">
        <f>SUM(Lancs_female[[#This Row],[80]:[90]])</f>
        <v>3409</v>
      </c>
      <c r="DN19" s="16" t="s">
        <v>12</v>
      </c>
      <c r="DO19" s="16" t="s">
        <v>11</v>
      </c>
      <c r="DP19" s="16" t="s">
        <v>0</v>
      </c>
      <c r="DQ19" s="19">
        <f>SUM(Lancs_female[[#This Row],[0]:[4]])</f>
        <v>4484</v>
      </c>
      <c r="DR19" s="19">
        <f>SUM(Lancs_female[[#This Row],[0]:[4]])</f>
        <v>4484</v>
      </c>
      <c r="DS19" s="19">
        <f>SUM(Lancs_female[[#This Row],[0]:[17]])</f>
        <v>15939</v>
      </c>
      <c r="DT19" s="19">
        <f>SUM(Lancs_female[[#This Row],[18]:[64]])</f>
        <v>43936</v>
      </c>
      <c r="DU19" s="19">
        <f>SUM(Lancs_female[[#This Row],[65]:[90]])</f>
        <v>11342</v>
      </c>
      <c r="DV19" s="19">
        <f>SUM(Lancs_female[[#This Row],[75]:[90]])</f>
        <v>5497</v>
      </c>
      <c r="DW19" s="19">
        <f>SUM(Lancs_female[[#This Row],[85]:[90]])</f>
        <v>1699</v>
      </c>
      <c r="DX19" s="19">
        <f>SUM(Lancs_female[[#This Row],[18]:[90]])</f>
        <v>55278</v>
      </c>
      <c r="DY19" s="19">
        <f>SUM(Lancs_female[[#This Row],[0]:[19]])</f>
        <v>17925</v>
      </c>
      <c r="DZ19" s="19">
        <f>SUM(Lancs_female[[#This Row],[10]:[17]])</f>
        <v>6756</v>
      </c>
      <c r="EA19" s="19">
        <f>SUM(Lancs_female[[#This Row],[20]:[64]])</f>
        <v>41950</v>
      </c>
      <c r="EC19" s="16">
        <f>SUM(Lancs_female[[#This Row],[0]:[4]])</f>
        <v>4484</v>
      </c>
      <c r="ED19" s="16">
        <f>SUM(Lancs_female[[#This Row],[5]:[9]])</f>
        <v>4699</v>
      </c>
      <c r="EE19" s="16">
        <f>SUM(Lancs_female[[#This Row],[10]:[14]])</f>
        <v>4420</v>
      </c>
      <c r="EF19" s="16">
        <f>SUM(Lancs_female[[#This Row],[15]:[19]])</f>
        <v>4322</v>
      </c>
      <c r="EG19" s="16">
        <f>SUM(Lancs_female[[#This Row],[20]:[24]])</f>
        <v>6520</v>
      </c>
      <c r="EH19" s="16">
        <f>SUM(Lancs_female[[#This Row],[25]:[29]])</f>
        <v>5480</v>
      </c>
      <c r="EI19" s="16">
        <f>SUM(Lancs_female[[#This Row],[30]:[34]])</f>
        <v>4780</v>
      </c>
      <c r="EJ19" s="16">
        <f>SUM(Lancs_female[[#This Row],[35]:[39]])</f>
        <v>4454</v>
      </c>
      <c r="EK19" s="16">
        <f>SUM(Lancs_female[[#This Row],[40]:[44]])</f>
        <v>4038</v>
      </c>
      <c r="EL19" s="16">
        <f>SUM(Lancs_female[[#This Row],[45]:[49]])</f>
        <v>4192</v>
      </c>
      <c r="EM19" s="16">
        <f>SUM(Lancs_female[[#This Row],[50]:[54]])</f>
        <v>4462</v>
      </c>
      <c r="EN19" s="16">
        <f>SUM(Lancs_female[[#This Row],[55]:[59]])</f>
        <v>4384</v>
      </c>
      <c r="EO19" s="16">
        <f>SUM(Lancs_female[[#This Row],[60]:[64]])</f>
        <v>3640</v>
      </c>
      <c r="EP19" s="16">
        <f>SUM(Lancs_female[[#This Row],[65]:[69]])</f>
        <v>3049</v>
      </c>
      <c r="EQ19" s="16">
        <f>SUM(Lancs_female[[#This Row],[70]:[74]])</f>
        <v>2796</v>
      </c>
      <c r="ER19" s="16">
        <f>SUM(Lancs_female[[#This Row],[75]:[79]])</f>
        <v>2088</v>
      </c>
      <c r="ES19" s="16">
        <f>SUM(Lancs_female[[#This Row],[80]:[84]])</f>
        <v>1710</v>
      </c>
      <c r="ET19" s="16">
        <f>SUM(Lancs_female[[#This Row],[85]:[89]])</f>
        <v>1112</v>
      </c>
      <c r="EU19" s="20">
        <f>Lancs_female[[#This Row],[90]]</f>
        <v>587</v>
      </c>
      <c r="EW19" s="20"/>
      <c r="EX19" s="20"/>
    </row>
    <row r="20" spans="1:154" s="16" customFormat="1" ht="12.75" customHeight="1" x14ac:dyDescent="0.2">
      <c r="A20" s="16" t="s">
        <v>10</v>
      </c>
      <c r="B20" s="16" t="s">
        <v>9</v>
      </c>
      <c r="C20" s="16" t="s">
        <v>0</v>
      </c>
      <c r="D20" s="20">
        <v>31559</v>
      </c>
      <c r="E20" s="20">
        <v>257</v>
      </c>
      <c r="F20" s="20">
        <v>228</v>
      </c>
      <c r="G20" s="20">
        <v>239</v>
      </c>
      <c r="H20" s="20">
        <v>254</v>
      </c>
      <c r="I20" s="20">
        <v>263</v>
      </c>
      <c r="J20" s="20">
        <v>283</v>
      </c>
      <c r="K20" s="20">
        <v>301</v>
      </c>
      <c r="L20" s="20">
        <v>320</v>
      </c>
      <c r="M20" s="20">
        <v>336</v>
      </c>
      <c r="N20" s="20">
        <v>342</v>
      </c>
      <c r="O20" s="20">
        <v>373</v>
      </c>
      <c r="P20" s="20">
        <v>377</v>
      </c>
      <c r="Q20" s="20">
        <v>353</v>
      </c>
      <c r="R20" s="20">
        <v>395</v>
      </c>
      <c r="S20" s="20">
        <v>376</v>
      </c>
      <c r="T20" s="20">
        <v>367</v>
      </c>
      <c r="U20" s="20">
        <v>353</v>
      </c>
      <c r="V20" s="20">
        <v>382</v>
      </c>
      <c r="W20" s="20">
        <v>331</v>
      </c>
      <c r="X20" s="20">
        <v>247</v>
      </c>
      <c r="Y20" s="20">
        <v>216</v>
      </c>
      <c r="Z20" s="20">
        <v>250</v>
      </c>
      <c r="AA20" s="20">
        <v>287</v>
      </c>
      <c r="AB20" s="20">
        <v>308</v>
      </c>
      <c r="AC20" s="20">
        <v>287</v>
      </c>
      <c r="AD20" s="20">
        <v>269</v>
      </c>
      <c r="AE20" s="20">
        <v>261</v>
      </c>
      <c r="AF20" s="20">
        <v>254</v>
      </c>
      <c r="AG20" s="20">
        <v>294</v>
      </c>
      <c r="AH20" s="20">
        <v>305</v>
      </c>
      <c r="AI20" s="20">
        <v>341</v>
      </c>
      <c r="AJ20" s="20">
        <v>326</v>
      </c>
      <c r="AK20" s="20">
        <v>310</v>
      </c>
      <c r="AL20" s="20">
        <v>279</v>
      </c>
      <c r="AM20" s="20">
        <v>323</v>
      </c>
      <c r="AN20" s="20">
        <v>320</v>
      </c>
      <c r="AO20" s="20">
        <v>287</v>
      </c>
      <c r="AP20" s="20">
        <v>311</v>
      </c>
      <c r="AQ20" s="20">
        <v>352</v>
      </c>
      <c r="AR20" s="20">
        <v>340</v>
      </c>
      <c r="AS20" s="20">
        <v>372</v>
      </c>
      <c r="AT20" s="20">
        <v>356</v>
      </c>
      <c r="AU20" s="20">
        <v>317</v>
      </c>
      <c r="AV20" s="20">
        <v>363</v>
      </c>
      <c r="AW20" s="20">
        <v>373</v>
      </c>
      <c r="AX20" s="20">
        <v>371</v>
      </c>
      <c r="AY20" s="20">
        <v>375</v>
      </c>
      <c r="AZ20" s="20">
        <v>468</v>
      </c>
      <c r="BA20" s="20">
        <v>470</v>
      </c>
      <c r="BB20" s="20">
        <v>504</v>
      </c>
      <c r="BC20" s="20">
        <v>542</v>
      </c>
      <c r="BD20" s="20">
        <v>501</v>
      </c>
      <c r="BE20" s="20">
        <v>540</v>
      </c>
      <c r="BF20" s="20">
        <v>508</v>
      </c>
      <c r="BG20" s="20">
        <v>479</v>
      </c>
      <c r="BH20" s="20">
        <v>550</v>
      </c>
      <c r="BI20" s="20">
        <v>551</v>
      </c>
      <c r="BJ20" s="20">
        <v>474</v>
      </c>
      <c r="BK20" s="20">
        <v>529</v>
      </c>
      <c r="BL20" s="20">
        <v>481</v>
      </c>
      <c r="BM20" s="20">
        <v>462</v>
      </c>
      <c r="BN20" s="20">
        <v>455</v>
      </c>
      <c r="BO20" s="20">
        <v>468</v>
      </c>
      <c r="BP20" s="20">
        <v>434</v>
      </c>
      <c r="BQ20" s="20">
        <v>407</v>
      </c>
      <c r="BR20" s="20">
        <v>439</v>
      </c>
      <c r="BS20" s="20">
        <v>365</v>
      </c>
      <c r="BT20" s="20">
        <v>366</v>
      </c>
      <c r="BU20" s="20">
        <v>368</v>
      </c>
      <c r="BV20" s="20">
        <v>392</v>
      </c>
      <c r="BW20" s="20">
        <v>388</v>
      </c>
      <c r="BX20" s="20">
        <v>420</v>
      </c>
      <c r="BY20" s="20">
        <v>437</v>
      </c>
      <c r="BZ20" s="20">
        <v>480</v>
      </c>
      <c r="CA20" s="20">
        <v>384</v>
      </c>
      <c r="CB20" s="20">
        <v>357</v>
      </c>
      <c r="CC20" s="20">
        <v>339</v>
      </c>
      <c r="CD20" s="20">
        <v>291</v>
      </c>
      <c r="CE20" s="20">
        <v>282</v>
      </c>
      <c r="CF20" s="20">
        <v>257</v>
      </c>
      <c r="CG20" s="20">
        <v>236</v>
      </c>
      <c r="CH20" s="20">
        <v>251</v>
      </c>
      <c r="CI20" s="20">
        <v>211</v>
      </c>
      <c r="CJ20" s="20">
        <v>211</v>
      </c>
      <c r="CK20" s="20">
        <v>219</v>
      </c>
      <c r="CL20" s="20">
        <v>158</v>
      </c>
      <c r="CM20" s="20">
        <v>141</v>
      </c>
      <c r="CN20" s="20">
        <v>150</v>
      </c>
      <c r="CO20" s="20">
        <v>141</v>
      </c>
      <c r="CP20" s="20">
        <v>109</v>
      </c>
      <c r="CQ20" s="20">
        <v>520</v>
      </c>
      <c r="CS20" s="20" t="s">
        <v>10</v>
      </c>
      <c r="CT20" s="20" t="s">
        <v>9</v>
      </c>
      <c r="CU20" s="16" t="s">
        <v>0</v>
      </c>
      <c r="CV20" s="19">
        <f>SUM(Lancs_female[[#This Row],[0]:[4]])</f>
        <v>1241</v>
      </c>
      <c r="CW20" s="19">
        <f>SUM(Lancs_female[[#This Row],[5]:[9]])</f>
        <v>1582</v>
      </c>
      <c r="CX20" s="19">
        <f>SUM(Lancs_female[[#This Row],[10]:[14]])</f>
        <v>1874</v>
      </c>
      <c r="CY20" s="19">
        <f>SUM(Lancs_female[[#This Row],[15]:[19]])</f>
        <v>1680</v>
      </c>
      <c r="CZ20" s="19">
        <f>SUM(Lancs_female[[#This Row],[20]:[24]])</f>
        <v>1348</v>
      </c>
      <c r="DA20" s="19">
        <f>SUM(Lancs_female[[#This Row],[25]:[29]])</f>
        <v>1383</v>
      </c>
      <c r="DB20" s="19">
        <f>SUM(Lancs_female[[#This Row],[30]:[34]])</f>
        <v>1579</v>
      </c>
      <c r="DC20" s="19">
        <f>SUM(Lancs_female[[#This Row],[35]:[39]])</f>
        <v>1610</v>
      </c>
      <c r="DD20" s="19">
        <f>SUM(Lancs_female[[#This Row],[40]:[44]])</f>
        <v>1781</v>
      </c>
      <c r="DE20" s="19">
        <f>SUM(Lancs_female[[#This Row],[45]:[49]])</f>
        <v>2188</v>
      </c>
      <c r="DF20" s="19">
        <f>SUM(Lancs_female[[#This Row],[50]:[54]])</f>
        <v>2570</v>
      </c>
      <c r="DG20" s="19">
        <f>SUM(Lancs_female[[#This Row],[55]:[59]])</f>
        <v>2585</v>
      </c>
      <c r="DH20" s="19">
        <f>SUM(Lancs_female[[#This Row],[60]:[64]])</f>
        <v>2226</v>
      </c>
      <c r="DI20" s="19">
        <f>SUM(Lancs_female[[#This Row],[65]:[69]])</f>
        <v>1930</v>
      </c>
      <c r="DJ20" s="19">
        <f>SUM(Lancs_female[[#This Row],[70]:[74]])</f>
        <v>2109</v>
      </c>
      <c r="DK20" s="19">
        <f>SUM(Lancs_female[[#This Row],[75]:[79]])</f>
        <v>1526</v>
      </c>
      <c r="DL20" s="19">
        <f>SUM(Lancs_female[[#This Row],[80]:[90]])</f>
        <v>2347</v>
      </c>
      <c r="DN20" s="16" t="s">
        <v>10</v>
      </c>
      <c r="DO20" s="16" t="s">
        <v>9</v>
      </c>
      <c r="DP20" s="16" t="s">
        <v>0</v>
      </c>
      <c r="DQ20" s="19">
        <f>SUM(Lancs_female[[#This Row],[0]:[4]])</f>
        <v>1241</v>
      </c>
      <c r="DR20" s="19">
        <f>SUM(Lancs_female[[#This Row],[0]:[4]])</f>
        <v>1241</v>
      </c>
      <c r="DS20" s="19">
        <f>SUM(Lancs_female[[#This Row],[0]:[17]])</f>
        <v>5799</v>
      </c>
      <c r="DT20" s="19">
        <f>SUM(Lancs_female[[#This Row],[18]:[64]])</f>
        <v>17848</v>
      </c>
      <c r="DU20" s="19">
        <f>SUM(Lancs_female[[#This Row],[65]:[90]])</f>
        <v>7912</v>
      </c>
      <c r="DV20" s="19">
        <f>SUM(Lancs_female[[#This Row],[75]:[90]])</f>
        <v>3873</v>
      </c>
      <c r="DW20" s="19">
        <f>SUM(Lancs_female[[#This Row],[85]:[90]])</f>
        <v>1219</v>
      </c>
      <c r="DX20" s="19">
        <f>SUM(Lancs_female[[#This Row],[18]:[90]])</f>
        <v>25760</v>
      </c>
      <c r="DY20" s="19">
        <f>SUM(Lancs_female[[#This Row],[0]:[19]])</f>
        <v>6377</v>
      </c>
      <c r="DZ20" s="19">
        <f>SUM(Lancs_female[[#This Row],[10]:[17]])</f>
        <v>2976</v>
      </c>
      <c r="EA20" s="19">
        <f>SUM(Lancs_female[[#This Row],[20]:[64]])</f>
        <v>17270</v>
      </c>
      <c r="EC20" s="16">
        <f>SUM(Lancs_female[[#This Row],[0]:[4]])</f>
        <v>1241</v>
      </c>
      <c r="ED20" s="16">
        <f>SUM(Lancs_female[[#This Row],[5]:[9]])</f>
        <v>1582</v>
      </c>
      <c r="EE20" s="16">
        <f>SUM(Lancs_female[[#This Row],[10]:[14]])</f>
        <v>1874</v>
      </c>
      <c r="EF20" s="16">
        <f>SUM(Lancs_female[[#This Row],[15]:[19]])</f>
        <v>1680</v>
      </c>
      <c r="EG20" s="16">
        <f>SUM(Lancs_female[[#This Row],[20]:[24]])</f>
        <v>1348</v>
      </c>
      <c r="EH20" s="16">
        <f>SUM(Lancs_female[[#This Row],[25]:[29]])</f>
        <v>1383</v>
      </c>
      <c r="EI20" s="16">
        <f>SUM(Lancs_female[[#This Row],[30]:[34]])</f>
        <v>1579</v>
      </c>
      <c r="EJ20" s="16">
        <f>SUM(Lancs_female[[#This Row],[35]:[39]])</f>
        <v>1610</v>
      </c>
      <c r="EK20" s="16">
        <f>SUM(Lancs_female[[#This Row],[40]:[44]])</f>
        <v>1781</v>
      </c>
      <c r="EL20" s="16">
        <f>SUM(Lancs_female[[#This Row],[45]:[49]])</f>
        <v>2188</v>
      </c>
      <c r="EM20" s="16">
        <f>SUM(Lancs_female[[#This Row],[50]:[54]])</f>
        <v>2570</v>
      </c>
      <c r="EN20" s="16">
        <f>SUM(Lancs_female[[#This Row],[55]:[59]])</f>
        <v>2585</v>
      </c>
      <c r="EO20" s="16">
        <f>SUM(Lancs_female[[#This Row],[60]:[64]])</f>
        <v>2226</v>
      </c>
      <c r="EP20" s="16">
        <f>SUM(Lancs_female[[#This Row],[65]:[69]])</f>
        <v>1930</v>
      </c>
      <c r="EQ20" s="16">
        <f>SUM(Lancs_female[[#This Row],[70]:[74]])</f>
        <v>2109</v>
      </c>
      <c r="ER20" s="16">
        <f>SUM(Lancs_female[[#This Row],[75]:[79]])</f>
        <v>1526</v>
      </c>
      <c r="ES20" s="16">
        <f>SUM(Lancs_female[[#This Row],[80]:[84]])</f>
        <v>1128</v>
      </c>
      <c r="ET20" s="16">
        <f>SUM(Lancs_female[[#This Row],[85]:[89]])</f>
        <v>699</v>
      </c>
      <c r="EU20" s="20">
        <f>Lancs_female[[#This Row],[90]]</f>
        <v>520</v>
      </c>
      <c r="EW20" s="20"/>
      <c r="EX20" s="20"/>
    </row>
    <row r="21" spans="1:154" s="16" customFormat="1" ht="12.75" customHeight="1" x14ac:dyDescent="0.2">
      <c r="A21" s="16" t="s">
        <v>8</v>
      </c>
      <c r="B21" s="16" t="s">
        <v>7</v>
      </c>
      <c r="C21" s="16" t="s">
        <v>0</v>
      </c>
      <c r="D21" s="20">
        <v>36227</v>
      </c>
      <c r="E21" s="20">
        <v>332</v>
      </c>
      <c r="F21" s="20">
        <v>366</v>
      </c>
      <c r="G21" s="20">
        <v>364</v>
      </c>
      <c r="H21" s="20">
        <v>379</v>
      </c>
      <c r="I21" s="20">
        <v>425</v>
      </c>
      <c r="J21" s="20">
        <v>430</v>
      </c>
      <c r="K21" s="20">
        <v>447</v>
      </c>
      <c r="L21" s="20">
        <v>434</v>
      </c>
      <c r="M21" s="20">
        <v>464</v>
      </c>
      <c r="N21" s="20">
        <v>451</v>
      </c>
      <c r="O21" s="20">
        <v>472</v>
      </c>
      <c r="P21" s="20">
        <v>471</v>
      </c>
      <c r="Q21" s="20">
        <v>470</v>
      </c>
      <c r="R21" s="20">
        <v>444</v>
      </c>
      <c r="S21" s="20">
        <v>439</v>
      </c>
      <c r="T21" s="20">
        <v>429</v>
      </c>
      <c r="U21" s="20">
        <v>369</v>
      </c>
      <c r="V21" s="20">
        <v>387</v>
      </c>
      <c r="W21" s="20">
        <v>377</v>
      </c>
      <c r="X21" s="20">
        <v>269</v>
      </c>
      <c r="Y21" s="20">
        <v>289</v>
      </c>
      <c r="Z21" s="20">
        <v>301</v>
      </c>
      <c r="AA21" s="20">
        <v>345</v>
      </c>
      <c r="AB21" s="20">
        <v>362</v>
      </c>
      <c r="AC21" s="20">
        <v>397</v>
      </c>
      <c r="AD21" s="20">
        <v>378</v>
      </c>
      <c r="AE21" s="20">
        <v>405</v>
      </c>
      <c r="AF21" s="20">
        <v>371</v>
      </c>
      <c r="AG21" s="20">
        <v>400</v>
      </c>
      <c r="AH21" s="20">
        <v>467</v>
      </c>
      <c r="AI21" s="20">
        <v>478</v>
      </c>
      <c r="AJ21" s="20">
        <v>540</v>
      </c>
      <c r="AK21" s="20">
        <v>482</v>
      </c>
      <c r="AL21" s="20">
        <v>422</v>
      </c>
      <c r="AM21" s="20">
        <v>506</v>
      </c>
      <c r="AN21" s="20">
        <v>465</v>
      </c>
      <c r="AO21" s="20">
        <v>423</v>
      </c>
      <c r="AP21" s="20">
        <v>472</v>
      </c>
      <c r="AQ21" s="20">
        <v>475</v>
      </c>
      <c r="AR21" s="20">
        <v>459</v>
      </c>
      <c r="AS21" s="20">
        <v>475</v>
      </c>
      <c r="AT21" s="20">
        <v>457</v>
      </c>
      <c r="AU21" s="20">
        <v>415</v>
      </c>
      <c r="AV21" s="20">
        <v>451</v>
      </c>
      <c r="AW21" s="20">
        <v>472</v>
      </c>
      <c r="AX21" s="20">
        <v>500</v>
      </c>
      <c r="AY21" s="20">
        <v>481</v>
      </c>
      <c r="AZ21" s="20">
        <v>534</v>
      </c>
      <c r="BA21" s="20">
        <v>484</v>
      </c>
      <c r="BB21" s="20">
        <v>588</v>
      </c>
      <c r="BC21" s="20">
        <v>541</v>
      </c>
      <c r="BD21" s="20">
        <v>593</v>
      </c>
      <c r="BE21" s="20">
        <v>580</v>
      </c>
      <c r="BF21" s="20">
        <v>542</v>
      </c>
      <c r="BG21" s="20">
        <v>515</v>
      </c>
      <c r="BH21" s="20">
        <v>531</v>
      </c>
      <c r="BI21" s="20">
        <v>490</v>
      </c>
      <c r="BJ21" s="20">
        <v>561</v>
      </c>
      <c r="BK21" s="20">
        <v>502</v>
      </c>
      <c r="BL21" s="20">
        <v>504</v>
      </c>
      <c r="BM21" s="20">
        <v>453</v>
      </c>
      <c r="BN21" s="20">
        <v>453</v>
      </c>
      <c r="BO21" s="20">
        <v>416</v>
      </c>
      <c r="BP21" s="20">
        <v>436</v>
      </c>
      <c r="BQ21" s="20">
        <v>397</v>
      </c>
      <c r="BR21" s="20">
        <v>420</v>
      </c>
      <c r="BS21" s="20">
        <v>431</v>
      </c>
      <c r="BT21" s="20">
        <v>425</v>
      </c>
      <c r="BU21" s="20">
        <v>385</v>
      </c>
      <c r="BV21" s="20">
        <v>357</v>
      </c>
      <c r="BW21" s="20">
        <v>427</v>
      </c>
      <c r="BX21" s="20">
        <v>383</v>
      </c>
      <c r="BY21" s="20">
        <v>441</v>
      </c>
      <c r="BZ21" s="20">
        <v>460</v>
      </c>
      <c r="CA21" s="20">
        <v>297</v>
      </c>
      <c r="CB21" s="20">
        <v>308</v>
      </c>
      <c r="CC21" s="20">
        <v>315</v>
      </c>
      <c r="CD21" s="20">
        <v>274</v>
      </c>
      <c r="CE21" s="20">
        <v>221</v>
      </c>
      <c r="CF21" s="20">
        <v>198</v>
      </c>
      <c r="CG21" s="20">
        <v>178</v>
      </c>
      <c r="CH21" s="20">
        <v>204</v>
      </c>
      <c r="CI21" s="20">
        <v>177</v>
      </c>
      <c r="CJ21" s="20">
        <v>158</v>
      </c>
      <c r="CK21" s="20">
        <v>163</v>
      </c>
      <c r="CL21" s="20">
        <v>139</v>
      </c>
      <c r="CM21" s="20">
        <v>129</v>
      </c>
      <c r="CN21" s="20">
        <v>102</v>
      </c>
      <c r="CO21" s="20">
        <v>121</v>
      </c>
      <c r="CP21" s="20">
        <v>102</v>
      </c>
      <c r="CQ21" s="20">
        <v>385</v>
      </c>
      <c r="CS21" s="20" t="s">
        <v>8</v>
      </c>
      <c r="CT21" s="20" t="s">
        <v>7</v>
      </c>
      <c r="CU21" s="16" t="s">
        <v>0</v>
      </c>
      <c r="CV21" s="19">
        <f>SUM(Lancs_female[[#This Row],[0]:[4]])</f>
        <v>1866</v>
      </c>
      <c r="CW21" s="19">
        <f>SUM(Lancs_female[[#This Row],[5]:[9]])</f>
        <v>2226</v>
      </c>
      <c r="CX21" s="19">
        <f>SUM(Lancs_female[[#This Row],[10]:[14]])</f>
        <v>2296</v>
      </c>
      <c r="CY21" s="19">
        <f>SUM(Lancs_female[[#This Row],[15]:[19]])</f>
        <v>1831</v>
      </c>
      <c r="CZ21" s="19">
        <f>SUM(Lancs_female[[#This Row],[20]:[24]])</f>
        <v>1694</v>
      </c>
      <c r="DA21" s="19">
        <f>SUM(Lancs_female[[#This Row],[25]:[29]])</f>
        <v>2021</v>
      </c>
      <c r="DB21" s="19">
        <f>SUM(Lancs_female[[#This Row],[30]:[34]])</f>
        <v>2428</v>
      </c>
      <c r="DC21" s="19">
        <f>SUM(Lancs_female[[#This Row],[35]:[39]])</f>
        <v>2294</v>
      </c>
      <c r="DD21" s="19">
        <f>SUM(Lancs_female[[#This Row],[40]:[44]])</f>
        <v>2270</v>
      </c>
      <c r="DE21" s="19">
        <f>SUM(Lancs_female[[#This Row],[45]:[49]])</f>
        <v>2587</v>
      </c>
      <c r="DF21" s="19">
        <f>SUM(Lancs_female[[#This Row],[50]:[54]])</f>
        <v>2771</v>
      </c>
      <c r="DG21" s="19">
        <f>SUM(Lancs_female[[#This Row],[55]:[59]])</f>
        <v>2588</v>
      </c>
      <c r="DH21" s="19">
        <f>SUM(Lancs_female[[#This Row],[60]:[64]])</f>
        <v>2155</v>
      </c>
      <c r="DI21" s="19">
        <f>SUM(Lancs_female[[#This Row],[65]:[69]])</f>
        <v>2018</v>
      </c>
      <c r="DJ21" s="19">
        <f>SUM(Lancs_female[[#This Row],[70]:[74]])</f>
        <v>2008</v>
      </c>
      <c r="DK21" s="19">
        <f>SUM(Lancs_female[[#This Row],[75]:[79]])</f>
        <v>1316</v>
      </c>
      <c r="DL21" s="19">
        <f>SUM(Lancs_female[[#This Row],[80]:[90]])</f>
        <v>1858</v>
      </c>
      <c r="DN21" s="16" t="s">
        <v>8</v>
      </c>
      <c r="DO21" s="16" t="s">
        <v>7</v>
      </c>
      <c r="DP21" s="16" t="s">
        <v>0</v>
      </c>
      <c r="DQ21" s="19">
        <f>SUM(Lancs_female[[#This Row],[0]:[4]])</f>
        <v>1866</v>
      </c>
      <c r="DR21" s="19">
        <f>SUM(Lancs_female[[#This Row],[0]:[4]])</f>
        <v>1866</v>
      </c>
      <c r="DS21" s="19">
        <f>SUM(Lancs_female[[#This Row],[0]:[17]])</f>
        <v>7573</v>
      </c>
      <c r="DT21" s="19">
        <f>SUM(Lancs_female[[#This Row],[18]:[64]])</f>
        <v>21454</v>
      </c>
      <c r="DU21" s="19">
        <f>SUM(Lancs_female[[#This Row],[65]:[90]])</f>
        <v>7200</v>
      </c>
      <c r="DV21" s="19">
        <f>SUM(Lancs_female[[#This Row],[75]:[90]])</f>
        <v>3174</v>
      </c>
      <c r="DW21" s="19">
        <f>SUM(Lancs_female[[#This Row],[85]:[90]])</f>
        <v>978</v>
      </c>
      <c r="DX21" s="19">
        <f>SUM(Lancs_female[[#This Row],[18]:[90]])</f>
        <v>28654</v>
      </c>
      <c r="DY21" s="19">
        <f>SUM(Lancs_female[[#This Row],[0]:[19]])</f>
        <v>8219</v>
      </c>
      <c r="DZ21" s="19">
        <f>SUM(Lancs_female[[#This Row],[10]:[17]])</f>
        <v>3481</v>
      </c>
      <c r="EA21" s="19">
        <f>SUM(Lancs_female[[#This Row],[20]:[64]])</f>
        <v>20808</v>
      </c>
      <c r="EC21" s="16">
        <f>SUM(Lancs_female[[#This Row],[0]:[4]])</f>
        <v>1866</v>
      </c>
      <c r="ED21" s="16">
        <f>SUM(Lancs_female[[#This Row],[5]:[9]])</f>
        <v>2226</v>
      </c>
      <c r="EE21" s="16">
        <f>SUM(Lancs_female[[#This Row],[10]:[14]])</f>
        <v>2296</v>
      </c>
      <c r="EF21" s="16">
        <f>SUM(Lancs_female[[#This Row],[15]:[19]])</f>
        <v>1831</v>
      </c>
      <c r="EG21" s="16">
        <f>SUM(Lancs_female[[#This Row],[20]:[24]])</f>
        <v>1694</v>
      </c>
      <c r="EH21" s="16">
        <f>SUM(Lancs_female[[#This Row],[25]:[29]])</f>
        <v>2021</v>
      </c>
      <c r="EI21" s="16">
        <f>SUM(Lancs_female[[#This Row],[30]:[34]])</f>
        <v>2428</v>
      </c>
      <c r="EJ21" s="16">
        <f>SUM(Lancs_female[[#This Row],[35]:[39]])</f>
        <v>2294</v>
      </c>
      <c r="EK21" s="16">
        <f>SUM(Lancs_female[[#This Row],[40]:[44]])</f>
        <v>2270</v>
      </c>
      <c r="EL21" s="16">
        <f>SUM(Lancs_female[[#This Row],[45]:[49]])</f>
        <v>2587</v>
      </c>
      <c r="EM21" s="16">
        <f>SUM(Lancs_female[[#This Row],[50]:[54]])</f>
        <v>2771</v>
      </c>
      <c r="EN21" s="16">
        <f>SUM(Lancs_female[[#This Row],[55]:[59]])</f>
        <v>2588</v>
      </c>
      <c r="EO21" s="16">
        <f>SUM(Lancs_female[[#This Row],[60]:[64]])</f>
        <v>2155</v>
      </c>
      <c r="EP21" s="16">
        <f>SUM(Lancs_female[[#This Row],[65]:[69]])</f>
        <v>2018</v>
      </c>
      <c r="EQ21" s="16">
        <f>SUM(Lancs_female[[#This Row],[70]:[74]])</f>
        <v>2008</v>
      </c>
      <c r="ER21" s="16">
        <f>SUM(Lancs_female[[#This Row],[75]:[79]])</f>
        <v>1316</v>
      </c>
      <c r="ES21" s="16">
        <f>SUM(Lancs_female[[#This Row],[80]:[84]])</f>
        <v>880</v>
      </c>
      <c r="ET21" s="16">
        <f>SUM(Lancs_female[[#This Row],[85]:[89]])</f>
        <v>593</v>
      </c>
      <c r="EU21" s="20">
        <f>Lancs_female[[#This Row],[90]]</f>
        <v>385</v>
      </c>
      <c r="EW21" s="20"/>
      <c r="EX21" s="20"/>
    </row>
    <row r="22" spans="1:154" s="16" customFormat="1" ht="12.75" customHeight="1" x14ac:dyDescent="0.2">
      <c r="A22" s="16" t="s">
        <v>6</v>
      </c>
      <c r="B22" s="16" t="s">
        <v>5</v>
      </c>
      <c r="C22" s="16" t="s">
        <v>0</v>
      </c>
      <c r="D22" s="20">
        <v>56796</v>
      </c>
      <c r="E22" s="20">
        <v>488</v>
      </c>
      <c r="F22" s="20">
        <v>529</v>
      </c>
      <c r="G22" s="20">
        <v>530</v>
      </c>
      <c r="H22" s="20">
        <v>596</v>
      </c>
      <c r="I22" s="20">
        <v>630</v>
      </c>
      <c r="J22" s="20">
        <v>623</v>
      </c>
      <c r="K22" s="20">
        <v>607</v>
      </c>
      <c r="L22" s="20">
        <v>634</v>
      </c>
      <c r="M22" s="20">
        <v>629</v>
      </c>
      <c r="N22" s="20">
        <v>656</v>
      </c>
      <c r="O22" s="20">
        <v>633</v>
      </c>
      <c r="P22" s="20">
        <v>698</v>
      </c>
      <c r="Q22" s="20">
        <v>663</v>
      </c>
      <c r="R22" s="20">
        <v>638</v>
      </c>
      <c r="S22" s="20">
        <v>671</v>
      </c>
      <c r="T22" s="20">
        <v>588</v>
      </c>
      <c r="U22" s="20">
        <v>663</v>
      </c>
      <c r="V22" s="20">
        <v>561</v>
      </c>
      <c r="W22" s="20">
        <v>571</v>
      </c>
      <c r="X22" s="20">
        <v>464</v>
      </c>
      <c r="Y22" s="20">
        <v>440</v>
      </c>
      <c r="Z22" s="20">
        <v>419</v>
      </c>
      <c r="AA22" s="20">
        <v>577</v>
      </c>
      <c r="AB22" s="20">
        <v>556</v>
      </c>
      <c r="AC22" s="20">
        <v>597</v>
      </c>
      <c r="AD22" s="20">
        <v>575</v>
      </c>
      <c r="AE22" s="20">
        <v>602</v>
      </c>
      <c r="AF22" s="20">
        <v>649</v>
      </c>
      <c r="AG22" s="20">
        <v>626</v>
      </c>
      <c r="AH22" s="20">
        <v>709</v>
      </c>
      <c r="AI22" s="20">
        <v>684</v>
      </c>
      <c r="AJ22" s="20">
        <v>732</v>
      </c>
      <c r="AK22" s="20">
        <v>744</v>
      </c>
      <c r="AL22" s="20">
        <v>702</v>
      </c>
      <c r="AM22" s="20">
        <v>665</v>
      </c>
      <c r="AN22" s="20">
        <v>697</v>
      </c>
      <c r="AO22" s="20">
        <v>630</v>
      </c>
      <c r="AP22" s="20">
        <v>704</v>
      </c>
      <c r="AQ22" s="20">
        <v>650</v>
      </c>
      <c r="AR22" s="20">
        <v>655</v>
      </c>
      <c r="AS22" s="20">
        <v>735</v>
      </c>
      <c r="AT22" s="20">
        <v>684</v>
      </c>
      <c r="AU22" s="20">
        <v>570</v>
      </c>
      <c r="AV22" s="20">
        <v>634</v>
      </c>
      <c r="AW22" s="20">
        <v>691</v>
      </c>
      <c r="AX22" s="20">
        <v>674</v>
      </c>
      <c r="AY22" s="20">
        <v>750</v>
      </c>
      <c r="AZ22" s="20">
        <v>758</v>
      </c>
      <c r="BA22" s="20">
        <v>838</v>
      </c>
      <c r="BB22" s="20">
        <v>854</v>
      </c>
      <c r="BC22" s="20">
        <v>779</v>
      </c>
      <c r="BD22" s="20">
        <v>862</v>
      </c>
      <c r="BE22" s="20">
        <v>873</v>
      </c>
      <c r="BF22" s="20">
        <v>827</v>
      </c>
      <c r="BG22" s="20">
        <v>853</v>
      </c>
      <c r="BH22" s="20">
        <v>862</v>
      </c>
      <c r="BI22" s="20">
        <v>891</v>
      </c>
      <c r="BJ22" s="20">
        <v>836</v>
      </c>
      <c r="BK22" s="20">
        <v>847</v>
      </c>
      <c r="BL22" s="20">
        <v>789</v>
      </c>
      <c r="BM22" s="20">
        <v>746</v>
      </c>
      <c r="BN22" s="20">
        <v>704</v>
      </c>
      <c r="BO22" s="20">
        <v>730</v>
      </c>
      <c r="BP22" s="20">
        <v>695</v>
      </c>
      <c r="BQ22" s="20">
        <v>662</v>
      </c>
      <c r="BR22" s="20">
        <v>635</v>
      </c>
      <c r="BS22" s="20">
        <v>664</v>
      </c>
      <c r="BT22" s="20">
        <v>625</v>
      </c>
      <c r="BU22" s="20">
        <v>661</v>
      </c>
      <c r="BV22" s="20">
        <v>634</v>
      </c>
      <c r="BW22" s="20">
        <v>726</v>
      </c>
      <c r="BX22" s="20">
        <v>716</v>
      </c>
      <c r="BY22" s="20">
        <v>716</v>
      </c>
      <c r="BZ22" s="20">
        <v>836</v>
      </c>
      <c r="CA22" s="20">
        <v>565</v>
      </c>
      <c r="CB22" s="20">
        <v>572</v>
      </c>
      <c r="CC22" s="20">
        <v>571</v>
      </c>
      <c r="CD22" s="20">
        <v>505</v>
      </c>
      <c r="CE22" s="20">
        <v>459</v>
      </c>
      <c r="CF22" s="20">
        <v>402</v>
      </c>
      <c r="CG22" s="20">
        <v>426</v>
      </c>
      <c r="CH22" s="20">
        <v>411</v>
      </c>
      <c r="CI22" s="20">
        <v>347</v>
      </c>
      <c r="CJ22" s="20">
        <v>357</v>
      </c>
      <c r="CK22" s="20">
        <v>296</v>
      </c>
      <c r="CL22" s="20">
        <v>298</v>
      </c>
      <c r="CM22" s="20">
        <v>237</v>
      </c>
      <c r="CN22" s="20">
        <v>226</v>
      </c>
      <c r="CO22" s="20">
        <v>192</v>
      </c>
      <c r="CP22" s="20">
        <v>183</v>
      </c>
      <c r="CQ22" s="20">
        <v>707</v>
      </c>
      <c r="CS22" s="20" t="s">
        <v>6</v>
      </c>
      <c r="CT22" s="20" t="s">
        <v>5</v>
      </c>
      <c r="CU22" s="16" t="s">
        <v>0</v>
      </c>
      <c r="CV22" s="19">
        <f>SUM(Lancs_female[[#This Row],[0]:[4]])</f>
        <v>2773</v>
      </c>
      <c r="CW22" s="19">
        <f>SUM(Lancs_female[[#This Row],[5]:[9]])</f>
        <v>3149</v>
      </c>
      <c r="CX22" s="19">
        <f>SUM(Lancs_female[[#This Row],[10]:[14]])</f>
        <v>3303</v>
      </c>
      <c r="CY22" s="19">
        <f>SUM(Lancs_female[[#This Row],[15]:[19]])</f>
        <v>2847</v>
      </c>
      <c r="CZ22" s="19">
        <f>SUM(Lancs_female[[#This Row],[20]:[24]])</f>
        <v>2589</v>
      </c>
      <c r="DA22" s="19">
        <f>SUM(Lancs_female[[#This Row],[25]:[29]])</f>
        <v>3161</v>
      </c>
      <c r="DB22" s="19">
        <f>SUM(Lancs_female[[#This Row],[30]:[34]])</f>
        <v>3527</v>
      </c>
      <c r="DC22" s="19">
        <f>SUM(Lancs_female[[#This Row],[35]:[39]])</f>
        <v>3336</v>
      </c>
      <c r="DD22" s="19">
        <f>SUM(Lancs_female[[#This Row],[40]:[44]])</f>
        <v>3314</v>
      </c>
      <c r="DE22" s="19">
        <f>SUM(Lancs_female[[#This Row],[45]:[49]])</f>
        <v>3874</v>
      </c>
      <c r="DF22" s="19">
        <f>SUM(Lancs_female[[#This Row],[50]:[54]])</f>
        <v>4194</v>
      </c>
      <c r="DG22" s="19">
        <f>SUM(Lancs_female[[#This Row],[55]:[59]])</f>
        <v>4225</v>
      </c>
      <c r="DH22" s="19">
        <f>SUM(Lancs_female[[#This Row],[60]:[64]])</f>
        <v>3537</v>
      </c>
      <c r="DI22" s="19">
        <f>SUM(Lancs_female[[#This Row],[65]:[69]])</f>
        <v>3219</v>
      </c>
      <c r="DJ22" s="19">
        <f>SUM(Lancs_female[[#This Row],[70]:[74]])</f>
        <v>3559</v>
      </c>
      <c r="DK22" s="19">
        <f>SUM(Lancs_female[[#This Row],[75]:[79]])</f>
        <v>2509</v>
      </c>
      <c r="DL22" s="19">
        <f>SUM(Lancs_female[[#This Row],[80]:[90]])</f>
        <v>3680</v>
      </c>
      <c r="DN22" s="16" t="s">
        <v>6</v>
      </c>
      <c r="DO22" s="16" t="s">
        <v>5</v>
      </c>
      <c r="DP22" s="16" t="s">
        <v>0</v>
      </c>
      <c r="DQ22" s="19">
        <f>SUM(Lancs_female[[#This Row],[0]:[4]])</f>
        <v>2773</v>
      </c>
      <c r="DR22" s="19">
        <f>SUM(Lancs_female[[#This Row],[0]:[4]])</f>
        <v>2773</v>
      </c>
      <c r="DS22" s="19">
        <f>SUM(Lancs_female[[#This Row],[0]:[17]])</f>
        <v>11037</v>
      </c>
      <c r="DT22" s="19">
        <f>SUM(Lancs_female[[#This Row],[18]:[64]])</f>
        <v>32792</v>
      </c>
      <c r="DU22" s="19">
        <f>SUM(Lancs_female[[#This Row],[65]:[90]])</f>
        <v>12967</v>
      </c>
      <c r="DV22" s="19">
        <f>SUM(Lancs_female[[#This Row],[75]:[90]])</f>
        <v>6189</v>
      </c>
      <c r="DW22" s="19">
        <f>SUM(Lancs_female[[#This Row],[85]:[90]])</f>
        <v>1843</v>
      </c>
      <c r="DX22" s="19">
        <f>SUM(Lancs_female[[#This Row],[18]:[90]])</f>
        <v>45759</v>
      </c>
      <c r="DY22" s="19">
        <f>SUM(Lancs_female[[#This Row],[0]:[19]])</f>
        <v>12072</v>
      </c>
      <c r="DZ22" s="19">
        <f>SUM(Lancs_female[[#This Row],[10]:[17]])</f>
        <v>5115</v>
      </c>
      <c r="EA22" s="19">
        <f>SUM(Lancs_female[[#This Row],[20]:[64]])</f>
        <v>31757</v>
      </c>
      <c r="EC22" s="16">
        <f>SUM(Lancs_female[[#This Row],[0]:[4]])</f>
        <v>2773</v>
      </c>
      <c r="ED22" s="16">
        <f>SUM(Lancs_female[[#This Row],[5]:[9]])</f>
        <v>3149</v>
      </c>
      <c r="EE22" s="16">
        <f>SUM(Lancs_female[[#This Row],[10]:[14]])</f>
        <v>3303</v>
      </c>
      <c r="EF22" s="16">
        <f>SUM(Lancs_female[[#This Row],[15]:[19]])</f>
        <v>2847</v>
      </c>
      <c r="EG22" s="16">
        <f>SUM(Lancs_female[[#This Row],[20]:[24]])</f>
        <v>2589</v>
      </c>
      <c r="EH22" s="16">
        <f>SUM(Lancs_female[[#This Row],[25]:[29]])</f>
        <v>3161</v>
      </c>
      <c r="EI22" s="16">
        <f>SUM(Lancs_female[[#This Row],[30]:[34]])</f>
        <v>3527</v>
      </c>
      <c r="EJ22" s="16">
        <f>SUM(Lancs_female[[#This Row],[35]:[39]])</f>
        <v>3336</v>
      </c>
      <c r="EK22" s="16">
        <f>SUM(Lancs_female[[#This Row],[40]:[44]])</f>
        <v>3314</v>
      </c>
      <c r="EL22" s="16">
        <f>SUM(Lancs_female[[#This Row],[45]:[49]])</f>
        <v>3874</v>
      </c>
      <c r="EM22" s="16">
        <f>SUM(Lancs_female[[#This Row],[50]:[54]])</f>
        <v>4194</v>
      </c>
      <c r="EN22" s="16">
        <f>SUM(Lancs_female[[#This Row],[55]:[59]])</f>
        <v>4225</v>
      </c>
      <c r="EO22" s="16">
        <f>SUM(Lancs_female[[#This Row],[60]:[64]])</f>
        <v>3537</v>
      </c>
      <c r="EP22" s="16">
        <f>SUM(Lancs_female[[#This Row],[65]:[69]])</f>
        <v>3219</v>
      </c>
      <c r="EQ22" s="16">
        <f>SUM(Lancs_female[[#This Row],[70]:[74]])</f>
        <v>3559</v>
      </c>
      <c r="ER22" s="16">
        <f>SUM(Lancs_female[[#This Row],[75]:[79]])</f>
        <v>2509</v>
      </c>
      <c r="ES22" s="16">
        <f>SUM(Lancs_female[[#This Row],[80]:[84]])</f>
        <v>1837</v>
      </c>
      <c r="ET22" s="16">
        <f>SUM(Lancs_female[[#This Row],[85]:[89]])</f>
        <v>1136</v>
      </c>
      <c r="EU22" s="20">
        <f>Lancs_female[[#This Row],[90]]</f>
        <v>707</v>
      </c>
      <c r="EW22" s="20"/>
      <c r="EX22" s="20"/>
    </row>
    <row r="23" spans="1:154" s="16" customFormat="1" ht="12.75" customHeight="1" x14ac:dyDescent="0.2">
      <c r="A23" s="16" t="s">
        <v>4</v>
      </c>
      <c r="B23" s="16" t="s">
        <v>3</v>
      </c>
      <c r="C23" s="16" t="s">
        <v>0</v>
      </c>
      <c r="D23" s="20">
        <v>59041</v>
      </c>
      <c r="E23" s="20">
        <v>499</v>
      </c>
      <c r="F23" s="20">
        <v>533</v>
      </c>
      <c r="G23" s="20">
        <v>526</v>
      </c>
      <c r="H23" s="20">
        <v>533</v>
      </c>
      <c r="I23" s="20">
        <v>547</v>
      </c>
      <c r="J23" s="20">
        <v>609</v>
      </c>
      <c r="K23" s="20">
        <v>596</v>
      </c>
      <c r="L23" s="20">
        <v>665</v>
      </c>
      <c r="M23" s="20">
        <v>666</v>
      </c>
      <c r="N23" s="20">
        <v>642</v>
      </c>
      <c r="O23" s="20">
        <v>656</v>
      </c>
      <c r="P23" s="20">
        <v>639</v>
      </c>
      <c r="Q23" s="20">
        <v>643</v>
      </c>
      <c r="R23" s="20">
        <v>613</v>
      </c>
      <c r="S23" s="20">
        <v>628</v>
      </c>
      <c r="T23" s="20">
        <v>604</v>
      </c>
      <c r="U23" s="20">
        <v>655</v>
      </c>
      <c r="V23" s="20">
        <v>539</v>
      </c>
      <c r="W23" s="20">
        <v>681</v>
      </c>
      <c r="X23" s="20">
        <v>1263</v>
      </c>
      <c r="Y23" s="20">
        <v>1248</v>
      </c>
      <c r="Z23" s="20">
        <v>1168</v>
      </c>
      <c r="AA23" s="20">
        <v>795</v>
      </c>
      <c r="AB23" s="20">
        <v>656</v>
      </c>
      <c r="AC23" s="20">
        <v>589</v>
      </c>
      <c r="AD23" s="20">
        <v>511</v>
      </c>
      <c r="AE23" s="20">
        <v>614</v>
      </c>
      <c r="AF23" s="20">
        <v>612</v>
      </c>
      <c r="AG23" s="20">
        <v>793</v>
      </c>
      <c r="AH23" s="20">
        <v>632</v>
      </c>
      <c r="AI23" s="20">
        <v>631</v>
      </c>
      <c r="AJ23" s="20">
        <v>516</v>
      </c>
      <c r="AK23" s="20">
        <v>611</v>
      </c>
      <c r="AL23" s="20">
        <v>521</v>
      </c>
      <c r="AM23" s="20">
        <v>553</v>
      </c>
      <c r="AN23" s="20">
        <v>610</v>
      </c>
      <c r="AO23" s="20">
        <v>615</v>
      </c>
      <c r="AP23" s="20">
        <v>600</v>
      </c>
      <c r="AQ23" s="20">
        <v>575</v>
      </c>
      <c r="AR23" s="20">
        <v>523</v>
      </c>
      <c r="AS23" s="20">
        <v>661</v>
      </c>
      <c r="AT23" s="20">
        <v>597</v>
      </c>
      <c r="AU23" s="20">
        <v>539</v>
      </c>
      <c r="AV23" s="20">
        <v>570</v>
      </c>
      <c r="AW23" s="20">
        <v>593</v>
      </c>
      <c r="AX23" s="20">
        <v>638</v>
      </c>
      <c r="AY23" s="20">
        <v>646</v>
      </c>
      <c r="AZ23" s="20">
        <v>783</v>
      </c>
      <c r="BA23" s="20">
        <v>834</v>
      </c>
      <c r="BB23" s="20">
        <v>868</v>
      </c>
      <c r="BC23" s="20">
        <v>819</v>
      </c>
      <c r="BD23" s="20">
        <v>848</v>
      </c>
      <c r="BE23" s="20">
        <v>805</v>
      </c>
      <c r="BF23" s="20">
        <v>808</v>
      </c>
      <c r="BG23" s="20">
        <v>890</v>
      </c>
      <c r="BH23" s="20">
        <v>889</v>
      </c>
      <c r="BI23" s="20">
        <v>832</v>
      </c>
      <c r="BJ23" s="20">
        <v>886</v>
      </c>
      <c r="BK23" s="20">
        <v>893</v>
      </c>
      <c r="BL23" s="20">
        <v>822</v>
      </c>
      <c r="BM23" s="20">
        <v>809</v>
      </c>
      <c r="BN23" s="20">
        <v>737</v>
      </c>
      <c r="BO23" s="20">
        <v>783</v>
      </c>
      <c r="BP23" s="20">
        <v>740</v>
      </c>
      <c r="BQ23" s="20">
        <v>711</v>
      </c>
      <c r="BR23" s="20">
        <v>725</v>
      </c>
      <c r="BS23" s="20">
        <v>671</v>
      </c>
      <c r="BT23" s="20">
        <v>696</v>
      </c>
      <c r="BU23" s="20">
        <v>674</v>
      </c>
      <c r="BV23" s="20">
        <v>681</v>
      </c>
      <c r="BW23" s="20">
        <v>656</v>
      </c>
      <c r="BX23" s="20">
        <v>699</v>
      </c>
      <c r="BY23" s="20">
        <v>799</v>
      </c>
      <c r="BZ23" s="20">
        <v>875</v>
      </c>
      <c r="CA23" s="20">
        <v>658</v>
      </c>
      <c r="CB23" s="20">
        <v>601</v>
      </c>
      <c r="CC23" s="20">
        <v>586</v>
      </c>
      <c r="CD23" s="20">
        <v>585</v>
      </c>
      <c r="CE23" s="20">
        <v>551</v>
      </c>
      <c r="CF23" s="20">
        <v>418</v>
      </c>
      <c r="CG23" s="20">
        <v>422</v>
      </c>
      <c r="CH23" s="20">
        <v>469</v>
      </c>
      <c r="CI23" s="20">
        <v>411</v>
      </c>
      <c r="CJ23" s="20">
        <v>389</v>
      </c>
      <c r="CK23" s="20">
        <v>355</v>
      </c>
      <c r="CL23" s="20">
        <v>303</v>
      </c>
      <c r="CM23" s="20">
        <v>297</v>
      </c>
      <c r="CN23" s="20">
        <v>198</v>
      </c>
      <c r="CO23" s="20">
        <v>220</v>
      </c>
      <c r="CP23" s="20">
        <v>176</v>
      </c>
      <c r="CQ23" s="20">
        <v>815</v>
      </c>
      <c r="CS23" s="20" t="s">
        <v>4</v>
      </c>
      <c r="CT23" s="20" t="s">
        <v>3</v>
      </c>
      <c r="CU23" s="16" t="s">
        <v>0</v>
      </c>
      <c r="CV23" s="19">
        <f>SUM(Lancs_female[[#This Row],[0]:[4]])</f>
        <v>2638</v>
      </c>
      <c r="CW23" s="19">
        <f>SUM(Lancs_female[[#This Row],[5]:[9]])</f>
        <v>3178</v>
      </c>
      <c r="CX23" s="19">
        <f>SUM(Lancs_female[[#This Row],[10]:[14]])</f>
        <v>3179</v>
      </c>
      <c r="CY23" s="19">
        <f>SUM(Lancs_female[[#This Row],[15]:[19]])</f>
        <v>3742</v>
      </c>
      <c r="CZ23" s="19">
        <f>SUM(Lancs_female[[#This Row],[20]:[24]])</f>
        <v>4456</v>
      </c>
      <c r="DA23" s="19">
        <f>SUM(Lancs_female[[#This Row],[25]:[29]])</f>
        <v>3162</v>
      </c>
      <c r="DB23" s="19">
        <f>SUM(Lancs_female[[#This Row],[30]:[34]])</f>
        <v>2832</v>
      </c>
      <c r="DC23" s="19">
        <f>SUM(Lancs_female[[#This Row],[35]:[39]])</f>
        <v>2923</v>
      </c>
      <c r="DD23" s="19">
        <f>SUM(Lancs_female[[#This Row],[40]:[44]])</f>
        <v>2960</v>
      </c>
      <c r="DE23" s="19">
        <f>SUM(Lancs_female[[#This Row],[45]:[49]])</f>
        <v>3769</v>
      </c>
      <c r="DF23" s="19">
        <f>SUM(Lancs_female[[#This Row],[50]:[54]])</f>
        <v>4170</v>
      </c>
      <c r="DG23" s="19">
        <f>SUM(Lancs_female[[#This Row],[55]:[59]])</f>
        <v>4322</v>
      </c>
      <c r="DH23" s="19">
        <f>SUM(Lancs_female[[#This Row],[60]:[64]])</f>
        <v>3780</v>
      </c>
      <c r="DI23" s="19">
        <f>SUM(Lancs_female[[#This Row],[65]:[69]])</f>
        <v>3447</v>
      </c>
      <c r="DJ23" s="19">
        <f>SUM(Lancs_female[[#This Row],[70]:[74]])</f>
        <v>3687</v>
      </c>
      <c r="DK23" s="19">
        <f>SUM(Lancs_female[[#This Row],[75]:[79]])</f>
        <v>2741</v>
      </c>
      <c r="DL23" s="19">
        <f>SUM(Lancs_female[[#This Row],[80]:[90]])</f>
        <v>4055</v>
      </c>
      <c r="DN23" s="16" t="s">
        <v>4</v>
      </c>
      <c r="DO23" s="16" t="s">
        <v>3</v>
      </c>
      <c r="DP23" s="16" t="s">
        <v>0</v>
      </c>
      <c r="DQ23" s="19">
        <f>SUM(Lancs_female[[#This Row],[0]:[4]])</f>
        <v>2638</v>
      </c>
      <c r="DR23" s="19">
        <f>SUM(Lancs_female[[#This Row],[0]:[4]])</f>
        <v>2638</v>
      </c>
      <c r="DS23" s="19">
        <f>SUM(Lancs_female[[#This Row],[0]:[17]])</f>
        <v>10793</v>
      </c>
      <c r="DT23" s="19">
        <f>SUM(Lancs_female[[#This Row],[18]:[64]])</f>
        <v>34318</v>
      </c>
      <c r="DU23" s="19">
        <f>SUM(Lancs_female[[#This Row],[65]:[90]])</f>
        <v>13930</v>
      </c>
      <c r="DV23" s="19">
        <f>SUM(Lancs_female[[#This Row],[75]:[90]])</f>
        <v>6796</v>
      </c>
      <c r="DW23" s="19">
        <f>SUM(Lancs_female[[#This Row],[85]:[90]])</f>
        <v>2009</v>
      </c>
      <c r="DX23" s="19">
        <f>SUM(Lancs_female[[#This Row],[18]:[90]])</f>
        <v>48248</v>
      </c>
      <c r="DY23" s="19">
        <f>SUM(Lancs_female[[#This Row],[0]:[19]])</f>
        <v>12737</v>
      </c>
      <c r="DZ23" s="19">
        <f>SUM(Lancs_female[[#This Row],[10]:[17]])</f>
        <v>4977</v>
      </c>
      <c r="EA23" s="19">
        <f>SUM(Lancs_female[[#This Row],[20]:[64]])</f>
        <v>32374</v>
      </c>
      <c r="EC23" s="16">
        <f>SUM(Lancs_female[[#This Row],[0]:[4]])</f>
        <v>2638</v>
      </c>
      <c r="ED23" s="16">
        <f>SUM(Lancs_female[[#This Row],[5]:[9]])</f>
        <v>3178</v>
      </c>
      <c r="EE23" s="16">
        <f>SUM(Lancs_female[[#This Row],[10]:[14]])</f>
        <v>3179</v>
      </c>
      <c r="EF23" s="16">
        <f>SUM(Lancs_female[[#This Row],[15]:[19]])</f>
        <v>3742</v>
      </c>
      <c r="EG23" s="16">
        <f>SUM(Lancs_female[[#This Row],[20]:[24]])</f>
        <v>4456</v>
      </c>
      <c r="EH23" s="16">
        <f>SUM(Lancs_female[[#This Row],[25]:[29]])</f>
        <v>3162</v>
      </c>
      <c r="EI23" s="16">
        <f>SUM(Lancs_female[[#This Row],[30]:[34]])</f>
        <v>2832</v>
      </c>
      <c r="EJ23" s="16">
        <f>SUM(Lancs_female[[#This Row],[35]:[39]])</f>
        <v>2923</v>
      </c>
      <c r="EK23" s="16">
        <f>SUM(Lancs_female[[#This Row],[40]:[44]])</f>
        <v>2960</v>
      </c>
      <c r="EL23" s="16">
        <f>SUM(Lancs_female[[#This Row],[45]:[49]])</f>
        <v>3769</v>
      </c>
      <c r="EM23" s="16">
        <f>SUM(Lancs_female[[#This Row],[50]:[54]])</f>
        <v>4170</v>
      </c>
      <c r="EN23" s="16">
        <f>SUM(Lancs_female[[#This Row],[55]:[59]])</f>
        <v>4322</v>
      </c>
      <c r="EO23" s="16">
        <f>SUM(Lancs_female[[#This Row],[60]:[64]])</f>
        <v>3780</v>
      </c>
      <c r="EP23" s="16">
        <f>SUM(Lancs_female[[#This Row],[65]:[69]])</f>
        <v>3447</v>
      </c>
      <c r="EQ23" s="16">
        <f>SUM(Lancs_female[[#This Row],[70]:[74]])</f>
        <v>3687</v>
      </c>
      <c r="ER23" s="16">
        <f>SUM(Lancs_female[[#This Row],[75]:[79]])</f>
        <v>2741</v>
      </c>
      <c r="ES23" s="16">
        <f>SUM(Lancs_female[[#This Row],[80]:[84]])</f>
        <v>2046</v>
      </c>
      <c r="ET23" s="16">
        <f>SUM(Lancs_female[[#This Row],[85]:[89]])</f>
        <v>1194</v>
      </c>
      <c r="EU23" s="20">
        <f>Lancs_female[[#This Row],[90]]</f>
        <v>815</v>
      </c>
      <c r="EW23" s="20"/>
      <c r="EX23" s="20"/>
    </row>
    <row r="24" spans="1:154" s="16" customFormat="1" ht="12.75" customHeight="1" x14ac:dyDescent="0.2">
      <c r="A24" s="16" t="s">
        <v>2</v>
      </c>
      <c r="B24" s="16" t="s">
        <v>1</v>
      </c>
      <c r="C24" s="16" t="s">
        <v>0</v>
      </c>
      <c r="D24" s="20">
        <v>57949</v>
      </c>
      <c r="E24" s="20">
        <v>434</v>
      </c>
      <c r="F24" s="20">
        <v>452</v>
      </c>
      <c r="G24" s="20">
        <v>477</v>
      </c>
      <c r="H24" s="20">
        <v>479</v>
      </c>
      <c r="I24" s="20">
        <v>520</v>
      </c>
      <c r="J24" s="20">
        <v>509</v>
      </c>
      <c r="K24" s="20">
        <v>482</v>
      </c>
      <c r="L24" s="20">
        <v>582</v>
      </c>
      <c r="M24" s="20">
        <v>540</v>
      </c>
      <c r="N24" s="20">
        <v>577</v>
      </c>
      <c r="O24" s="20">
        <v>590</v>
      </c>
      <c r="P24" s="20">
        <v>537</v>
      </c>
      <c r="Q24" s="20">
        <v>588</v>
      </c>
      <c r="R24" s="20">
        <v>638</v>
      </c>
      <c r="S24" s="20">
        <v>609</v>
      </c>
      <c r="T24" s="20">
        <v>613</v>
      </c>
      <c r="U24" s="20">
        <v>578</v>
      </c>
      <c r="V24" s="20">
        <v>520</v>
      </c>
      <c r="W24" s="20">
        <v>498</v>
      </c>
      <c r="X24" s="20">
        <v>397</v>
      </c>
      <c r="Y24" s="20">
        <v>355</v>
      </c>
      <c r="Z24" s="20">
        <v>390</v>
      </c>
      <c r="AA24" s="20">
        <v>455</v>
      </c>
      <c r="AB24" s="20">
        <v>501</v>
      </c>
      <c r="AC24" s="20">
        <v>559</v>
      </c>
      <c r="AD24" s="20">
        <v>549</v>
      </c>
      <c r="AE24" s="20">
        <v>566</v>
      </c>
      <c r="AF24" s="20">
        <v>622</v>
      </c>
      <c r="AG24" s="20">
        <v>607</v>
      </c>
      <c r="AH24" s="20">
        <v>582</v>
      </c>
      <c r="AI24" s="20">
        <v>557</v>
      </c>
      <c r="AJ24" s="20">
        <v>556</v>
      </c>
      <c r="AK24" s="20">
        <v>580</v>
      </c>
      <c r="AL24" s="20">
        <v>591</v>
      </c>
      <c r="AM24" s="20">
        <v>610</v>
      </c>
      <c r="AN24" s="20">
        <v>613</v>
      </c>
      <c r="AO24" s="20">
        <v>524</v>
      </c>
      <c r="AP24" s="20">
        <v>652</v>
      </c>
      <c r="AQ24" s="20">
        <v>527</v>
      </c>
      <c r="AR24" s="20">
        <v>641</v>
      </c>
      <c r="AS24" s="20">
        <v>649</v>
      </c>
      <c r="AT24" s="20">
        <v>548</v>
      </c>
      <c r="AU24" s="20">
        <v>547</v>
      </c>
      <c r="AV24" s="20">
        <v>528</v>
      </c>
      <c r="AW24" s="20">
        <v>546</v>
      </c>
      <c r="AX24" s="20">
        <v>587</v>
      </c>
      <c r="AY24" s="20">
        <v>628</v>
      </c>
      <c r="AZ24" s="20">
        <v>701</v>
      </c>
      <c r="BA24" s="20">
        <v>785</v>
      </c>
      <c r="BB24" s="20">
        <v>824</v>
      </c>
      <c r="BC24" s="20">
        <v>835</v>
      </c>
      <c r="BD24" s="20">
        <v>786</v>
      </c>
      <c r="BE24" s="20">
        <v>825</v>
      </c>
      <c r="BF24" s="20">
        <v>880</v>
      </c>
      <c r="BG24" s="20">
        <v>912</v>
      </c>
      <c r="BH24" s="20">
        <v>903</v>
      </c>
      <c r="BI24" s="20">
        <v>884</v>
      </c>
      <c r="BJ24" s="20">
        <v>911</v>
      </c>
      <c r="BK24" s="20">
        <v>906</v>
      </c>
      <c r="BL24" s="20">
        <v>932</v>
      </c>
      <c r="BM24" s="20">
        <v>942</v>
      </c>
      <c r="BN24" s="20">
        <v>836</v>
      </c>
      <c r="BO24" s="20">
        <v>889</v>
      </c>
      <c r="BP24" s="20">
        <v>820</v>
      </c>
      <c r="BQ24" s="20">
        <v>787</v>
      </c>
      <c r="BR24" s="20">
        <v>787</v>
      </c>
      <c r="BS24" s="20">
        <v>806</v>
      </c>
      <c r="BT24" s="20">
        <v>839</v>
      </c>
      <c r="BU24" s="20">
        <v>776</v>
      </c>
      <c r="BV24" s="20">
        <v>792</v>
      </c>
      <c r="BW24" s="20">
        <v>803</v>
      </c>
      <c r="BX24" s="20">
        <v>912</v>
      </c>
      <c r="BY24" s="20">
        <v>956</v>
      </c>
      <c r="BZ24" s="20">
        <v>1020</v>
      </c>
      <c r="CA24" s="20">
        <v>758</v>
      </c>
      <c r="CB24" s="20">
        <v>685</v>
      </c>
      <c r="CC24" s="20">
        <v>717</v>
      </c>
      <c r="CD24" s="20">
        <v>666</v>
      </c>
      <c r="CE24" s="20">
        <v>661</v>
      </c>
      <c r="CF24" s="20">
        <v>569</v>
      </c>
      <c r="CG24" s="20">
        <v>592</v>
      </c>
      <c r="CH24" s="20">
        <v>558</v>
      </c>
      <c r="CI24" s="20">
        <v>480</v>
      </c>
      <c r="CJ24" s="20">
        <v>462</v>
      </c>
      <c r="CK24" s="20">
        <v>450</v>
      </c>
      <c r="CL24" s="20">
        <v>369</v>
      </c>
      <c r="CM24" s="20">
        <v>337</v>
      </c>
      <c r="CN24" s="20">
        <v>290</v>
      </c>
      <c r="CO24" s="20">
        <v>274</v>
      </c>
      <c r="CP24" s="20">
        <v>290</v>
      </c>
      <c r="CQ24" s="20">
        <v>1052</v>
      </c>
      <c r="CS24" s="20" t="s">
        <v>2</v>
      </c>
      <c r="CT24" s="20" t="s">
        <v>1</v>
      </c>
      <c r="CU24" s="16" t="s">
        <v>0</v>
      </c>
      <c r="CV24" s="19">
        <f>SUM(Lancs_female[[#This Row],[0]:[4]])</f>
        <v>2362</v>
      </c>
      <c r="CW24" s="19">
        <f>SUM(Lancs_female[[#This Row],[5]:[9]])</f>
        <v>2690</v>
      </c>
      <c r="CX24" s="19">
        <f>SUM(Lancs_female[[#This Row],[10]:[14]])</f>
        <v>2962</v>
      </c>
      <c r="CY24" s="19">
        <f>SUM(Lancs_female[[#This Row],[15]:[19]])</f>
        <v>2606</v>
      </c>
      <c r="CZ24" s="19">
        <f>SUM(Lancs_female[[#This Row],[20]:[24]])</f>
        <v>2260</v>
      </c>
      <c r="DA24" s="19">
        <f>SUM(Lancs_female[[#This Row],[25]:[29]])</f>
        <v>2926</v>
      </c>
      <c r="DB24" s="19">
        <f>SUM(Lancs_female[[#This Row],[30]:[34]])</f>
        <v>2894</v>
      </c>
      <c r="DC24" s="19">
        <f>SUM(Lancs_female[[#This Row],[35]:[39]])</f>
        <v>2957</v>
      </c>
      <c r="DD24" s="19">
        <f>SUM(Lancs_female[[#This Row],[40]:[44]])</f>
        <v>2818</v>
      </c>
      <c r="DE24" s="19">
        <f>SUM(Lancs_female[[#This Row],[45]:[49]])</f>
        <v>3525</v>
      </c>
      <c r="DF24" s="19">
        <f>SUM(Lancs_female[[#This Row],[50]:[54]])</f>
        <v>4238</v>
      </c>
      <c r="DG24" s="19">
        <f>SUM(Lancs_female[[#This Row],[55]:[59]])</f>
        <v>4536</v>
      </c>
      <c r="DH24" s="19">
        <f>SUM(Lancs_female[[#This Row],[60]:[64]])</f>
        <v>4274</v>
      </c>
      <c r="DI24" s="19">
        <f>SUM(Lancs_female[[#This Row],[65]:[69]])</f>
        <v>4000</v>
      </c>
      <c r="DJ24" s="19">
        <f>SUM(Lancs_female[[#This Row],[70]:[74]])</f>
        <v>4449</v>
      </c>
      <c r="DK24" s="19">
        <f>SUM(Lancs_female[[#This Row],[75]:[79]])</f>
        <v>3298</v>
      </c>
      <c r="DL24" s="19">
        <f>SUM(Lancs_female[[#This Row],[80]:[90]])</f>
        <v>5154</v>
      </c>
      <c r="DN24" s="16" t="s">
        <v>2</v>
      </c>
      <c r="DO24" s="16" t="s">
        <v>1</v>
      </c>
      <c r="DP24" s="16" t="s">
        <v>0</v>
      </c>
      <c r="DQ24" s="19">
        <f>SUM(Lancs_female[[#This Row],[0]:[4]])</f>
        <v>2362</v>
      </c>
      <c r="DR24" s="19">
        <f>SUM(Lancs_female[[#This Row],[0]:[4]])</f>
        <v>2362</v>
      </c>
      <c r="DS24" s="19">
        <f>SUM(Lancs_female[[#This Row],[0]:[17]])</f>
        <v>9725</v>
      </c>
      <c r="DT24" s="19">
        <f>SUM(Lancs_female[[#This Row],[18]:[64]])</f>
        <v>31323</v>
      </c>
      <c r="DU24" s="19">
        <f>SUM(Lancs_female[[#This Row],[65]:[90]])</f>
        <v>16901</v>
      </c>
      <c r="DV24" s="19">
        <f>SUM(Lancs_female[[#This Row],[75]:[90]])</f>
        <v>8452</v>
      </c>
      <c r="DW24" s="19">
        <f>SUM(Lancs_female[[#This Row],[85]:[90]])</f>
        <v>2612</v>
      </c>
      <c r="DX24" s="19">
        <f>SUM(Lancs_female[[#This Row],[18]:[90]])</f>
        <v>48224</v>
      </c>
      <c r="DY24" s="19">
        <f>SUM(Lancs_female[[#This Row],[0]:[19]])</f>
        <v>10620</v>
      </c>
      <c r="DZ24" s="19">
        <f>SUM(Lancs_female[[#This Row],[10]:[17]])</f>
        <v>4673</v>
      </c>
      <c r="EA24" s="19">
        <f>SUM(Lancs_female[[#This Row],[20]:[64]])</f>
        <v>30428</v>
      </c>
      <c r="EC24" s="16">
        <f>SUM(Lancs_female[[#This Row],[0]:[4]])</f>
        <v>2362</v>
      </c>
      <c r="ED24" s="16">
        <f>SUM(Lancs_female[[#This Row],[5]:[9]])</f>
        <v>2690</v>
      </c>
      <c r="EE24" s="16">
        <f>SUM(Lancs_female[[#This Row],[10]:[14]])</f>
        <v>2962</v>
      </c>
      <c r="EF24" s="16">
        <f>SUM(Lancs_female[[#This Row],[15]:[19]])</f>
        <v>2606</v>
      </c>
      <c r="EG24" s="16">
        <f>SUM(Lancs_female[[#This Row],[20]:[24]])</f>
        <v>2260</v>
      </c>
      <c r="EH24" s="16">
        <f>SUM(Lancs_female[[#This Row],[25]:[29]])</f>
        <v>2926</v>
      </c>
      <c r="EI24" s="16">
        <f>SUM(Lancs_female[[#This Row],[30]:[34]])</f>
        <v>2894</v>
      </c>
      <c r="EJ24" s="16">
        <f>SUM(Lancs_female[[#This Row],[35]:[39]])</f>
        <v>2957</v>
      </c>
      <c r="EK24" s="16">
        <f>SUM(Lancs_female[[#This Row],[40]:[44]])</f>
        <v>2818</v>
      </c>
      <c r="EL24" s="16">
        <f>SUM(Lancs_female[[#This Row],[45]:[49]])</f>
        <v>3525</v>
      </c>
      <c r="EM24" s="16">
        <f>SUM(Lancs_female[[#This Row],[50]:[54]])</f>
        <v>4238</v>
      </c>
      <c r="EN24" s="16">
        <f>SUM(Lancs_female[[#This Row],[55]:[59]])</f>
        <v>4536</v>
      </c>
      <c r="EO24" s="16">
        <f>SUM(Lancs_female[[#This Row],[60]:[64]])</f>
        <v>4274</v>
      </c>
      <c r="EP24" s="16">
        <f>SUM(Lancs_female[[#This Row],[65]:[69]])</f>
        <v>4000</v>
      </c>
      <c r="EQ24" s="16">
        <f>SUM(Lancs_female[[#This Row],[70]:[74]])</f>
        <v>4449</v>
      </c>
      <c r="ER24" s="16">
        <f>SUM(Lancs_female[[#This Row],[75]:[79]])</f>
        <v>3298</v>
      </c>
      <c r="ES24" s="16">
        <f>SUM(Lancs_female[[#This Row],[80]:[84]])</f>
        <v>2542</v>
      </c>
      <c r="ET24" s="16">
        <f>SUM(Lancs_female[[#This Row],[85]:[89]])</f>
        <v>1560</v>
      </c>
      <c r="EU24" s="20">
        <f>Lancs_female[[#This Row],[90]]</f>
        <v>1052</v>
      </c>
      <c r="EW24" s="20"/>
      <c r="EX24" s="20"/>
    </row>
    <row r="25" spans="1:154" s="16" customFormat="1" ht="12.7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</row>
    <row r="26" spans="1:154" s="18" customFormat="1" ht="12.75" customHeight="1" x14ac:dyDescent="0.2">
      <c r="A26" s="16" t="s">
        <v>144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</row>
    <row r="27" spans="1:154" s="16" customFormat="1" ht="12.75" customHeight="1" x14ac:dyDescent="0.2"/>
    <row r="28" spans="1:154" s="16" customFormat="1" ht="12.75" customHeight="1" x14ac:dyDescent="0.2">
      <c r="A28" s="17" t="s">
        <v>143</v>
      </c>
    </row>
    <row r="29" spans="1:154" s="16" customFormat="1" ht="12.75" customHeight="1" x14ac:dyDescent="0.2"/>
    <row r="30" spans="1:154" s="16" customFormat="1" ht="12.75" customHeight="1" x14ac:dyDescent="0.3">
      <c r="A30" s="11" t="s">
        <v>50</v>
      </c>
      <c r="B30" s="11" t="s">
        <v>49</v>
      </c>
      <c r="C30" s="11" t="s">
        <v>48</v>
      </c>
      <c r="D30" s="15" t="s">
        <v>142</v>
      </c>
      <c r="E30" s="14" t="s">
        <v>141</v>
      </c>
      <c r="F30" s="14" t="s">
        <v>140</v>
      </c>
      <c r="G30" s="14" t="s">
        <v>139</v>
      </c>
      <c r="H30" s="14" t="s">
        <v>138</v>
      </c>
      <c r="I30" s="14" t="s">
        <v>137</v>
      </c>
      <c r="J30" s="14" t="s">
        <v>136</v>
      </c>
      <c r="K30" s="14" t="s">
        <v>135</v>
      </c>
      <c r="L30" s="14" t="s">
        <v>134</v>
      </c>
      <c r="M30" s="14" t="s">
        <v>133</v>
      </c>
      <c r="N30" s="14" t="s">
        <v>132</v>
      </c>
      <c r="O30" s="14" t="s">
        <v>131</v>
      </c>
      <c r="P30" s="14" t="s">
        <v>130</v>
      </c>
      <c r="Q30" s="14" t="s">
        <v>129</v>
      </c>
      <c r="R30" s="14" t="s">
        <v>128</v>
      </c>
      <c r="S30" s="14" t="s">
        <v>127</v>
      </c>
      <c r="T30" s="14" t="s">
        <v>126</v>
      </c>
      <c r="U30" s="14" t="s">
        <v>125</v>
      </c>
      <c r="V30" s="14" t="s">
        <v>124</v>
      </c>
      <c r="W30" s="14" t="s">
        <v>123</v>
      </c>
      <c r="X30" s="14" t="s">
        <v>122</v>
      </c>
      <c r="Y30" s="14" t="s">
        <v>121</v>
      </c>
      <c r="Z30" s="14" t="s">
        <v>120</v>
      </c>
      <c r="AA30" s="14" t="s">
        <v>119</v>
      </c>
      <c r="AB30" s="14" t="s">
        <v>118</v>
      </c>
      <c r="AC30" s="14" t="s">
        <v>117</v>
      </c>
      <c r="AD30" s="14" t="s">
        <v>116</v>
      </c>
      <c r="AE30" s="14" t="s">
        <v>115</v>
      </c>
      <c r="AF30" s="14" t="s">
        <v>114</v>
      </c>
      <c r="AG30" s="14" t="s">
        <v>113</v>
      </c>
      <c r="AH30" s="14" t="s">
        <v>112</v>
      </c>
      <c r="AI30" s="14" t="s">
        <v>111</v>
      </c>
      <c r="AJ30" s="14" t="s">
        <v>110</v>
      </c>
      <c r="AK30" s="14" t="s">
        <v>109</v>
      </c>
      <c r="AL30" s="14" t="s">
        <v>108</v>
      </c>
      <c r="AM30" s="14" t="s">
        <v>107</v>
      </c>
      <c r="AN30" s="14" t="s">
        <v>106</v>
      </c>
      <c r="AO30" s="14" t="s">
        <v>105</v>
      </c>
      <c r="AP30" s="14" t="s">
        <v>104</v>
      </c>
      <c r="AQ30" s="14" t="s">
        <v>103</v>
      </c>
      <c r="AR30" s="14" t="s">
        <v>102</v>
      </c>
      <c r="AS30" s="14" t="s">
        <v>101</v>
      </c>
      <c r="AT30" s="14" t="s">
        <v>100</v>
      </c>
      <c r="AU30" s="14" t="s">
        <v>99</v>
      </c>
      <c r="AV30" s="14" t="s">
        <v>98</v>
      </c>
      <c r="AW30" s="14" t="s">
        <v>97</v>
      </c>
      <c r="AX30" s="14" t="s">
        <v>96</v>
      </c>
      <c r="AY30" s="14" t="s">
        <v>95</v>
      </c>
      <c r="AZ30" s="14" t="s">
        <v>94</v>
      </c>
      <c r="BA30" s="14" t="s">
        <v>93</v>
      </c>
      <c r="BB30" s="14" t="s">
        <v>92</v>
      </c>
      <c r="BC30" s="14" t="s">
        <v>91</v>
      </c>
      <c r="BD30" s="14" t="s">
        <v>90</v>
      </c>
      <c r="BE30" s="14" t="s">
        <v>89</v>
      </c>
      <c r="BF30" s="14" t="s">
        <v>88</v>
      </c>
      <c r="BG30" s="14" t="s">
        <v>87</v>
      </c>
      <c r="BH30" s="14" t="s">
        <v>86</v>
      </c>
      <c r="BI30" s="14" t="s">
        <v>85</v>
      </c>
      <c r="BJ30" s="14" t="s">
        <v>84</v>
      </c>
      <c r="BK30" s="14" t="s">
        <v>83</v>
      </c>
      <c r="BL30" s="14" t="s">
        <v>82</v>
      </c>
      <c r="BM30" s="14" t="s">
        <v>81</v>
      </c>
      <c r="BN30" s="14" t="s">
        <v>80</v>
      </c>
      <c r="BO30" s="14" t="s">
        <v>79</v>
      </c>
      <c r="BP30" s="14" t="s">
        <v>78</v>
      </c>
      <c r="BQ30" s="14" t="s">
        <v>77</v>
      </c>
      <c r="BR30" s="14" t="s">
        <v>76</v>
      </c>
      <c r="BS30" s="14" t="s">
        <v>75</v>
      </c>
      <c r="BT30" s="14" t="s">
        <v>74</v>
      </c>
      <c r="BU30" s="14" t="s">
        <v>73</v>
      </c>
      <c r="BV30" s="14" t="s">
        <v>72</v>
      </c>
      <c r="BW30" s="14" t="s">
        <v>71</v>
      </c>
      <c r="BX30" s="14" t="s">
        <v>70</v>
      </c>
      <c r="BY30" s="14" t="s">
        <v>69</v>
      </c>
      <c r="BZ30" s="14" t="s">
        <v>68</v>
      </c>
      <c r="CA30" s="14" t="s">
        <v>67</v>
      </c>
      <c r="CB30" s="14" t="s">
        <v>66</v>
      </c>
      <c r="CC30" s="14" t="s">
        <v>65</v>
      </c>
      <c r="CD30" s="14" t="s">
        <v>64</v>
      </c>
      <c r="CE30" s="14" t="s">
        <v>63</v>
      </c>
      <c r="CF30" s="14" t="s">
        <v>62</v>
      </c>
      <c r="CG30" s="14" t="s">
        <v>61</v>
      </c>
      <c r="CH30" s="14" t="s">
        <v>60</v>
      </c>
      <c r="CI30" s="14" t="s">
        <v>59</v>
      </c>
      <c r="CJ30" s="14" t="s">
        <v>58</v>
      </c>
      <c r="CK30" s="14" t="s">
        <v>57</v>
      </c>
      <c r="CL30" s="14" t="s">
        <v>56</v>
      </c>
      <c r="CM30" s="14" t="s">
        <v>55</v>
      </c>
      <c r="CN30" s="14" t="s">
        <v>54</v>
      </c>
      <c r="CO30" s="14" t="s">
        <v>53</v>
      </c>
      <c r="CP30" s="14" t="s">
        <v>52</v>
      </c>
      <c r="CQ30" s="14" t="s">
        <v>51</v>
      </c>
      <c r="CR30" s="13"/>
      <c r="CS30" s="24" t="s">
        <v>50</v>
      </c>
      <c r="CT30" s="24" t="s">
        <v>49</v>
      </c>
      <c r="CU30" s="24" t="s">
        <v>48</v>
      </c>
      <c r="CV30" s="27" t="s">
        <v>246</v>
      </c>
      <c r="CW30" s="81" t="s">
        <v>261</v>
      </c>
      <c r="CX30" s="82" t="s">
        <v>262</v>
      </c>
      <c r="CY30" s="27" t="s">
        <v>250</v>
      </c>
      <c r="CZ30" s="27" t="s">
        <v>251</v>
      </c>
      <c r="DA30" s="27" t="s">
        <v>252</v>
      </c>
      <c r="DB30" s="27" t="s">
        <v>253</v>
      </c>
      <c r="DC30" s="27" t="s">
        <v>254</v>
      </c>
      <c r="DD30" s="27" t="s">
        <v>255</v>
      </c>
      <c r="DE30" s="27" t="s">
        <v>256</v>
      </c>
      <c r="DF30" s="27" t="s">
        <v>257</v>
      </c>
      <c r="DG30" s="27" t="s">
        <v>258</v>
      </c>
      <c r="DH30" s="27" t="s">
        <v>259</v>
      </c>
      <c r="DI30" s="27" t="s">
        <v>260</v>
      </c>
      <c r="DJ30" s="26" t="s">
        <v>151</v>
      </c>
      <c r="DK30" s="83" t="s">
        <v>150</v>
      </c>
      <c r="DL30" s="83" t="s">
        <v>149</v>
      </c>
      <c r="DM30" s="12"/>
      <c r="DN30" s="11" t="s">
        <v>50</v>
      </c>
      <c r="DO30" s="10" t="s">
        <v>49</v>
      </c>
      <c r="DP30" s="10" t="s">
        <v>48</v>
      </c>
      <c r="DQ30" s="9" t="s">
        <v>246</v>
      </c>
      <c r="DR30" s="9" t="s">
        <v>247</v>
      </c>
      <c r="DS30" s="9" t="s">
        <v>248</v>
      </c>
      <c r="DT30" s="8" t="s">
        <v>147</v>
      </c>
      <c r="DU30" s="7" t="s">
        <v>249</v>
      </c>
      <c r="DV30" s="7" t="s">
        <v>47</v>
      </c>
      <c r="DW30" s="7" t="s">
        <v>46</v>
      </c>
      <c r="DX30" s="7" t="s">
        <v>45</v>
      </c>
      <c r="DY30" s="7" t="s">
        <v>44</v>
      </c>
    </row>
    <row r="31" spans="1:154" s="16" customFormat="1" ht="12.75" customHeight="1" x14ac:dyDescent="0.2">
      <c r="A31" s="4" t="s">
        <v>43</v>
      </c>
      <c r="B31" s="6" t="s">
        <v>42</v>
      </c>
      <c r="C31" s="6" t="s">
        <v>37</v>
      </c>
      <c r="D31" s="2">
        <f t="shared" ref="D31:AI31" si="0">D5/$D5</f>
        <v>1</v>
      </c>
      <c r="E31" s="2">
        <f>E5/$D5</f>
        <v>1.0071893686630751E-2</v>
      </c>
      <c r="F31" s="2">
        <f t="shared" si="0"/>
        <v>1.0457684093586293E-2</v>
      </c>
      <c r="G31" s="2">
        <f t="shared" si="0"/>
        <v>1.0899757702289858E-2</v>
      </c>
      <c r="H31" s="2">
        <f t="shared" si="0"/>
        <v>1.1240639418426561E-2</v>
      </c>
      <c r="I31" s="2">
        <f t="shared" si="0"/>
        <v>1.1578191290690213E-2</v>
      </c>
      <c r="J31" s="2">
        <f t="shared" si="0"/>
        <v>1.1575126655621212E-2</v>
      </c>
      <c r="K31" s="2">
        <f t="shared" si="0"/>
        <v>1.167679003050638E-2</v>
      </c>
      <c r="L31" s="2">
        <f t="shared" si="0"/>
        <v>1.1932657591123167E-2</v>
      </c>
      <c r="M31" s="2">
        <f t="shared" si="0"/>
        <v>1.2287860582678476E-2</v>
      </c>
      <c r="N31" s="2">
        <f t="shared" si="0"/>
        <v>1.2095083249780281E-2</v>
      </c>
      <c r="O31" s="2">
        <f t="shared" si="0"/>
        <v>1.1883387688859978E-2</v>
      </c>
      <c r="P31" s="2">
        <f t="shared" si="0"/>
        <v>1.1738377408335365E-2</v>
      </c>
      <c r="Q31" s="2">
        <f t="shared" si="0"/>
        <v>1.1828224257617939E-2</v>
      </c>
      <c r="R31" s="2">
        <f t="shared" si="0"/>
        <v>1.142006790818766E-2</v>
      </c>
      <c r="S31" s="2">
        <f t="shared" si="0"/>
        <v>1.1228321942860763E-2</v>
      </c>
      <c r="T31" s="2">
        <f t="shared" si="0"/>
        <v>1.0803074359391818E-2</v>
      </c>
      <c r="U31" s="2">
        <f t="shared" si="0"/>
        <v>1.0619107852317004E-2</v>
      </c>
      <c r="V31" s="2">
        <f t="shared" si="0"/>
        <v>1.0342937084368077E-2</v>
      </c>
      <c r="W31" s="2">
        <f t="shared" si="0"/>
        <v>1.0244367812196805E-2</v>
      </c>
      <c r="X31" s="2">
        <f t="shared" si="0"/>
        <v>1.0749737922133221E-2</v>
      </c>
      <c r="Y31" s="2">
        <f t="shared" si="0"/>
        <v>1.108393048287893E-2</v>
      </c>
      <c r="Z31" s="2">
        <f t="shared" si="0"/>
        <v>1.1551493604416022E-2</v>
      </c>
      <c r="AA31" s="2">
        <f t="shared" si="0"/>
        <v>1.1799257562686889E-2</v>
      </c>
      <c r="AB31" s="2">
        <f t="shared" si="0"/>
        <v>1.2258569743653591E-2</v>
      </c>
      <c r="AC31" s="2">
        <f t="shared" si="0"/>
        <v>1.2275218963018843E-2</v>
      </c>
      <c r="AD31" s="2">
        <f t="shared" si="0"/>
        <v>1.2322573468363905E-2</v>
      </c>
      <c r="AE31" s="2">
        <f t="shared" si="0"/>
        <v>1.2707155701878784E-2</v>
      </c>
      <c r="AF31" s="2">
        <f t="shared" si="0"/>
        <v>1.2824731605006847E-2</v>
      </c>
      <c r="AG31" s="2">
        <f t="shared" si="0"/>
        <v>1.3350287051695825E-2</v>
      </c>
      <c r="AH31" s="2">
        <f t="shared" si="0"/>
        <v>1.3500925652395241E-2</v>
      </c>
      <c r="AI31" s="2">
        <f t="shared" si="0"/>
        <v>1.325445827049972E-2</v>
      </c>
      <c r="AJ31" s="2">
        <f t="shared" ref="AJ31:BO31" si="1">AJ5/$D5</f>
        <v>1.3280537136231133E-2</v>
      </c>
      <c r="AK31" s="2">
        <f t="shared" si="1"/>
        <v>1.3495179461640862E-2</v>
      </c>
      <c r="AL31" s="2">
        <f t="shared" si="1"/>
        <v>1.3279888848043458E-2</v>
      </c>
      <c r="AM31" s="2">
        <f t="shared" si="1"/>
        <v>1.3241551442036037E-2</v>
      </c>
      <c r="AN31" s="2">
        <f t="shared" si="1"/>
        <v>1.3237838518779362E-2</v>
      </c>
      <c r="AO31" s="2">
        <f t="shared" si="1"/>
        <v>1.2981499475844267E-2</v>
      </c>
      <c r="AP31" s="2">
        <f t="shared" si="1"/>
        <v>1.3090647632532575E-2</v>
      </c>
      <c r="AQ31" s="2">
        <f t="shared" si="1"/>
        <v>1.3095097246911607E-2</v>
      </c>
      <c r="AR31" s="2">
        <f t="shared" si="1"/>
        <v>1.3147608590113163E-2</v>
      </c>
      <c r="AS31" s="2">
        <f t="shared" si="1"/>
        <v>1.3130458420784709E-2</v>
      </c>
      <c r="AT31" s="2">
        <f t="shared" si="1"/>
        <v>1.2551006651584144E-2</v>
      </c>
      <c r="AU31" s="2">
        <f t="shared" si="1"/>
        <v>1.171179759264075E-2</v>
      </c>
      <c r="AV31" s="2">
        <f t="shared" si="1"/>
        <v>1.1513804486596273E-2</v>
      </c>
      <c r="AW31" s="2">
        <f t="shared" si="1"/>
        <v>1.1780722414048405E-2</v>
      </c>
      <c r="AX31" s="2">
        <f t="shared" si="1"/>
        <v>1.2005825753395594E-2</v>
      </c>
      <c r="AY31" s="2">
        <f t="shared" si="1"/>
        <v>1.2233669583717948E-2</v>
      </c>
      <c r="AZ31" s="2">
        <f t="shared" si="1"/>
        <v>1.2760226930333331E-2</v>
      </c>
      <c r="BA31" s="2">
        <f t="shared" si="1"/>
        <v>1.3316870742385745E-2</v>
      </c>
      <c r="BB31" s="2">
        <f t="shared" si="1"/>
        <v>1.3851266482543E-2</v>
      </c>
      <c r="BC31" s="2">
        <f t="shared" si="1"/>
        <v>1.3517221260021762E-2</v>
      </c>
      <c r="BD31" s="2">
        <f t="shared" si="1"/>
        <v>1.3850736064934902E-2</v>
      </c>
      <c r="BE31" s="2">
        <f t="shared" si="1"/>
        <v>1.3835795968973517E-2</v>
      </c>
      <c r="BF31" s="2">
        <f t="shared" si="1"/>
        <v>1.3941879490592822E-2</v>
      </c>
      <c r="BG31" s="2">
        <f t="shared" si="1"/>
        <v>1.3988998254778732E-2</v>
      </c>
      <c r="BH31" s="2">
        <f t="shared" si="1"/>
        <v>1.4076605563049341E-2</v>
      </c>
      <c r="BI31" s="2">
        <f t="shared" si="1"/>
        <v>1.3917774957069326E-2</v>
      </c>
      <c r="BJ31" s="2">
        <f t="shared" si="1"/>
        <v>1.3588238284216908E-2</v>
      </c>
      <c r="BK31" s="2">
        <f t="shared" si="1"/>
        <v>1.3240136995081113E-2</v>
      </c>
      <c r="BL31" s="2">
        <f t="shared" si="1"/>
        <v>1.2782917016901905E-2</v>
      </c>
      <c r="BM31" s="2">
        <f t="shared" si="1"/>
        <v>1.2257302634923138E-2</v>
      </c>
      <c r="BN31" s="2">
        <f t="shared" si="1"/>
        <v>1.1973116667562974E-2</v>
      </c>
      <c r="BO31" s="2">
        <f t="shared" si="1"/>
        <v>1.1687840397341723E-2</v>
      </c>
      <c r="BP31" s="2">
        <f t="shared" ref="BP31:CQ31" si="2">BP5/$D5</f>
        <v>1.1242083333026379E-2</v>
      </c>
      <c r="BQ31" s="2">
        <f t="shared" si="2"/>
        <v>1.0811119026447947E-2</v>
      </c>
      <c r="BR31" s="2">
        <f t="shared" si="2"/>
        <v>1.0415427490807937E-2</v>
      </c>
      <c r="BS31" s="2">
        <f t="shared" si="2"/>
        <v>1.0431958839593612E-2</v>
      </c>
      <c r="BT31" s="2">
        <f t="shared" si="2"/>
        <v>1.0242216674119526E-2</v>
      </c>
      <c r="BU31" s="2">
        <f t="shared" si="2"/>
        <v>9.9434147548918134E-3</v>
      </c>
      <c r="BV31" s="2">
        <f t="shared" si="2"/>
        <v>9.9743557820307777E-3</v>
      </c>
      <c r="BW31" s="2">
        <f t="shared" si="2"/>
        <v>1.0146476295858102E-2</v>
      </c>
      <c r="BX31" s="2">
        <f t="shared" si="2"/>
        <v>1.0311524574910805E-2</v>
      </c>
      <c r="BY31" s="2">
        <f t="shared" si="2"/>
        <v>1.0807317700256589E-2</v>
      </c>
      <c r="BZ31" s="2">
        <f t="shared" si="2"/>
        <v>1.1596343359945072E-2</v>
      </c>
      <c r="CA31" s="2">
        <f t="shared" si="2"/>
        <v>8.9142277893151795E-3</v>
      </c>
      <c r="CB31" s="2">
        <f t="shared" si="2"/>
        <v>8.5751141318721313E-3</v>
      </c>
      <c r="CC31" s="2">
        <f t="shared" si="2"/>
        <v>8.4503481233898694E-3</v>
      </c>
      <c r="CD31" s="2">
        <f t="shared" si="2"/>
        <v>7.8273137073907057E-3</v>
      </c>
      <c r="CE31" s="2">
        <f t="shared" si="2"/>
        <v>6.9479697161013423E-3</v>
      </c>
      <c r="CF31" s="2">
        <f t="shared" si="2"/>
        <v>6.1910343217026998E-3</v>
      </c>
      <c r="CG31" s="2">
        <f t="shared" si="2"/>
        <v>6.2689173071582066E-3</v>
      </c>
      <c r="CH31" s="2">
        <f t="shared" si="2"/>
        <v>6.0985943196694321E-3</v>
      </c>
      <c r="CI31" s="2">
        <f t="shared" si="2"/>
        <v>5.7820528782153808E-3</v>
      </c>
      <c r="CJ31" s="2">
        <f t="shared" si="2"/>
        <v>5.3837976574695693E-3</v>
      </c>
      <c r="CK31" s="2">
        <f t="shared" si="2"/>
        <v>4.9630291560245499E-3</v>
      </c>
      <c r="CL31" s="2">
        <f t="shared" si="2"/>
        <v>4.5396675018288361E-3</v>
      </c>
      <c r="CM31" s="2">
        <f t="shared" si="2"/>
        <v>4.0438449088381571E-3</v>
      </c>
      <c r="CN31" s="2">
        <f t="shared" si="2"/>
        <v>3.6548130609442464E-3</v>
      </c>
      <c r="CO31" s="2">
        <f t="shared" si="2"/>
        <v>3.3481432805297692E-3</v>
      </c>
      <c r="CP31" s="2">
        <f t="shared" si="2"/>
        <v>2.9738452550829844E-3</v>
      </c>
      <c r="CQ31" s="2">
        <f t="shared" si="2"/>
        <v>1.2149097442871445E-2</v>
      </c>
      <c r="CR31" s="1"/>
      <c r="CS31" s="4" t="s">
        <v>43</v>
      </c>
      <c r="CT31" s="6" t="s">
        <v>42</v>
      </c>
      <c r="CU31" s="6" t="s">
        <v>37</v>
      </c>
      <c r="CV31" s="2">
        <f t="shared" ref="CV31" si="3">CV5/$D5</f>
        <v>5.4248166191623676E-2</v>
      </c>
      <c r="CW31" s="2">
        <f t="shared" ref="CW31:DL31" si="4">CW5/$D5</f>
        <v>5.9567518109709512E-2</v>
      </c>
      <c r="CX31" s="2">
        <f t="shared" si="4"/>
        <v>5.8098379205861701E-2</v>
      </c>
      <c r="CY31" s="2">
        <f t="shared" si="4"/>
        <v>5.2759225030406927E-2</v>
      </c>
      <c r="CZ31" s="2">
        <f t="shared" si="4"/>
        <v>5.8968470356654271E-2</v>
      </c>
      <c r="DA31" s="2">
        <f t="shared" si="4"/>
        <v>6.47056734793406E-2</v>
      </c>
      <c r="DB31" s="2">
        <f t="shared" si="4"/>
        <v>6.6551615158451205E-2</v>
      </c>
      <c r="DC31" s="2">
        <f t="shared" si="4"/>
        <v>6.5552691464180968E-2</v>
      </c>
      <c r="DD31" s="2">
        <f t="shared" si="4"/>
        <v>6.0687789565654279E-2</v>
      </c>
      <c r="DE31" s="2">
        <f t="shared" si="4"/>
        <v>6.416785949237562E-2</v>
      </c>
      <c r="DF31" s="2">
        <f t="shared" si="4"/>
        <v>6.913463103930173E-2</v>
      </c>
      <c r="DG31" s="2">
        <f t="shared" si="4"/>
        <v>6.7605672816318588E-2</v>
      </c>
      <c r="DH31" s="2">
        <f t="shared" si="4"/>
        <v>5.7971462059302162E-2</v>
      </c>
      <c r="DI31" s="2">
        <f t="shared" si="4"/>
        <v>5.1007373541443662E-2</v>
      </c>
      <c r="DJ31" s="2">
        <f t="shared" si="4"/>
        <v>5.1775889720285746E-2</v>
      </c>
      <c r="DK31" s="2">
        <f t="shared" si="4"/>
        <v>3.7991780000456749E-2</v>
      </c>
      <c r="DL31" s="2">
        <f t="shared" si="4"/>
        <v>5.9205802768632576E-2</v>
      </c>
      <c r="DM31" s="1"/>
      <c r="DN31" s="4" t="s">
        <v>43</v>
      </c>
      <c r="DO31" s="6" t="s">
        <v>42</v>
      </c>
      <c r="DP31" s="6" t="s">
        <v>37</v>
      </c>
      <c r="DQ31" s="2">
        <f t="shared" ref="DQ31:DS50" si="5">DQ5/$D5</f>
        <v>5.4248166191623676E-2</v>
      </c>
      <c r="DR31" s="2">
        <f t="shared" si="5"/>
        <v>5.4248166191623676E-2</v>
      </c>
      <c r="DS31" s="2">
        <f t="shared" si="5"/>
        <v>0.2036791828032718</v>
      </c>
      <c r="DT31" s="2">
        <f t="shared" ref="DT31:DT50" si="6">DZ5/$D5</f>
        <v>8.9863498501938602E-2</v>
      </c>
      <c r="DU31" s="2">
        <f t="shared" ref="DU31:DY40" si="7">DT5/$D5</f>
        <v>0.59633997116590942</v>
      </c>
      <c r="DV31" s="2">
        <f t="shared" si="7"/>
        <v>0.19998084603081873</v>
      </c>
      <c r="DW31" s="2">
        <f t="shared" si="7"/>
        <v>9.7197582769089325E-2</v>
      </c>
      <c r="DX31" s="2">
        <f t="shared" si="7"/>
        <v>3.0709411450095439E-2</v>
      </c>
      <c r="DY31" s="2">
        <f t="shared" si="7"/>
        <v>0.7963208171967282</v>
      </c>
    </row>
    <row r="32" spans="1:154" s="16" customFormat="1" ht="12.75" customHeight="1" x14ac:dyDescent="0.2">
      <c r="A32" s="4" t="s">
        <v>41</v>
      </c>
      <c r="B32" s="6" t="s">
        <v>40</v>
      </c>
      <c r="C32" s="6" t="s">
        <v>37</v>
      </c>
      <c r="D32" s="2">
        <f t="shared" ref="D32:AI32" si="8">D6/$D6</f>
        <v>1</v>
      </c>
      <c r="E32" s="2">
        <f t="shared" si="8"/>
        <v>1.0044255852383851E-2</v>
      </c>
      <c r="F32" s="2">
        <f t="shared" si="8"/>
        <v>1.0426251820743327E-2</v>
      </c>
      <c r="G32" s="2">
        <f t="shared" si="8"/>
        <v>1.0869174265796531E-2</v>
      </c>
      <c r="H32" s="2">
        <f t="shared" si="8"/>
        <v>1.1210259424270574E-2</v>
      </c>
      <c r="I32" s="2">
        <f t="shared" si="8"/>
        <v>1.1549161055456437E-2</v>
      </c>
      <c r="J32" s="2">
        <f t="shared" si="8"/>
        <v>1.154361125693232E-2</v>
      </c>
      <c r="K32" s="2">
        <f t="shared" si="8"/>
        <v>1.1647268149584963E-2</v>
      </c>
      <c r="L32" s="2">
        <f t="shared" si="8"/>
        <v>1.1901952346336541E-2</v>
      </c>
      <c r="M32" s="2">
        <f t="shared" si="8"/>
        <v>1.2256805857433257E-2</v>
      </c>
      <c r="N32" s="2">
        <f t="shared" si="8"/>
        <v>1.2057468012083397E-2</v>
      </c>
      <c r="O32" s="2">
        <f t="shared" si="8"/>
        <v>1.1845817498969648E-2</v>
      </c>
      <c r="P32" s="2">
        <f t="shared" si="8"/>
        <v>1.1694668887799147E-2</v>
      </c>
      <c r="Q32" s="2">
        <f t="shared" si="8"/>
        <v>1.1785163963186943E-2</v>
      </c>
      <c r="R32" s="2">
        <f t="shared" si="8"/>
        <v>1.1386275985111983E-2</v>
      </c>
      <c r="S32" s="2">
        <f t="shared" si="8"/>
        <v>1.1203981783317062E-2</v>
      </c>
      <c r="T32" s="2">
        <f t="shared" si="8"/>
        <v>1.077722350554995E-2</v>
      </c>
      <c r="U32" s="2">
        <f t="shared" si="8"/>
        <v>1.0592108914341133E-2</v>
      </c>
      <c r="V32" s="2">
        <f t="shared" si="8"/>
        <v>1.031219284670395E-2</v>
      </c>
      <c r="W32" s="2">
        <f t="shared" si="8"/>
        <v>1.0211993205590922E-2</v>
      </c>
      <c r="X32" s="2">
        <f t="shared" si="8"/>
        <v>1.0761271625639099E-2</v>
      </c>
      <c r="Y32" s="2">
        <f t="shared" si="8"/>
        <v>1.110369116190036E-2</v>
      </c>
      <c r="Z32" s="2">
        <f t="shared" si="8"/>
        <v>1.1559836077754194E-2</v>
      </c>
      <c r="AA32" s="2">
        <f t="shared" si="8"/>
        <v>1.1817219356848103E-2</v>
      </c>
      <c r="AB32" s="2">
        <f t="shared" si="8"/>
        <v>1.227745838636727E-2</v>
      </c>
      <c r="AC32" s="2">
        <f t="shared" si="8"/>
        <v>1.2299414966320608E-2</v>
      </c>
      <c r="AD32" s="2">
        <f t="shared" si="8"/>
        <v>1.2345936228265943E-2</v>
      </c>
      <c r="AE32" s="2">
        <f t="shared" si="8"/>
        <v>1.2726142917319829E-2</v>
      </c>
      <c r="AF32" s="2">
        <f t="shared" si="8"/>
        <v>1.2842628032790515E-2</v>
      </c>
      <c r="AG32" s="2">
        <f t="shared" si="8"/>
        <v>1.3363763212235516E-2</v>
      </c>
      <c r="AH32" s="2">
        <f t="shared" si="8"/>
        <v>1.3510999670348033E-2</v>
      </c>
      <c r="AI32" s="2">
        <f t="shared" si="8"/>
        <v>1.3261076776155397E-2</v>
      </c>
      <c r="AJ32" s="2">
        <f t="shared" ref="AJ32:BO32" si="9">AJ6/$D6</f>
        <v>1.3287612698060331E-2</v>
      </c>
      <c r="AK32" s="2">
        <f t="shared" si="9"/>
        <v>1.3501537718765931E-2</v>
      </c>
      <c r="AL32" s="2">
        <f t="shared" si="9"/>
        <v>1.3276482774244204E-2</v>
      </c>
      <c r="AM32" s="2">
        <f t="shared" si="9"/>
        <v>1.3233418763838484E-2</v>
      </c>
      <c r="AN32" s="2">
        <f t="shared" si="9"/>
        <v>1.3237330916896467E-2</v>
      </c>
      <c r="AO32" s="2">
        <f t="shared" si="9"/>
        <v>1.2973760977152722E-2</v>
      </c>
      <c r="AP32" s="2">
        <f t="shared" si="9"/>
        <v>1.308918465574721E-2</v>
      </c>
      <c r="AQ32" s="2">
        <f t="shared" si="9"/>
        <v>1.3094400859824523E-2</v>
      </c>
      <c r="AR32" s="2">
        <f t="shared" si="9"/>
        <v>1.3140588527323053E-2</v>
      </c>
      <c r="AS32" s="2">
        <f t="shared" si="9"/>
        <v>1.3121543317087283E-2</v>
      </c>
      <c r="AT32" s="2">
        <f t="shared" si="9"/>
        <v>1.2533689248281306E-2</v>
      </c>
      <c r="AU32" s="2">
        <f t="shared" si="9"/>
        <v>1.1692455033743079E-2</v>
      </c>
      <c r="AV32" s="2">
        <f t="shared" si="9"/>
        <v>1.1491752483838108E-2</v>
      </c>
      <c r="AW32" s="2">
        <f t="shared" si="9"/>
        <v>1.1767240843363154E-2</v>
      </c>
      <c r="AX32" s="2">
        <f t="shared" si="9"/>
        <v>1.1993539185368426E-2</v>
      </c>
      <c r="AY32" s="2">
        <f t="shared" si="9"/>
        <v>1.2217108118263478E-2</v>
      </c>
      <c r="AZ32" s="2">
        <f t="shared" si="9"/>
        <v>1.2746006950288666E-2</v>
      </c>
      <c r="BA32" s="2">
        <f t="shared" si="9"/>
        <v>1.3315422344216701E-2</v>
      </c>
      <c r="BB32" s="2">
        <f t="shared" si="9"/>
        <v>1.3853115938930381E-2</v>
      </c>
      <c r="BC32" s="2">
        <f t="shared" si="9"/>
        <v>1.3510514442061772E-2</v>
      </c>
      <c r="BD32" s="2">
        <f t="shared" si="9"/>
        <v>1.3849476726783419E-2</v>
      </c>
      <c r="BE32" s="2">
        <f t="shared" si="9"/>
        <v>1.3831401973120173E-2</v>
      </c>
      <c r="BF32" s="2">
        <f t="shared" si="9"/>
        <v>1.3940638991064824E-2</v>
      </c>
      <c r="BG32" s="2">
        <f t="shared" si="9"/>
        <v>1.3992467437391146E-2</v>
      </c>
      <c r="BH32" s="2">
        <f t="shared" si="9"/>
        <v>1.4073136639982144E-2</v>
      </c>
      <c r="BI32" s="2">
        <f t="shared" si="9"/>
        <v>1.3919319273237203E-2</v>
      </c>
      <c r="BJ32" s="2">
        <f t="shared" si="9"/>
        <v>1.3596369521962191E-2</v>
      </c>
      <c r="BK32" s="2">
        <f t="shared" si="9"/>
        <v>1.3240333266917712E-2</v>
      </c>
      <c r="BL32" s="2">
        <f t="shared" si="9"/>
        <v>1.2779093454058131E-2</v>
      </c>
      <c r="BM32" s="2">
        <f t="shared" si="9"/>
        <v>1.22535002397331E-2</v>
      </c>
      <c r="BN32" s="2">
        <f t="shared" si="9"/>
        <v>1.197476691604368E-2</v>
      </c>
      <c r="BO32" s="2">
        <f t="shared" si="9"/>
        <v>1.1687481443808897E-2</v>
      </c>
      <c r="BP32" s="2">
        <f t="shared" ref="BP32:CQ32" si="10">BP6/$D6</f>
        <v>1.1242648412378537E-2</v>
      </c>
      <c r="BQ32" s="2">
        <f t="shared" si="10"/>
        <v>1.0817072878559188E-2</v>
      </c>
      <c r="BR32" s="2">
        <f t="shared" si="10"/>
        <v>1.0428829596014093E-2</v>
      </c>
      <c r="BS32" s="2">
        <f t="shared" si="10"/>
        <v>1.0453091010327174E-2</v>
      </c>
      <c r="BT32" s="2">
        <f t="shared" si="10"/>
        <v>1.0259454597340888E-2</v>
      </c>
      <c r="BU32" s="2">
        <f t="shared" si="10"/>
        <v>9.9649513543479638E-3</v>
      </c>
      <c r="BV32" s="2">
        <f t="shared" si="10"/>
        <v>9.9982501454926685E-3</v>
      </c>
      <c r="BW32" s="2">
        <f t="shared" si="10"/>
        <v>1.0174478993709319E-2</v>
      </c>
      <c r="BX32" s="2">
        <f t="shared" si="10"/>
        <v>1.0347311243922137E-2</v>
      </c>
      <c r="BY32" s="2">
        <f t="shared" si="10"/>
        <v>1.085795336167673E-2</v>
      </c>
      <c r="BZ32" s="2">
        <f t="shared" si="10"/>
        <v>1.1669376363377759E-2</v>
      </c>
      <c r="CA32" s="2">
        <f t="shared" si="10"/>
        <v>8.9315667384501259E-3</v>
      </c>
      <c r="CB32" s="2">
        <f t="shared" si="10"/>
        <v>8.5882070723842328E-3</v>
      </c>
      <c r="CC32" s="2">
        <f t="shared" si="10"/>
        <v>8.4668090205151491E-3</v>
      </c>
      <c r="CD32" s="2">
        <f t="shared" si="10"/>
        <v>7.8356180003924282E-3</v>
      </c>
      <c r="CE32" s="2">
        <f t="shared" si="10"/>
        <v>6.9560204244716395E-3</v>
      </c>
      <c r="CF32" s="2">
        <f t="shared" si="10"/>
        <v>6.1970324044547595E-3</v>
      </c>
      <c r="CG32" s="2">
        <f t="shared" si="10"/>
        <v>6.2875881333783381E-3</v>
      </c>
      <c r="CH32" s="2">
        <f t="shared" si="10"/>
        <v>6.1141493478076934E-3</v>
      </c>
      <c r="CI32" s="2">
        <f t="shared" si="10"/>
        <v>5.8028450754029591E-3</v>
      </c>
      <c r="CJ32" s="2">
        <f t="shared" si="10"/>
        <v>5.3987105664827957E-3</v>
      </c>
      <c r="CK32" s="2">
        <f t="shared" si="10"/>
        <v>4.9790487524022592E-3</v>
      </c>
      <c r="CL32" s="2">
        <f t="shared" si="10"/>
        <v>4.5539281201012792E-3</v>
      </c>
      <c r="CM32" s="2">
        <f t="shared" si="10"/>
        <v>4.0584493862923614E-3</v>
      </c>
      <c r="CN32" s="2">
        <f t="shared" si="10"/>
        <v>3.663716175418517E-3</v>
      </c>
      <c r="CO32" s="2">
        <f t="shared" si="10"/>
        <v>3.3608124177196877E-3</v>
      </c>
      <c r="CP32" s="2">
        <f t="shared" si="10"/>
        <v>2.9871563105303331E-3</v>
      </c>
      <c r="CQ32" s="2">
        <f t="shared" si="10"/>
        <v>1.2205159371714284E-2</v>
      </c>
      <c r="CR32" s="1"/>
      <c r="CS32" s="4" t="s">
        <v>41</v>
      </c>
      <c r="CT32" s="6" t="s">
        <v>40</v>
      </c>
      <c r="CU32" s="6" t="s">
        <v>37</v>
      </c>
      <c r="CV32" s="2">
        <f t="shared" ref="CV32" si="11">CV6/$D6</f>
        <v>5.4099102418650721E-2</v>
      </c>
      <c r="CW32" s="2">
        <f t="shared" ref="CW32:DL32" si="12">CW6/$D6</f>
        <v>5.9407105622370476E-2</v>
      </c>
      <c r="CX32" s="2">
        <f t="shared" si="12"/>
        <v>5.7915908118384783E-2</v>
      </c>
      <c r="CY32" s="2">
        <f t="shared" si="12"/>
        <v>5.2654790097825054E-2</v>
      </c>
      <c r="CZ32" s="2">
        <f t="shared" si="12"/>
        <v>5.905761994919053E-2</v>
      </c>
      <c r="DA32" s="2">
        <f t="shared" si="12"/>
        <v>6.4789470060959836E-2</v>
      </c>
      <c r="DB32" s="2">
        <f t="shared" si="12"/>
        <v>6.6560128731064344E-2</v>
      </c>
      <c r="DC32" s="2">
        <f t="shared" si="12"/>
        <v>6.5535265936943976E-2</v>
      </c>
      <c r="DD32" s="2">
        <f t="shared" si="12"/>
        <v>6.0606680926312932E-2</v>
      </c>
      <c r="DE32" s="2">
        <f t="shared" si="12"/>
        <v>6.4125192537067652E-2</v>
      </c>
      <c r="DF32" s="2">
        <f t="shared" si="12"/>
        <v>6.9124499570421327E-2</v>
      </c>
      <c r="DG32" s="2">
        <f t="shared" si="12"/>
        <v>6.7608252156157386E-2</v>
      </c>
      <c r="DH32" s="2">
        <f t="shared" si="12"/>
        <v>5.79754698905234E-2</v>
      </c>
      <c r="DI32" s="2">
        <f t="shared" si="12"/>
        <v>5.1104576703522787E-2</v>
      </c>
      <c r="DJ32" s="2">
        <f t="shared" si="12"/>
        <v>5.1980686701136071E-2</v>
      </c>
      <c r="DK32" s="2">
        <f t="shared" si="12"/>
        <v>3.8043686922218212E-2</v>
      </c>
      <c r="DL32" s="2">
        <f t="shared" si="12"/>
        <v>5.9411563657250512E-2</v>
      </c>
      <c r="DM32" s="1"/>
      <c r="DN32" s="4" t="s">
        <v>41</v>
      </c>
      <c r="DO32" s="6" t="s">
        <v>40</v>
      </c>
      <c r="DP32" s="6" t="s">
        <v>37</v>
      </c>
      <c r="DQ32" s="2">
        <f t="shared" si="5"/>
        <v>5.4099102418650721E-2</v>
      </c>
      <c r="DR32" s="2">
        <f t="shared" si="5"/>
        <v>5.4099102418650721E-2</v>
      </c>
      <c r="DS32" s="2">
        <f t="shared" si="5"/>
        <v>0.20310364142600101</v>
      </c>
      <c r="DT32" s="2">
        <f t="shared" si="6"/>
        <v>8.9597433384979816E-2</v>
      </c>
      <c r="DU32" s="2">
        <f t="shared" si="7"/>
        <v>0.59635584458987145</v>
      </c>
      <c r="DV32" s="2">
        <f t="shared" si="7"/>
        <v>0.20054051398412759</v>
      </c>
      <c r="DW32" s="2">
        <f t="shared" si="7"/>
        <v>9.7455250579468716E-2</v>
      </c>
      <c r="DX32" s="2">
        <f t="shared" si="7"/>
        <v>3.0829221781776463E-2</v>
      </c>
      <c r="DY32" s="2">
        <f t="shared" si="7"/>
        <v>0.79689635857399899</v>
      </c>
      <c r="DZ32" s="1"/>
      <c r="EA32" s="1"/>
    </row>
    <row r="33" spans="1:129" x14ac:dyDescent="0.2">
      <c r="A33" s="4" t="s">
        <v>39</v>
      </c>
      <c r="B33" s="6" t="s">
        <v>38</v>
      </c>
      <c r="C33" s="6" t="s">
        <v>37</v>
      </c>
      <c r="D33" s="2">
        <f t="shared" ref="D33:AI33" si="13">D7/$D7</f>
        <v>1</v>
      </c>
      <c r="E33" s="2">
        <f t="shared" si="13"/>
        <v>1.0259905374392838E-2</v>
      </c>
      <c r="F33" s="2">
        <f t="shared" si="13"/>
        <v>1.0644960745355182E-2</v>
      </c>
      <c r="G33" s="2">
        <f t="shared" si="13"/>
        <v>1.1084904009196522E-2</v>
      </c>
      <c r="H33" s="2">
        <f t="shared" si="13"/>
        <v>1.1444090660236942E-2</v>
      </c>
      <c r="I33" s="2">
        <f t="shared" si="13"/>
        <v>1.1774433163488909E-2</v>
      </c>
      <c r="J33" s="2">
        <f t="shared" si="13"/>
        <v>1.1745413990531839E-2</v>
      </c>
      <c r="K33" s="2">
        <f t="shared" si="13"/>
        <v>1.1857255073279538E-2</v>
      </c>
      <c r="L33" s="2">
        <f t="shared" si="13"/>
        <v>1.2110131436900626E-2</v>
      </c>
      <c r="M33" s="2">
        <f t="shared" si="13"/>
        <v>1.2476459114820711E-2</v>
      </c>
      <c r="N33" s="2">
        <f t="shared" si="13"/>
        <v>1.219781904637887E-2</v>
      </c>
      <c r="O33" s="2">
        <f t="shared" si="13"/>
        <v>1.2004731280358116E-2</v>
      </c>
      <c r="P33" s="2">
        <f t="shared" si="13"/>
        <v>1.1819799687195019E-2</v>
      </c>
      <c r="Q33" s="2">
        <f t="shared" si="13"/>
        <v>1.191102280507937E-2</v>
      </c>
      <c r="R33" s="2">
        <f t="shared" si="13"/>
        <v>1.1519841553215353E-2</v>
      </c>
      <c r="S33" s="2">
        <f t="shared" si="13"/>
        <v>1.1332704642927653E-2</v>
      </c>
      <c r="T33" s="2">
        <f t="shared" si="13"/>
        <v>1.0873683635706814E-2</v>
      </c>
      <c r="U33" s="2">
        <f t="shared" si="13"/>
        <v>1.0699393572795767E-2</v>
      </c>
      <c r="V33" s="2">
        <f t="shared" si="13"/>
        <v>1.041497767378949E-2</v>
      </c>
      <c r="W33" s="2">
        <f t="shared" si="13"/>
        <v>1.0286229159753172E-2</v>
      </c>
      <c r="X33" s="2">
        <f t="shared" si="13"/>
        <v>1.0738004124993174E-2</v>
      </c>
      <c r="Y33" s="2">
        <f t="shared" si="13"/>
        <v>1.1043948119739619E-2</v>
      </c>
      <c r="Z33" s="2">
        <f t="shared" si="13"/>
        <v>1.1501498915544054E-2</v>
      </c>
      <c r="AA33" s="2">
        <f t="shared" si="13"/>
        <v>1.1754550304333764E-2</v>
      </c>
      <c r="AB33" s="2">
        <f t="shared" si="13"/>
        <v>1.2237724784824058E-2</v>
      </c>
      <c r="AC33" s="2">
        <f t="shared" si="13"/>
        <v>1.2299473664312928E-2</v>
      </c>
      <c r="AD33" s="2">
        <f t="shared" si="13"/>
        <v>1.2364758052207908E-2</v>
      </c>
      <c r="AE33" s="2">
        <f t="shared" si="13"/>
        <v>1.2721074290482972E-2</v>
      </c>
      <c r="AF33" s="2">
        <f t="shared" si="13"/>
        <v>1.2792099503908663E-2</v>
      </c>
      <c r="AG33" s="2">
        <f t="shared" si="13"/>
        <v>1.3296662060004228E-2</v>
      </c>
      <c r="AH33" s="2">
        <f t="shared" si="13"/>
        <v>1.3482398768942973E-2</v>
      </c>
      <c r="AI33" s="2">
        <f t="shared" si="13"/>
        <v>1.3270863350149752E-2</v>
      </c>
      <c r="AJ33" s="2">
        <f t="shared" ref="AJ33:BO33" si="14">AJ7/$D7</f>
        <v>1.3299287437533518E-2</v>
      </c>
      <c r="AK33" s="2">
        <f t="shared" si="14"/>
        <v>1.3554789178683895E-2</v>
      </c>
      <c r="AL33" s="2">
        <f t="shared" si="14"/>
        <v>1.334577412231879E-2</v>
      </c>
      <c r="AM33" s="2">
        <f t="shared" si="14"/>
        <v>1.3327291464512597E-2</v>
      </c>
      <c r="AN33" s="2">
        <f t="shared" si="14"/>
        <v>1.3315284737945316E-2</v>
      </c>
      <c r="AO33" s="2">
        <f t="shared" si="14"/>
        <v>1.3084426540536528E-2</v>
      </c>
      <c r="AP33" s="2">
        <f t="shared" si="14"/>
        <v>1.3186851269212513E-2</v>
      </c>
      <c r="AQ33" s="2">
        <f t="shared" si="14"/>
        <v>1.3176839829567492E-2</v>
      </c>
      <c r="AR33" s="2">
        <f t="shared" si="14"/>
        <v>1.3229487400288162E-2</v>
      </c>
      <c r="AS33" s="2">
        <f t="shared" si="14"/>
        <v>1.3239673865101801E-2</v>
      </c>
      <c r="AT33" s="2">
        <f t="shared" si="14"/>
        <v>1.2658660315353348E-2</v>
      </c>
      <c r="AU33" s="2">
        <f t="shared" si="14"/>
        <v>1.1784339588032759E-2</v>
      </c>
      <c r="AV33" s="2">
        <f t="shared" si="14"/>
        <v>1.1602138387500122E-2</v>
      </c>
      <c r="AW33" s="2">
        <f t="shared" si="14"/>
        <v>1.1835201902033512E-2</v>
      </c>
      <c r="AX33" s="2">
        <f t="shared" si="14"/>
        <v>1.2062244550766401E-2</v>
      </c>
      <c r="AY33" s="2">
        <f t="shared" si="14"/>
        <v>1.2286591811902552E-2</v>
      </c>
      <c r="AZ33" s="2">
        <f t="shared" si="14"/>
        <v>1.2779427681700628E-2</v>
      </c>
      <c r="BA33" s="2">
        <f t="shared" si="14"/>
        <v>1.3304538192592094E-2</v>
      </c>
      <c r="BB33" s="2">
        <f t="shared" si="14"/>
        <v>1.3816521815837117E-2</v>
      </c>
      <c r="BC33" s="2">
        <f t="shared" si="14"/>
        <v>1.3468221730284814E-2</v>
      </c>
      <c r="BD33" s="2">
        <f t="shared" si="14"/>
        <v>1.3776686087459376E-2</v>
      </c>
      <c r="BE33" s="2">
        <f t="shared" si="14"/>
        <v>1.3737550459756113E-2</v>
      </c>
      <c r="BF33" s="2">
        <f t="shared" si="14"/>
        <v>1.3856322539181135E-2</v>
      </c>
      <c r="BG33" s="2">
        <f t="shared" si="14"/>
        <v>1.3912260583071845E-2</v>
      </c>
      <c r="BH33" s="2">
        <f t="shared" si="14"/>
        <v>1.3940964710725402E-2</v>
      </c>
      <c r="BI33" s="2">
        <f t="shared" si="14"/>
        <v>1.3770315171321636E-2</v>
      </c>
      <c r="BJ33" s="2">
        <f t="shared" si="14"/>
        <v>1.3434511882808748E-2</v>
      </c>
      <c r="BK33" s="2">
        <f t="shared" si="14"/>
        <v>1.3083271374423642E-2</v>
      </c>
      <c r="BL33" s="2">
        <f t="shared" si="14"/>
        <v>1.2602162190923055E-2</v>
      </c>
      <c r="BM33" s="2">
        <f t="shared" si="14"/>
        <v>1.2075021388075605E-2</v>
      </c>
      <c r="BN33" s="2">
        <f t="shared" si="14"/>
        <v>1.1768412297688408E-2</v>
      </c>
      <c r="BO33" s="2">
        <f t="shared" si="14"/>
        <v>1.1489107133605812E-2</v>
      </c>
      <c r="BP33" s="2">
        <f t="shared" ref="BP33:CQ33" si="15">BP7/$D7</f>
        <v>1.1049723950304053E-2</v>
      </c>
      <c r="BQ33" s="2">
        <f t="shared" si="15"/>
        <v>1.0617271763679617E-2</v>
      </c>
      <c r="BR33" s="2">
        <f t="shared" si="15"/>
        <v>1.0248248698162796E-2</v>
      </c>
      <c r="BS33" s="2">
        <f t="shared" si="15"/>
        <v>1.028220358087493E-2</v>
      </c>
      <c r="BT33" s="2">
        <f t="shared" si="15"/>
        <v>1.0093141393732418E-2</v>
      </c>
      <c r="BU33" s="2">
        <f t="shared" si="15"/>
        <v>9.8187719394048859E-3</v>
      </c>
      <c r="BV33" s="2">
        <f t="shared" si="15"/>
        <v>9.8453757650350127E-3</v>
      </c>
      <c r="BW33" s="2">
        <f t="shared" si="15"/>
        <v>1.0048299945532168E-2</v>
      </c>
      <c r="BX33" s="2">
        <f t="shared" si="15"/>
        <v>1.0219404550374345E-2</v>
      </c>
      <c r="BY33" s="2">
        <f t="shared" si="15"/>
        <v>1.0751516068010581E-2</v>
      </c>
      <c r="BZ33" s="2">
        <f t="shared" si="15"/>
        <v>1.1566118207798281E-2</v>
      </c>
      <c r="CA33" s="2">
        <f t="shared" si="15"/>
        <v>8.8790968141218701E-3</v>
      </c>
      <c r="CB33" s="2">
        <f t="shared" si="15"/>
        <v>8.5421033544623715E-3</v>
      </c>
      <c r="CC33" s="2">
        <f t="shared" si="15"/>
        <v>8.4162252531914082E-3</v>
      </c>
      <c r="CD33" s="2">
        <f t="shared" si="15"/>
        <v>7.760370941341365E-3</v>
      </c>
      <c r="CE33" s="2">
        <f t="shared" si="15"/>
        <v>6.8555608296473032E-3</v>
      </c>
      <c r="CF33" s="2">
        <f t="shared" si="15"/>
        <v>6.0882854954542459E-3</v>
      </c>
      <c r="CG33" s="2">
        <f t="shared" si="15"/>
        <v>6.2165089339847072E-3</v>
      </c>
      <c r="CH33" s="2">
        <f t="shared" si="15"/>
        <v>6.0619267050601878E-3</v>
      </c>
      <c r="CI33" s="2">
        <f t="shared" si="15"/>
        <v>5.7546875240659604E-3</v>
      </c>
      <c r="CJ33" s="2">
        <f t="shared" si="15"/>
        <v>5.3568203107606871E-3</v>
      </c>
      <c r="CK33" s="2">
        <f t="shared" si="15"/>
        <v>4.9351146694894725E-3</v>
      </c>
      <c r="CL33" s="2">
        <f t="shared" si="15"/>
        <v>4.5225803470539064E-3</v>
      </c>
      <c r="CM33" s="2">
        <f t="shared" si="15"/>
        <v>4.0203981332515614E-3</v>
      </c>
      <c r="CN33" s="2">
        <f t="shared" si="15"/>
        <v>3.6445840911923134E-3</v>
      </c>
      <c r="CO33" s="2">
        <f t="shared" si="15"/>
        <v>3.3472863397756595E-3</v>
      </c>
      <c r="CP33" s="2">
        <f t="shared" si="15"/>
        <v>2.9884497390724788E-3</v>
      </c>
      <c r="CQ33" s="2">
        <f t="shared" si="15"/>
        <v>1.2304934449573849E-2</v>
      </c>
      <c r="CS33" s="4" t="s">
        <v>39</v>
      </c>
      <c r="CT33" s="6" t="s">
        <v>38</v>
      </c>
      <c r="CU33" s="6" t="s">
        <v>37</v>
      </c>
      <c r="CV33" s="2">
        <f t="shared" ref="CV33" si="16">CV7/$D7</f>
        <v>5.5208293952670393E-2</v>
      </c>
      <c r="CW33" s="2">
        <f t="shared" ref="CW33:DL33" si="17">CW7/$D7</f>
        <v>6.0387078661911585E-2</v>
      </c>
      <c r="CX33" s="2">
        <f t="shared" si="17"/>
        <v>5.8588099968775509E-2</v>
      </c>
      <c r="CY33" s="2">
        <f t="shared" si="17"/>
        <v>5.3012288167038422E-2</v>
      </c>
      <c r="CZ33" s="2">
        <f t="shared" si="17"/>
        <v>5.8837195788754425E-2</v>
      </c>
      <c r="DA33" s="2">
        <f t="shared" si="17"/>
        <v>6.465699267554674E-2</v>
      </c>
      <c r="DB33" s="2">
        <f t="shared" si="17"/>
        <v>6.679800555319855E-2</v>
      </c>
      <c r="DC33" s="2">
        <f t="shared" si="17"/>
        <v>6.599288977755001E-2</v>
      </c>
      <c r="DD33" s="2">
        <f t="shared" si="17"/>
        <v>6.1120014058021546E-2</v>
      </c>
      <c r="DE33" s="2">
        <f t="shared" si="17"/>
        <v>6.424932405279879E-2</v>
      </c>
      <c r="DF33" s="2">
        <f t="shared" si="17"/>
        <v>6.8751041399753285E-2</v>
      </c>
      <c r="DG33" s="2">
        <f t="shared" si="17"/>
        <v>6.6831225330202484E-2</v>
      </c>
      <c r="DH33" s="2">
        <f t="shared" si="17"/>
        <v>5.6999536533353497E-2</v>
      </c>
      <c r="DI33" s="2">
        <f t="shared" si="17"/>
        <v>5.0287741377210045E-2</v>
      </c>
      <c r="DJ33" s="2">
        <f t="shared" si="17"/>
        <v>5.1464435585837243E-2</v>
      </c>
      <c r="DK33" s="2">
        <f t="shared" si="17"/>
        <v>3.7662545874096696E-2</v>
      </c>
      <c r="DL33" s="2">
        <f t="shared" si="17"/>
        <v>5.9153291243280781E-2</v>
      </c>
      <c r="DN33" s="4" t="s">
        <v>39</v>
      </c>
      <c r="DO33" s="6" t="s">
        <v>38</v>
      </c>
      <c r="DP33" s="6" t="s">
        <v>37</v>
      </c>
      <c r="DQ33" s="2">
        <f t="shared" si="5"/>
        <v>5.5208293952670393E-2</v>
      </c>
      <c r="DR33" s="2">
        <f t="shared" si="5"/>
        <v>5.5208293952670393E-2</v>
      </c>
      <c r="DS33" s="2">
        <f t="shared" si="5"/>
        <v>0.20617152746564957</v>
      </c>
      <c r="DT33" s="2">
        <f t="shared" si="6"/>
        <v>9.0576154851067583E-2</v>
      </c>
      <c r="DU33" s="2">
        <f t="shared" si="7"/>
        <v>0.59526045845392572</v>
      </c>
      <c r="DV33" s="2">
        <f t="shared" si="7"/>
        <v>0.19856801408042477</v>
      </c>
      <c r="DW33" s="2">
        <f t="shared" si="7"/>
        <v>9.6815837117377485E-2</v>
      </c>
      <c r="DX33" s="2">
        <f t="shared" si="7"/>
        <v>3.0828233099919767E-2</v>
      </c>
      <c r="DY33" s="2">
        <f t="shared" si="7"/>
        <v>0.7938284725343504</v>
      </c>
    </row>
    <row r="34" spans="1:129" x14ac:dyDescent="0.2">
      <c r="A34" s="4" t="s">
        <v>36</v>
      </c>
      <c r="B34" s="6" t="s">
        <v>35</v>
      </c>
      <c r="C34" s="6" t="s">
        <v>34</v>
      </c>
      <c r="D34" s="2">
        <f t="shared" ref="D34:AI34" si="18">D8/$D8</f>
        <v>1</v>
      </c>
      <c r="E34" s="2">
        <f t="shared" si="18"/>
        <v>1.0305577407469813E-2</v>
      </c>
      <c r="F34" s="2">
        <f t="shared" si="18"/>
        <v>1.0715278441086225E-2</v>
      </c>
      <c r="G34" s="2">
        <f t="shared" si="18"/>
        <v>1.0959703877644543E-2</v>
      </c>
      <c r="H34" s="2">
        <f t="shared" si="18"/>
        <v>1.1393552319922041E-2</v>
      </c>
      <c r="I34" s="2">
        <f t="shared" si="18"/>
        <v>1.1709883373382258E-2</v>
      </c>
      <c r="J34" s="2">
        <f t="shared" si="18"/>
        <v>1.1718469118683976E-2</v>
      </c>
      <c r="K34" s="2">
        <f t="shared" si="18"/>
        <v>1.1874622361358994E-2</v>
      </c>
      <c r="L34" s="2">
        <f t="shared" si="18"/>
        <v>1.1920770742355735E-2</v>
      </c>
      <c r="M34" s="2">
        <f t="shared" si="18"/>
        <v>1.2341203957599297E-2</v>
      </c>
      <c r="N34" s="2">
        <f t="shared" si="18"/>
        <v>1.2192294937522604E-2</v>
      </c>
      <c r="O34" s="2">
        <f t="shared" si="18"/>
        <v>1.1852621389023339E-2</v>
      </c>
      <c r="P34" s="2">
        <f t="shared" si="18"/>
        <v>1.1719810641387371E-2</v>
      </c>
      <c r="Q34" s="2">
        <f t="shared" si="18"/>
        <v>1.1805399789863884E-2</v>
      </c>
      <c r="R34" s="2">
        <f t="shared" si="18"/>
        <v>1.1480751295642628E-2</v>
      </c>
      <c r="S34" s="2">
        <f t="shared" si="18"/>
        <v>1.1320573484857429E-2</v>
      </c>
      <c r="T34" s="2">
        <f t="shared" si="18"/>
        <v>1.0962655227592009E-2</v>
      </c>
      <c r="U34" s="2">
        <f t="shared" si="18"/>
        <v>1.0660007705706409E-2</v>
      </c>
      <c r="V34" s="2">
        <f t="shared" si="18"/>
        <v>1.0311480107364745E-2</v>
      </c>
      <c r="W34" s="2">
        <f t="shared" si="18"/>
        <v>1.0373726760802209E-2</v>
      </c>
      <c r="X34" s="2">
        <f t="shared" si="18"/>
        <v>1.1122028124755172E-2</v>
      </c>
      <c r="Y34" s="2">
        <f t="shared" si="18"/>
        <v>1.1567413662281855E-2</v>
      </c>
      <c r="Z34" s="2">
        <f t="shared" si="18"/>
        <v>1.2188002064871745E-2</v>
      </c>
      <c r="AA34" s="2">
        <f t="shared" si="18"/>
        <v>1.2033190344900122E-2</v>
      </c>
      <c r="AB34" s="2">
        <f t="shared" si="18"/>
        <v>1.2518016649906576E-2</v>
      </c>
      <c r="AC34" s="2">
        <f t="shared" si="18"/>
        <v>1.2448257469330109E-2</v>
      </c>
      <c r="AD34" s="2">
        <f t="shared" si="18"/>
        <v>1.2332886516838256E-2</v>
      </c>
      <c r="AE34" s="2">
        <f t="shared" si="18"/>
        <v>1.2651095702083224E-2</v>
      </c>
      <c r="AF34" s="2">
        <f t="shared" si="18"/>
        <v>1.2867349161870276E-2</v>
      </c>
      <c r="AG34" s="2">
        <f t="shared" si="18"/>
        <v>1.3708752201438756E-2</v>
      </c>
      <c r="AH34" s="2">
        <f t="shared" si="18"/>
        <v>1.3759730064167714E-2</v>
      </c>
      <c r="AI34" s="2">
        <f t="shared" si="18"/>
        <v>1.3315417744803746E-2</v>
      </c>
      <c r="AJ34" s="2">
        <f t="shared" ref="AJ34:BO34" si="19">AJ8/$D8</f>
        <v>1.3213462019345831E-2</v>
      </c>
      <c r="AK34" s="2">
        <f t="shared" si="19"/>
        <v>1.3312734699396958E-2</v>
      </c>
      <c r="AL34" s="2">
        <f t="shared" si="19"/>
        <v>1.2900618924914438E-2</v>
      </c>
      <c r="AM34" s="2">
        <f t="shared" si="19"/>
        <v>1.2998281777721494E-2</v>
      </c>
      <c r="AN34" s="2">
        <f t="shared" si="19"/>
        <v>1.3036649327038552E-2</v>
      </c>
      <c r="AO34" s="2">
        <f t="shared" si="19"/>
        <v>1.2658608229222228E-2</v>
      </c>
      <c r="AP34" s="2">
        <f t="shared" si="19"/>
        <v>1.272756249617666E-2</v>
      </c>
      <c r="AQ34" s="2">
        <f t="shared" si="19"/>
        <v>1.2575702126152503E-2</v>
      </c>
      <c r="AR34" s="2">
        <f t="shared" si="19"/>
        <v>1.239325503849097E-2</v>
      </c>
      <c r="AS34" s="2">
        <f t="shared" si="19"/>
        <v>1.2557457417386349E-2</v>
      </c>
      <c r="AT34" s="2">
        <f t="shared" si="19"/>
        <v>1.1869256270545421E-2</v>
      </c>
      <c r="AU34" s="2">
        <f t="shared" si="19"/>
        <v>1.1005315649559927E-2</v>
      </c>
      <c r="AV34" s="2">
        <f t="shared" si="19"/>
        <v>1.0783159489877943E-2</v>
      </c>
      <c r="AW34" s="2">
        <f t="shared" si="19"/>
        <v>1.1275230017482724E-2</v>
      </c>
      <c r="AX34" s="2">
        <f t="shared" si="19"/>
        <v>1.1499264308949458E-2</v>
      </c>
      <c r="AY34" s="2">
        <f t="shared" si="19"/>
        <v>1.18102292715961E-2</v>
      </c>
      <c r="AZ34" s="2">
        <f t="shared" si="19"/>
        <v>1.247750266426409E-2</v>
      </c>
      <c r="BA34" s="2">
        <f t="shared" si="19"/>
        <v>1.3286977463491801E-2</v>
      </c>
      <c r="BB34" s="2">
        <f t="shared" si="19"/>
        <v>1.3936274451934315E-2</v>
      </c>
      <c r="BC34" s="2">
        <f t="shared" si="19"/>
        <v>1.3571916885692606E-2</v>
      </c>
      <c r="BD34" s="2">
        <f t="shared" si="19"/>
        <v>1.3950762897130965E-2</v>
      </c>
      <c r="BE34" s="2">
        <f t="shared" si="19"/>
        <v>1.3861417485084951E-2</v>
      </c>
      <c r="BF34" s="2">
        <f t="shared" si="19"/>
        <v>1.3975983523954766E-2</v>
      </c>
      <c r="BG34" s="2">
        <f t="shared" si="19"/>
        <v>1.4007375155214177E-2</v>
      </c>
      <c r="BH34" s="2">
        <f t="shared" si="19"/>
        <v>1.4275143086811545E-2</v>
      </c>
      <c r="BI34" s="2">
        <f t="shared" si="19"/>
        <v>1.4083573644766935E-2</v>
      </c>
      <c r="BJ34" s="2">
        <f t="shared" si="19"/>
        <v>1.3852295130701874E-2</v>
      </c>
      <c r="BK34" s="2">
        <f t="shared" si="19"/>
        <v>1.3714654901333688E-2</v>
      </c>
      <c r="BL34" s="2">
        <f t="shared" si="19"/>
        <v>1.309138345333701E-2</v>
      </c>
      <c r="BM34" s="2">
        <f t="shared" si="19"/>
        <v>1.2477770968804768E-2</v>
      </c>
      <c r="BN34" s="2">
        <f t="shared" si="19"/>
        <v>1.2134341156736001E-2</v>
      </c>
      <c r="BO34" s="2">
        <f t="shared" si="19"/>
        <v>1.1832498548472434E-2</v>
      </c>
      <c r="BP34" s="2">
        <f t="shared" ref="BP34:CQ34" si="20">BP8/$D8</f>
        <v>1.1537363553725838E-2</v>
      </c>
      <c r="BQ34" s="2">
        <f t="shared" si="20"/>
        <v>1.0919994805624092E-2</v>
      </c>
      <c r="BR34" s="2">
        <f t="shared" si="20"/>
        <v>1.0500903113083925E-2</v>
      </c>
      <c r="BS34" s="2">
        <f t="shared" si="20"/>
        <v>1.041155770103791E-2</v>
      </c>
      <c r="BT34" s="2">
        <f t="shared" si="20"/>
        <v>1.0295381834924022E-2</v>
      </c>
      <c r="BU34" s="2">
        <f t="shared" si="20"/>
        <v>9.9543667637213631E-3</v>
      </c>
      <c r="BV34" s="2">
        <f t="shared" si="20"/>
        <v>1.0168205482642306E-2</v>
      </c>
      <c r="BW34" s="2">
        <f t="shared" si="20"/>
        <v>1.02830398260528E-2</v>
      </c>
      <c r="BX34" s="2">
        <f t="shared" si="20"/>
        <v>1.0340188693217369E-2</v>
      </c>
      <c r="BY34" s="2">
        <f t="shared" si="20"/>
        <v>1.1066757389375355E-2</v>
      </c>
      <c r="BZ34" s="2">
        <f t="shared" si="20"/>
        <v>1.1925063615006596E-2</v>
      </c>
      <c r="CA34" s="2">
        <f t="shared" si="20"/>
        <v>8.8135358567554261E-3</v>
      </c>
      <c r="CB34" s="2">
        <f t="shared" si="20"/>
        <v>8.4360313680204597E-3</v>
      </c>
      <c r="CC34" s="2">
        <f t="shared" si="20"/>
        <v>8.4365679771018168E-3</v>
      </c>
      <c r="CD34" s="2">
        <f t="shared" si="20"/>
        <v>7.8036375656407057E-3</v>
      </c>
      <c r="CE34" s="2">
        <f t="shared" si="20"/>
        <v>7.0770688694827199E-3</v>
      </c>
      <c r="CF34" s="2">
        <f t="shared" si="20"/>
        <v>6.3926239862112932E-3</v>
      </c>
      <c r="CG34" s="2">
        <f t="shared" si="20"/>
        <v>6.4020146451350488E-3</v>
      </c>
      <c r="CH34" s="2">
        <f t="shared" si="20"/>
        <v>6.1621503857682688E-3</v>
      </c>
      <c r="CI34" s="2">
        <f t="shared" si="20"/>
        <v>5.9005534586065124E-3</v>
      </c>
      <c r="CJ34" s="2">
        <f t="shared" si="20"/>
        <v>5.3988239675372973E-3</v>
      </c>
      <c r="CK34" s="2">
        <f t="shared" si="20"/>
        <v>4.9915376747869927E-3</v>
      </c>
      <c r="CL34" s="2">
        <f t="shared" si="20"/>
        <v>4.4865885292296329E-3</v>
      </c>
      <c r="CM34" s="2">
        <f t="shared" si="20"/>
        <v>3.9800295564282008E-3</v>
      </c>
      <c r="CN34" s="2">
        <f t="shared" si="20"/>
        <v>3.5196189646235095E-3</v>
      </c>
      <c r="CO34" s="2">
        <f t="shared" si="20"/>
        <v>3.2617783010312554E-3</v>
      </c>
      <c r="CP34" s="2">
        <f t="shared" si="20"/>
        <v>2.8711268898030324E-3</v>
      </c>
      <c r="CQ34" s="2">
        <f t="shared" si="20"/>
        <v>1.1386308097323716E-2</v>
      </c>
      <c r="CS34" s="4" t="s">
        <v>36</v>
      </c>
      <c r="CT34" s="6" t="s">
        <v>35</v>
      </c>
      <c r="CU34" s="6" t="s">
        <v>34</v>
      </c>
      <c r="CV34" s="2">
        <f t="shared" ref="CV34" si="21">CV8/$D8</f>
        <v>5.5083995419504879E-2</v>
      </c>
      <c r="CW34" s="2">
        <f t="shared" ref="CW34:DL34" si="22">CW8/$D8</f>
        <v>6.0047361117520612E-2</v>
      </c>
      <c r="CX34" s="2">
        <f t="shared" si="22"/>
        <v>5.8179156600774648E-2</v>
      </c>
      <c r="CY34" s="2">
        <f t="shared" si="22"/>
        <v>5.3429897926220542E-2</v>
      </c>
      <c r="CZ34" s="2">
        <f t="shared" si="22"/>
        <v>6.0754880191290404E-2</v>
      </c>
      <c r="DA34" s="2">
        <f t="shared" si="22"/>
        <v>6.5319813646398231E-2</v>
      </c>
      <c r="DB34" s="2">
        <f t="shared" si="22"/>
        <v>6.574051516618247E-2</v>
      </c>
      <c r="DC34" s="2">
        <f t="shared" si="22"/>
        <v>6.3391777217080905E-2</v>
      </c>
      <c r="DD34" s="2">
        <f t="shared" si="22"/>
        <v>5.7490418844852363E-2</v>
      </c>
      <c r="DE34" s="2">
        <f t="shared" si="22"/>
        <v>6.301024816023576E-2</v>
      </c>
      <c r="DF34" s="2">
        <f t="shared" si="22"/>
        <v>6.9367455947077467E-2</v>
      </c>
      <c r="DG34" s="2">
        <f t="shared" si="22"/>
        <v>6.9017050216951051E-2</v>
      </c>
      <c r="DH34" s="2">
        <f t="shared" si="22"/>
        <v>5.890196903336313E-2</v>
      </c>
      <c r="DI34" s="2">
        <f t="shared" si="22"/>
        <v>5.1330414895409522E-2</v>
      </c>
      <c r="DJ34" s="2">
        <f t="shared" si="22"/>
        <v>5.2428585380407546E-2</v>
      </c>
      <c r="DK34" s="2">
        <f t="shared" si="22"/>
        <v>3.8145929766456997E-2</v>
      </c>
      <c r="DL34" s="2">
        <f t="shared" si="22"/>
        <v>5.8360530470273467E-2</v>
      </c>
      <c r="DN34" s="4" t="s">
        <v>36</v>
      </c>
      <c r="DO34" s="6" t="s">
        <v>35</v>
      </c>
      <c r="DP34" s="6" t="s">
        <v>34</v>
      </c>
      <c r="DQ34" s="2">
        <f t="shared" si="5"/>
        <v>5.5083995419504879E-2</v>
      </c>
      <c r="DR34" s="2">
        <f t="shared" si="5"/>
        <v>5.5083995419504879E-2</v>
      </c>
      <c r="DS34" s="2">
        <f t="shared" si="5"/>
        <v>0.2052446561784633</v>
      </c>
      <c r="DT34" s="2">
        <f t="shared" si="6"/>
        <v>9.0113299641437813E-2</v>
      </c>
      <c r="DU34" s="2">
        <f t="shared" si="7"/>
        <v>0.59448988330898922</v>
      </c>
      <c r="DV34" s="2">
        <f t="shared" si="7"/>
        <v>0.20026546051254754</v>
      </c>
      <c r="DW34" s="2">
        <f t="shared" si="7"/>
        <v>9.6506460236730457E-2</v>
      </c>
      <c r="DX34" s="2">
        <f t="shared" si="7"/>
        <v>2.9505450338439349E-2</v>
      </c>
      <c r="DY34" s="2">
        <f t="shared" si="7"/>
        <v>0.79475534382153668</v>
      </c>
    </row>
    <row r="35" spans="1:129" x14ac:dyDescent="0.2">
      <c r="A35" s="4"/>
      <c r="B35" s="6" t="s">
        <v>33</v>
      </c>
      <c r="C35" s="6"/>
      <c r="D35" s="2">
        <f t="shared" ref="D35:AI35" si="23">D9/$D9</f>
        <v>1</v>
      </c>
      <c r="E35" s="2">
        <f t="shared" si="23"/>
        <v>9.9900491275357103E-3</v>
      </c>
      <c r="F35" s="2">
        <f t="shared" si="23"/>
        <v>1.0482369195650869E-2</v>
      </c>
      <c r="G35" s="2">
        <f t="shared" si="23"/>
        <v>1.0500651638498646E-2</v>
      </c>
      <c r="H35" s="2">
        <f t="shared" si="23"/>
        <v>1.0974689263766026E-2</v>
      </c>
      <c r="I35" s="2">
        <f t="shared" si="23"/>
        <v>1.1446115111483725E-2</v>
      </c>
      <c r="J35" s="2">
        <f t="shared" si="23"/>
        <v>1.1643304316484757E-2</v>
      </c>
      <c r="K35" s="2">
        <f t="shared" si="23"/>
        <v>1.1690316312379042E-2</v>
      </c>
      <c r="L35" s="2">
        <f t="shared" si="23"/>
        <v>1.1934517513274359E-2</v>
      </c>
      <c r="M35" s="2">
        <f t="shared" si="23"/>
        <v>1.2078165278506898E-2</v>
      </c>
      <c r="N35" s="2">
        <f t="shared" si="23"/>
        <v>1.1981529509168646E-2</v>
      </c>
      <c r="O35" s="2">
        <f t="shared" si="23"/>
        <v>1.1933211624499519E-2</v>
      </c>
      <c r="P35" s="2">
        <f t="shared" si="23"/>
        <v>1.1982835397943486E-2</v>
      </c>
      <c r="Q35" s="2">
        <f t="shared" si="23"/>
        <v>1.197630595406928E-2</v>
      </c>
      <c r="R35" s="2">
        <f t="shared" si="23"/>
        <v>1.1640692538935073E-2</v>
      </c>
      <c r="S35" s="2">
        <f t="shared" si="23"/>
        <v>1.1519244882874835E-2</v>
      </c>
      <c r="T35" s="2">
        <f t="shared" si="23"/>
        <v>1.1139231249396026E-2</v>
      </c>
      <c r="U35" s="2">
        <f t="shared" si="23"/>
        <v>1.0960324487242773E-2</v>
      </c>
      <c r="V35" s="2">
        <f t="shared" si="23"/>
        <v>1.0336109652868646E-2</v>
      </c>
      <c r="W35" s="2">
        <f t="shared" si="23"/>
        <v>1.0589452075187852E-2</v>
      </c>
      <c r="X35" s="2">
        <f t="shared" si="23"/>
        <v>1.1500962440027058E-2</v>
      </c>
      <c r="Y35" s="2">
        <f t="shared" si="23"/>
        <v>1.1469621109430868E-2</v>
      </c>
      <c r="Z35" s="2">
        <f t="shared" si="23"/>
        <v>1.1836575855161265E-2</v>
      </c>
      <c r="AA35" s="2">
        <f t="shared" si="23"/>
        <v>1.1866611296982613E-2</v>
      </c>
      <c r="AB35" s="2">
        <f t="shared" si="23"/>
        <v>1.1835269966386423E-2</v>
      </c>
      <c r="AC35" s="2">
        <f t="shared" si="23"/>
        <v>1.1602821764464677E-2</v>
      </c>
      <c r="AD35" s="2">
        <f t="shared" si="23"/>
        <v>1.1128784139197297E-2</v>
      </c>
      <c r="AE35" s="2">
        <f t="shared" si="23"/>
        <v>1.1566256878769122E-2</v>
      </c>
      <c r="AF35" s="2">
        <f t="shared" si="23"/>
        <v>1.1736022419498487E-2</v>
      </c>
      <c r="AG35" s="2">
        <f t="shared" si="23"/>
        <v>1.2896957540332375E-2</v>
      </c>
      <c r="AH35" s="2">
        <f t="shared" si="23"/>
        <v>1.2392884473243646E-2</v>
      </c>
      <c r="AI35" s="2">
        <f t="shared" si="23"/>
        <v>1.182221107863801E-2</v>
      </c>
      <c r="AJ35" s="2">
        <f t="shared" ref="AJ35:BO35" si="24">AJ9/$D9</f>
        <v>1.2123871385626343E-2</v>
      </c>
      <c r="AK35" s="2">
        <f t="shared" si="24"/>
        <v>1.2493437908906422E-2</v>
      </c>
      <c r="AL35" s="2">
        <f t="shared" si="24"/>
        <v>1.1947576401022772E-2</v>
      </c>
      <c r="AM35" s="2">
        <f t="shared" si="24"/>
        <v>1.220222471211682E-2</v>
      </c>
      <c r="AN35" s="2">
        <f t="shared" si="24"/>
        <v>1.2055965169334597E-2</v>
      </c>
      <c r="AO35" s="2">
        <f t="shared" si="24"/>
        <v>1.1839187632710947E-2</v>
      </c>
      <c r="AP35" s="2">
        <f t="shared" si="24"/>
        <v>1.2019400283639042E-2</v>
      </c>
      <c r="AQ35" s="2">
        <f t="shared" si="24"/>
        <v>1.1814375745988962E-2</v>
      </c>
      <c r="AR35" s="2">
        <f t="shared" si="24"/>
        <v>1.1677257424630629E-2</v>
      </c>
      <c r="AS35" s="2">
        <f t="shared" si="24"/>
        <v>1.210950660910309E-2</v>
      </c>
      <c r="AT35" s="2">
        <f t="shared" si="24"/>
        <v>1.1366455896218408E-2</v>
      </c>
      <c r="AU35" s="2">
        <f t="shared" si="24"/>
        <v>1.0385733426312615E-2</v>
      </c>
      <c r="AV35" s="2">
        <f t="shared" si="24"/>
        <v>1.0486286861975391E-2</v>
      </c>
      <c r="AW35" s="2">
        <f t="shared" si="24"/>
        <v>1.1342949898271264E-2</v>
      </c>
      <c r="AX35" s="2">
        <f t="shared" si="24"/>
        <v>1.1225419908535551E-2</v>
      </c>
      <c r="AY35" s="2">
        <f t="shared" si="24"/>
        <v>1.1643304316484757E-2</v>
      </c>
      <c r="AZ35" s="2">
        <f t="shared" si="24"/>
        <v>1.2600520788443407E-2</v>
      </c>
      <c r="BA35" s="2">
        <f t="shared" si="24"/>
        <v>1.3403642384970786E-2</v>
      </c>
      <c r="BB35" s="2">
        <f t="shared" si="24"/>
        <v>1.4256387754942135E-2</v>
      </c>
      <c r="BC35" s="2">
        <f t="shared" si="24"/>
        <v>1.3673961361362929E-2</v>
      </c>
      <c r="BD35" s="2">
        <f t="shared" si="24"/>
        <v>1.4316458638584835E-2</v>
      </c>
      <c r="BE35" s="2">
        <f t="shared" si="24"/>
        <v>1.4309929194710629E-2</v>
      </c>
      <c r="BF35" s="2">
        <f t="shared" si="24"/>
        <v>1.4052669106066899E-2</v>
      </c>
      <c r="BG35" s="2">
        <f t="shared" si="24"/>
        <v>1.4192399204974913E-2</v>
      </c>
      <c r="BH35" s="2">
        <f t="shared" si="24"/>
        <v>1.4430070961996024E-2</v>
      </c>
      <c r="BI35" s="2">
        <f t="shared" si="24"/>
        <v>1.3978233445900946E-2</v>
      </c>
      <c r="BJ35" s="2">
        <f t="shared" si="24"/>
        <v>1.4499283067062612E-2</v>
      </c>
      <c r="BK35" s="2">
        <f t="shared" si="24"/>
        <v>1.4085316325437931E-2</v>
      </c>
      <c r="BL35" s="2">
        <f t="shared" si="24"/>
        <v>1.3491136932885152E-2</v>
      </c>
      <c r="BM35" s="2">
        <f t="shared" si="24"/>
        <v>1.3095452634108247E-2</v>
      </c>
      <c r="BN35" s="2">
        <f t="shared" si="24"/>
        <v>1.2262295595759518E-2</v>
      </c>
      <c r="BO35" s="2">
        <f t="shared" si="24"/>
        <v>1.2386355029369439E-2</v>
      </c>
      <c r="BP35" s="2">
        <f t="shared" ref="BP35:CQ35" si="25">BP9/$D9</f>
        <v>1.2100365387679201E-2</v>
      </c>
      <c r="BQ35" s="2">
        <f t="shared" si="25"/>
        <v>1.1405632559463646E-2</v>
      </c>
      <c r="BR35" s="2">
        <f t="shared" si="25"/>
        <v>1.1261984794231105E-2</v>
      </c>
      <c r="BS35" s="2">
        <f t="shared" si="25"/>
        <v>1.0898947714825233E-2</v>
      </c>
      <c r="BT35" s="2">
        <f t="shared" si="25"/>
        <v>1.0900253603600075E-2</v>
      </c>
      <c r="BU35" s="2">
        <f t="shared" si="25"/>
        <v>1.0555498967041979E-2</v>
      </c>
      <c r="BV35" s="2">
        <f t="shared" si="25"/>
        <v>1.0633852293532454E-2</v>
      </c>
      <c r="BW35" s="2">
        <f t="shared" si="25"/>
        <v>1.1054348479031344E-2</v>
      </c>
      <c r="BX35" s="2">
        <f t="shared" si="25"/>
        <v>1.1465703443106344E-2</v>
      </c>
      <c r="BY35" s="2">
        <f t="shared" si="25"/>
        <v>1.2070329945857852E-2</v>
      </c>
      <c r="BZ35" s="2">
        <f t="shared" si="25"/>
        <v>1.3030158195366185E-2</v>
      </c>
      <c r="CA35" s="2">
        <f t="shared" si="25"/>
        <v>9.5251527236922175E-3</v>
      </c>
      <c r="CB35" s="2">
        <f t="shared" si="25"/>
        <v>9.3593048492873771E-3</v>
      </c>
      <c r="CC35" s="2">
        <f t="shared" si="25"/>
        <v>9.0511150984248362E-3</v>
      </c>
      <c r="CD35" s="2">
        <f t="shared" si="25"/>
        <v>8.342017493686028E-3</v>
      </c>
      <c r="CE35" s="2">
        <f t="shared" si="25"/>
        <v>7.6172492236491231E-3</v>
      </c>
      <c r="CF35" s="2">
        <f t="shared" si="25"/>
        <v>6.7383860781809494E-3</v>
      </c>
      <c r="CG35" s="2">
        <f t="shared" si="25"/>
        <v>6.7553626322538855E-3</v>
      </c>
      <c r="CH35" s="2">
        <f t="shared" si="25"/>
        <v>6.6495856414917429E-3</v>
      </c>
      <c r="CI35" s="2">
        <f t="shared" si="25"/>
        <v>5.9888059214220609E-3</v>
      </c>
      <c r="CJ35" s="2">
        <f t="shared" si="25"/>
        <v>5.7367693878776953E-3</v>
      </c>
      <c r="CK35" s="2">
        <f t="shared" si="25"/>
        <v>5.3450027554253149E-3</v>
      </c>
      <c r="CL35" s="2">
        <f t="shared" si="25"/>
        <v>4.6803053690311087E-3</v>
      </c>
      <c r="CM35" s="2">
        <f t="shared" si="25"/>
        <v>4.3002917355522991E-3</v>
      </c>
      <c r="CN35" s="2">
        <f t="shared" si="25"/>
        <v>3.647347348131665E-3</v>
      </c>
      <c r="CO35" s="2">
        <f t="shared" si="25"/>
        <v>3.4305698115080141E-3</v>
      </c>
      <c r="CP35" s="2">
        <f t="shared" si="25"/>
        <v>3.0544738443537287E-3</v>
      </c>
      <c r="CQ35" s="2">
        <f t="shared" si="25"/>
        <v>1.2180024602944518E-2</v>
      </c>
      <c r="CS35" s="4"/>
      <c r="CT35" s="6" t="s">
        <v>33</v>
      </c>
      <c r="CU35" s="6"/>
      <c r="CV35" s="2">
        <f t="shared" ref="CV35" si="26">CV9/$D9</f>
        <v>5.3393874336934974E-2</v>
      </c>
      <c r="CW35" s="2">
        <f t="shared" ref="CW35:DL35" si="27">CW9/$D9</f>
        <v>5.9327832929813702E-2</v>
      </c>
      <c r="CX35" s="2">
        <f t="shared" si="27"/>
        <v>5.9052290398322195E-2</v>
      </c>
      <c r="CY35" s="2">
        <f t="shared" si="27"/>
        <v>5.4526079904722358E-2</v>
      </c>
      <c r="CZ35" s="2">
        <f t="shared" si="27"/>
        <v>5.8610899992425844E-2</v>
      </c>
      <c r="DA35" s="2">
        <f t="shared" si="27"/>
        <v>5.9720905451040925E-2</v>
      </c>
      <c r="DB35" s="2">
        <f t="shared" si="27"/>
        <v>6.0589321486310369E-2</v>
      </c>
      <c r="DC35" s="2">
        <f t="shared" si="27"/>
        <v>5.9406186256304179E-2</v>
      </c>
      <c r="DD35" s="2">
        <f t="shared" si="27"/>
        <v>5.5690932691880767E-2</v>
      </c>
      <c r="DE35" s="2">
        <f t="shared" si="27"/>
        <v>6.3129275153376643E-2</v>
      </c>
      <c r="DF35" s="2">
        <f t="shared" si="27"/>
        <v>7.0545417505700203E-2</v>
      </c>
      <c r="DG35" s="2">
        <f t="shared" si="27"/>
        <v>7.0484040733282669E-2</v>
      </c>
      <c r="DH35" s="2">
        <f t="shared" si="27"/>
        <v>6.1250101206380053E-2</v>
      </c>
      <c r="DI35" s="2">
        <f t="shared" si="27"/>
        <v>5.425053737323085E-2</v>
      </c>
      <c r="DJ35" s="2">
        <f t="shared" si="27"/>
        <v>5.7145692787053941E-2</v>
      </c>
      <c r="DK35" s="2">
        <f t="shared" si="27"/>
        <v>4.1108072743228315E-2</v>
      </c>
      <c r="DL35" s="2">
        <f t="shared" si="27"/>
        <v>6.1768539049992036E-2</v>
      </c>
      <c r="DN35" s="4"/>
      <c r="DO35" s="6" t="s">
        <v>33</v>
      </c>
      <c r="DP35" s="6"/>
      <c r="DQ35" s="2">
        <f t="shared" si="5"/>
        <v>5.3393874336934974E-2</v>
      </c>
      <c r="DR35" s="2">
        <f t="shared" si="5"/>
        <v>5.3393874336934974E-2</v>
      </c>
      <c r="DS35" s="2">
        <f t="shared" si="5"/>
        <v>0.20420966305457833</v>
      </c>
      <c r="DT35" s="2">
        <f t="shared" si="6"/>
        <v>9.1487955787829645E-2</v>
      </c>
      <c r="DU35" s="2">
        <f t="shared" si="7"/>
        <v>0.58151749499191652</v>
      </c>
      <c r="DV35" s="2">
        <f t="shared" si="7"/>
        <v>0.21427284195350513</v>
      </c>
      <c r="DW35" s="2">
        <f t="shared" si="7"/>
        <v>0.10287661179322034</v>
      </c>
      <c r="DX35" s="2">
        <f t="shared" si="7"/>
        <v>3.1293012711521337E-2</v>
      </c>
      <c r="DY35" s="2">
        <f t="shared" si="7"/>
        <v>0.79579033694542167</v>
      </c>
    </row>
    <row r="36" spans="1:129" x14ac:dyDescent="0.2">
      <c r="A36" s="4" t="s">
        <v>32</v>
      </c>
      <c r="B36" s="6" t="s">
        <v>31</v>
      </c>
      <c r="C36" s="6" t="s">
        <v>28</v>
      </c>
      <c r="D36" s="2">
        <f t="shared" ref="D36:AI36" si="28">D10/$D10</f>
        <v>1</v>
      </c>
      <c r="E36" s="2">
        <f t="shared" si="28"/>
        <v>1.2704441205183412E-2</v>
      </c>
      <c r="F36" s="2">
        <f t="shared" si="28"/>
        <v>1.3613811733554436E-2</v>
      </c>
      <c r="G36" s="2">
        <f t="shared" si="28"/>
        <v>1.3787661981625366E-2</v>
      </c>
      <c r="H36" s="2">
        <f t="shared" si="28"/>
        <v>1.4215601053799966E-2</v>
      </c>
      <c r="I36" s="2">
        <f t="shared" si="28"/>
        <v>1.465691322198002E-2</v>
      </c>
      <c r="J36" s="2">
        <f t="shared" si="28"/>
        <v>1.4416197493881809E-2</v>
      </c>
      <c r="K36" s="2">
        <f t="shared" si="28"/>
        <v>1.4255720341816333E-2</v>
      </c>
      <c r="L36" s="2">
        <f t="shared" si="28"/>
        <v>1.4068496997739946E-2</v>
      </c>
      <c r="M36" s="2">
        <f t="shared" si="28"/>
        <v>1.5352314214263744E-2</v>
      </c>
      <c r="N36" s="2">
        <f t="shared" si="28"/>
        <v>1.3948139133690841E-2</v>
      </c>
      <c r="O36" s="2">
        <f t="shared" si="28"/>
        <v>1.4295839629832703E-2</v>
      </c>
      <c r="P36" s="2">
        <f t="shared" si="28"/>
        <v>1.5312194926247375E-2</v>
      </c>
      <c r="Q36" s="2">
        <f t="shared" si="28"/>
        <v>1.5017986814127339E-2</v>
      </c>
      <c r="R36" s="2">
        <f t="shared" si="28"/>
        <v>1.4790644182034582E-2</v>
      </c>
      <c r="S36" s="2">
        <f t="shared" si="28"/>
        <v>1.4295839629832703E-2</v>
      </c>
      <c r="T36" s="2">
        <f t="shared" si="28"/>
        <v>1.3560319349532611E-2</v>
      </c>
      <c r="U36" s="2">
        <f t="shared" si="28"/>
        <v>1.2971903125292537E-2</v>
      </c>
      <c r="V36" s="2">
        <f t="shared" si="28"/>
        <v>1.3827781269641735E-2</v>
      </c>
      <c r="W36" s="2">
        <f t="shared" si="28"/>
        <v>1.3239365045401661E-2</v>
      </c>
      <c r="X36" s="2">
        <f t="shared" si="28"/>
        <v>1.0537999652299504E-2</v>
      </c>
      <c r="Y36" s="2">
        <f t="shared" si="28"/>
        <v>9.4547788758575502E-3</v>
      </c>
      <c r="Z36" s="2">
        <f t="shared" si="28"/>
        <v>1.0444387980261311E-2</v>
      </c>
      <c r="AA36" s="2">
        <f t="shared" si="28"/>
        <v>1.1701459004774196E-2</v>
      </c>
      <c r="AB36" s="2">
        <f t="shared" si="28"/>
        <v>1.3012022413308904E-2</v>
      </c>
      <c r="AC36" s="2">
        <f t="shared" si="28"/>
        <v>1.28916645492598E-2</v>
      </c>
      <c r="AD36" s="2">
        <f t="shared" si="28"/>
        <v>1.2664321917167043E-2</v>
      </c>
      <c r="AE36" s="2">
        <f t="shared" si="28"/>
        <v>1.2650948821161587E-2</v>
      </c>
      <c r="AF36" s="2">
        <f t="shared" si="28"/>
        <v>1.1594474236730545E-2</v>
      </c>
      <c r="AG36" s="2">
        <f t="shared" si="28"/>
        <v>1.28916645492598E-2</v>
      </c>
      <c r="AH36" s="2">
        <f t="shared" si="28"/>
        <v>1.2691068109177956E-2</v>
      </c>
      <c r="AI36" s="2">
        <f t="shared" si="28"/>
        <v>1.2757933589205237E-2</v>
      </c>
      <c r="AJ36" s="2">
        <f t="shared" ref="AJ36:BO36" si="29">AJ10/$D10</f>
        <v>1.3145753373363468E-2</v>
      </c>
      <c r="AK36" s="2">
        <f t="shared" si="29"/>
        <v>1.480401727804004E-2</v>
      </c>
      <c r="AL36" s="2">
        <f t="shared" si="29"/>
        <v>1.3613811733554436E-2</v>
      </c>
      <c r="AM36" s="2">
        <f t="shared" si="29"/>
        <v>1.480401727804004E-2</v>
      </c>
      <c r="AN36" s="2">
        <f t="shared" si="29"/>
        <v>1.4362705109859984E-2</v>
      </c>
      <c r="AO36" s="2">
        <f t="shared" si="29"/>
        <v>1.4563301549941827E-2</v>
      </c>
      <c r="AP36" s="2">
        <f t="shared" si="29"/>
        <v>1.4269093437821789E-2</v>
      </c>
      <c r="AQ36" s="2">
        <f t="shared" si="29"/>
        <v>1.4737151798012759E-2</v>
      </c>
      <c r="AR36" s="2">
        <f t="shared" si="29"/>
        <v>1.3867900557658103E-2</v>
      </c>
      <c r="AS36" s="2">
        <f t="shared" si="29"/>
        <v>1.3694050309587173E-2</v>
      </c>
      <c r="AT36" s="2">
        <f t="shared" si="29"/>
        <v>1.3105634085347099E-2</v>
      </c>
      <c r="AU36" s="2">
        <f t="shared" si="29"/>
        <v>1.1179908260561403E-2</v>
      </c>
      <c r="AV36" s="2">
        <f t="shared" si="29"/>
        <v>1.093919253246319E-2</v>
      </c>
      <c r="AW36" s="2">
        <f t="shared" si="29"/>
        <v>1.1621220428741457E-2</v>
      </c>
      <c r="AX36" s="2">
        <f t="shared" si="29"/>
        <v>1.214277117295425E-2</v>
      </c>
      <c r="AY36" s="2">
        <f t="shared" si="29"/>
        <v>1.2477098573090655E-2</v>
      </c>
      <c r="AZ36" s="2">
        <f t="shared" si="29"/>
        <v>1.306551479733073E-2</v>
      </c>
      <c r="BA36" s="2">
        <f t="shared" si="29"/>
        <v>1.3680677213581717E-2</v>
      </c>
      <c r="BB36" s="2">
        <f t="shared" si="29"/>
        <v>1.3346349813445312E-2</v>
      </c>
      <c r="BC36" s="2">
        <f t="shared" si="29"/>
        <v>1.3052141701325274E-2</v>
      </c>
      <c r="BD36" s="2">
        <f t="shared" si="29"/>
        <v>1.3386469101461679E-2</v>
      </c>
      <c r="BE36" s="2">
        <f t="shared" si="29"/>
        <v>1.3934766037685384E-2</v>
      </c>
      <c r="BF36" s="2">
        <f t="shared" si="29"/>
        <v>1.2704441205183412E-2</v>
      </c>
      <c r="BG36" s="2">
        <f t="shared" si="29"/>
        <v>1.3025395509314362E-2</v>
      </c>
      <c r="BH36" s="2">
        <f t="shared" si="29"/>
        <v>1.2677695013172499E-2</v>
      </c>
      <c r="BI36" s="2">
        <f t="shared" si="29"/>
        <v>1.2223009748986989E-2</v>
      </c>
      <c r="BJ36" s="2">
        <f t="shared" si="29"/>
        <v>1.2838172165237974E-2</v>
      </c>
      <c r="BK36" s="2">
        <f t="shared" si="29"/>
        <v>1.1795070676812389E-2</v>
      </c>
      <c r="BL36" s="2">
        <f t="shared" si="29"/>
        <v>1.154098185270872E-2</v>
      </c>
      <c r="BM36" s="2">
        <f t="shared" si="29"/>
        <v>1.1380504700643246E-2</v>
      </c>
      <c r="BN36" s="2">
        <f t="shared" si="29"/>
        <v>1.005656819610308E-2</v>
      </c>
      <c r="BO36" s="2">
        <f t="shared" si="29"/>
        <v>1.023041844417401E-2</v>
      </c>
      <c r="BP36" s="2">
        <f t="shared" ref="BP36:CQ36" si="30">BP10/$D10</f>
        <v>1.0083314388113992E-2</v>
      </c>
      <c r="BQ36" s="2">
        <f t="shared" si="30"/>
        <v>9.5751367399066565E-3</v>
      </c>
      <c r="BR36" s="2">
        <f t="shared" si="30"/>
        <v>1.0297283924201291E-2</v>
      </c>
      <c r="BS36" s="2">
        <f t="shared" si="30"/>
        <v>8.8931088436283879E-3</v>
      </c>
      <c r="BT36" s="2">
        <f t="shared" si="30"/>
        <v>9.0134667076774942E-3</v>
      </c>
      <c r="BU36" s="2">
        <f t="shared" si="30"/>
        <v>8.7727509795792816E-3</v>
      </c>
      <c r="BV36" s="2">
        <f t="shared" si="30"/>
        <v>7.7965149711809777E-3</v>
      </c>
      <c r="BW36" s="2">
        <f t="shared" si="30"/>
        <v>8.7727509795792816E-3</v>
      </c>
      <c r="BX36" s="2">
        <f t="shared" si="30"/>
        <v>8.9332281316447573E-3</v>
      </c>
      <c r="BY36" s="2">
        <f t="shared" si="30"/>
        <v>8.5989007315083518E-3</v>
      </c>
      <c r="BZ36" s="2">
        <f t="shared" si="30"/>
        <v>9.3477941078138997E-3</v>
      </c>
      <c r="CA36" s="2">
        <f t="shared" si="30"/>
        <v>6.8871444428099549E-3</v>
      </c>
      <c r="CB36" s="2">
        <f t="shared" si="30"/>
        <v>6.0446393944662133E-3</v>
      </c>
      <c r="CC36" s="2">
        <f t="shared" si="30"/>
        <v>6.1248779704989502E-3</v>
      </c>
      <c r="CD36" s="2">
        <f t="shared" si="30"/>
        <v>6.1783703545207755E-3</v>
      </c>
      <c r="CE36" s="2">
        <f t="shared" si="30"/>
        <v>5.2021343461224707E-3</v>
      </c>
      <c r="CF36" s="2">
        <f t="shared" si="30"/>
        <v>4.2125252417187101E-3</v>
      </c>
      <c r="CG36" s="2">
        <f t="shared" si="30"/>
        <v>4.7207028899260471E-3</v>
      </c>
      <c r="CH36" s="2">
        <f t="shared" si="30"/>
        <v>4.9480455220188022E-3</v>
      </c>
      <c r="CI36" s="2">
        <f t="shared" si="30"/>
        <v>4.5201064498442039E-3</v>
      </c>
      <c r="CJ36" s="2">
        <f t="shared" si="30"/>
        <v>3.9183171295986731E-3</v>
      </c>
      <c r="CK36" s="2">
        <f t="shared" si="30"/>
        <v>3.7043475935113739E-3</v>
      </c>
      <c r="CL36" s="2">
        <f t="shared" si="30"/>
        <v>2.9153349291894566E-3</v>
      </c>
      <c r="CM36" s="2">
        <f t="shared" si="30"/>
        <v>3.0758120812549314E-3</v>
      </c>
      <c r="CN36" s="2">
        <f t="shared" si="30"/>
        <v>2.6612461050857885E-3</v>
      </c>
      <c r="CO36" s="2">
        <f t="shared" si="30"/>
        <v>2.40715728098212E-3</v>
      </c>
      <c r="CP36" s="2">
        <f t="shared" si="30"/>
        <v>1.9390989207911523E-3</v>
      </c>
      <c r="CQ36" s="2">
        <f t="shared" si="30"/>
        <v>6.5661901386790053E-3</v>
      </c>
      <c r="CS36" s="4" t="s">
        <v>32</v>
      </c>
      <c r="CT36" s="6" t="s">
        <v>31</v>
      </c>
      <c r="CU36" s="6" t="s">
        <v>28</v>
      </c>
      <c r="CV36" s="2">
        <f t="shared" ref="CV36" si="31">CV10/$D10</f>
        <v>6.8978429196143193E-2</v>
      </c>
      <c r="CW36" s="2">
        <f t="shared" ref="CW36:DL36" si="32">CW10/$D10</f>
        <v>7.2040868181392673E-2</v>
      </c>
      <c r="CX36" s="2">
        <f t="shared" si="32"/>
        <v>7.37125051820747E-2</v>
      </c>
      <c r="CY36" s="2">
        <f t="shared" si="32"/>
        <v>6.4137368442168052E-2</v>
      </c>
      <c r="CZ36" s="2">
        <f t="shared" si="32"/>
        <v>5.7504312823461759E-2</v>
      </c>
      <c r="DA36" s="2">
        <f t="shared" si="32"/>
        <v>6.2492477633496933E-2</v>
      </c>
      <c r="DB36" s="2">
        <f t="shared" si="32"/>
        <v>6.912553325220322E-2</v>
      </c>
      <c r="DC36" s="2">
        <f t="shared" si="32"/>
        <v>7.1800152453294463E-2</v>
      </c>
      <c r="DD36" s="2">
        <f t="shared" si="32"/>
        <v>6.0540005616700324E-2</v>
      </c>
      <c r="DE36" s="2">
        <f t="shared" si="32"/>
        <v>6.4712411570402667E-2</v>
      </c>
      <c r="DF36" s="2">
        <f t="shared" si="32"/>
        <v>6.6103213554970106E-2</v>
      </c>
      <c r="DG36" s="2">
        <f t="shared" si="32"/>
        <v>6.1074929456918572E-2</v>
      </c>
      <c r="DH36" s="2">
        <f t="shared" si="32"/>
        <v>5.1325942468940983E-2</v>
      </c>
      <c r="DI36" s="2">
        <f t="shared" si="32"/>
        <v>4.4773125426267435E-2</v>
      </c>
      <c r="DJ36" s="2">
        <f t="shared" si="32"/>
        <v>4.2539818393356243E-2</v>
      </c>
      <c r="DK36" s="2">
        <f t="shared" si="32"/>
        <v>2.7762547307327121E-2</v>
      </c>
      <c r="DL36" s="2">
        <f t="shared" si="32"/>
        <v>4.1376359040881557E-2</v>
      </c>
      <c r="DN36" s="4" t="s">
        <v>32</v>
      </c>
      <c r="DO36" s="6" t="s">
        <v>31</v>
      </c>
      <c r="DP36" s="6" t="s">
        <v>28</v>
      </c>
      <c r="DQ36" s="2">
        <f t="shared" si="5"/>
        <v>6.8978429196143193E-2</v>
      </c>
      <c r="DR36" s="2">
        <f t="shared" si="5"/>
        <v>6.8978429196143193E-2</v>
      </c>
      <c r="DS36" s="2">
        <f t="shared" si="5"/>
        <v>0.25509180630407746</v>
      </c>
      <c r="DT36" s="2">
        <f t="shared" si="6"/>
        <v>0.11407250892654158</v>
      </c>
      <c r="DU36" s="2">
        <f t="shared" si="7"/>
        <v>0.58845634352809018</v>
      </c>
      <c r="DV36" s="2">
        <f t="shared" si="7"/>
        <v>0.15645185016783236</v>
      </c>
      <c r="DW36" s="2">
        <f t="shared" si="7"/>
        <v>6.913890634820867E-2</v>
      </c>
      <c r="DX36" s="2">
        <f t="shared" si="7"/>
        <v>1.9564839455982454E-2</v>
      </c>
      <c r="DY36" s="2">
        <f t="shared" si="7"/>
        <v>0.74490819369592254</v>
      </c>
    </row>
    <row r="37" spans="1:129" x14ac:dyDescent="0.2">
      <c r="A37" s="4" t="s">
        <v>30</v>
      </c>
      <c r="B37" s="6" t="s">
        <v>29</v>
      </c>
      <c r="C37" s="6" t="s">
        <v>28</v>
      </c>
      <c r="D37" s="2">
        <f t="shared" ref="D37:AI37" si="33">D11/$D11</f>
        <v>1</v>
      </c>
      <c r="E37" s="2">
        <f t="shared" si="33"/>
        <v>1.0927470886403124E-2</v>
      </c>
      <c r="F37" s="2">
        <f t="shared" si="33"/>
        <v>1.0841314742752114E-2</v>
      </c>
      <c r="G37" s="2">
        <f t="shared" si="33"/>
        <v>1.1286454818282334E-2</v>
      </c>
      <c r="H37" s="2">
        <f t="shared" si="33"/>
        <v>1.1889547823839405E-2</v>
      </c>
      <c r="I37" s="2">
        <f t="shared" si="33"/>
        <v>1.1358251604658176E-2</v>
      </c>
      <c r="J37" s="2">
        <f t="shared" si="33"/>
        <v>1.2018782039315921E-2</v>
      </c>
      <c r="K37" s="2">
        <f t="shared" si="33"/>
        <v>1.1789032322913227E-2</v>
      </c>
      <c r="L37" s="2">
        <f t="shared" si="33"/>
        <v>1.1961344610215247E-2</v>
      </c>
      <c r="M37" s="2">
        <f t="shared" si="33"/>
        <v>1.2980858976752201E-2</v>
      </c>
      <c r="N37" s="2">
        <f t="shared" si="33"/>
        <v>1.1774672965638057E-2</v>
      </c>
      <c r="O37" s="2">
        <f t="shared" si="33"/>
        <v>1.0783877313651441E-2</v>
      </c>
      <c r="P37" s="2">
        <f t="shared" si="33"/>
        <v>1.1272095461007166E-2</v>
      </c>
      <c r="Q37" s="2">
        <f t="shared" si="33"/>
        <v>1.1027986387329302E-2</v>
      </c>
      <c r="R37" s="2">
        <f t="shared" si="33"/>
        <v>1.0841314742752114E-2</v>
      </c>
      <c r="S37" s="2">
        <f t="shared" si="33"/>
        <v>1.0683361812725263E-2</v>
      </c>
      <c r="T37" s="2">
        <f t="shared" si="33"/>
        <v>1.1616720035611205E-2</v>
      </c>
      <c r="U37" s="2">
        <f t="shared" si="33"/>
        <v>1.0726439884550767E-2</v>
      </c>
      <c r="V37" s="2">
        <f t="shared" si="33"/>
        <v>1.0080268807168192E-2</v>
      </c>
      <c r="W37" s="2">
        <f t="shared" si="33"/>
        <v>1.0396174667221895E-2</v>
      </c>
      <c r="X37" s="2">
        <f t="shared" si="33"/>
        <v>8.2853491477721461E-3</v>
      </c>
      <c r="Y37" s="2">
        <f t="shared" si="33"/>
        <v>9.3048635143090988E-3</v>
      </c>
      <c r="Z37" s="2">
        <f t="shared" si="33"/>
        <v>9.4915351588862884E-3</v>
      </c>
      <c r="AA37" s="2">
        <f t="shared" si="33"/>
        <v>1.141568903375885E-2</v>
      </c>
      <c r="AB37" s="2">
        <f t="shared" si="33"/>
        <v>1.1789032322913227E-2</v>
      </c>
      <c r="AC37" s="2">
        <f t="shared" si="33"/>
        <v>1.246392211484614E-2</v>
      </c>
      <c r="AD37" s="2">
        <f t="shared" si="33"/>
        <v>1.1027986387329302E-2</v>
      </c>
      <c r="AE37" s="2">
        <f t="shared" si="33"/>
        <v>1.2349047256644792E-2</v>
      </c>
      <c r="AF37" s="2">
        <f t="shared" si="33"/>
        <v>1.1631079392886375E-2</v>
      </c>
      <c r="AG37" s="2">
        <f t="shared" si="33"/>
        <v>1.4057810772389828E-2</v>
      </c>
      <c r="AH37" s="2">
        <f t="shared" si="33"/>
        <v>1.2765468617624676E-2</v>
      </c>
      <c r="AI37" s="2">
        <f t="shared" si="33"/>
        <v>1.1616720035611205E-2</v>
      </c>
      <c r="AJ37" s="2">
        <f t="shared" ref="AJ37:BO37" si="34">AJ11/$D11</f>
        <v>1.1286454818282334E-2</v>
      </c>
      <c r="AK37" s="2">
        <f t="shared" si="34"/>
        <v>1.2320328542094456E-2</v>
      </c>
      <c r="AL37" s="2">
        <f t="shared" si="34"/>
        <v>1.2320328542094456E-2</v>
      </c>
      <c r="AM37" s="2">
        <f t="shared" si="34"/>
        <v>1.1343892247383008E-2</v>
      </c>
      <c r="AN37" s="2">
        <f t="shared" si="34"/>
        <v>1.1171579960080986E-2</v>
      </c>
      <c r="AO37" s="2">
        <f t="shared" si="34"/>
        <v>1.1645438750161543E-2</v>
      </c>
      <c r="AP37" s="2">
        <f t="shared" si="34"/>
        <v>1.1013627030054134E-2</v>
      </c>
      <c r="AQ37" s="2">
        <f t="shared" si="34"/>
        <v>1.1085423816429976E-2</v>
      </c>
      <c r="AR37" s="2">
        <f t="shared" si="34"/>
        <v>1.0539768239973579E-2</v>
      </c>
      <c r="AS37" s="2">
        <f t="shared" si="34"/>
        <v>1.1013627030054134E-2</v>
      </c>
      <c r="AT37" s="2">
        <f t="shared" si="34"/>
        <v>1.0870033457302451E-2</v>
      </c>
      <c r="AU37" s="2">
        <f t="shared" si="34"/>
        <v>1.0353096595396389E-2</v>
      </c>
      <c r="AV37" s="2">
        <f t="shared" si="34"/>
        <v>9.778722304389656E-3</v>
      </c>
      <c r="AW37" s="2">
        <f t="shared" si="34"/>
        <v>1.0525408882698411E-2</v>
      </c>
      <c r="AX37" s="2">
        <f t="shared" si="34"/>
        <v>1.0467971453597737E-2</v>
      </c>
      <c r="AY37" s="2">
        <f t="shared" si="34"/>
        <v>1.141568903375885E-2</v>
      </c>
      <c r="AZ37" s="2">
        <f t="shared" si="34"/>
        <v>1.2708031188524002E-2</v>
      </c>
      <c r="BA37" s="2">
        <f t="shared" si="34"/>
        <v>1.3454717766832757E-2</v>
      </c>
      <c r="BB37" s="2">
        <f t="shared" si="34"/>
        <v>1.4646544420671731E-2</v>
      </c>
      <c r="BC37" s="2">
        <f t="shared" si="34"/>
        <v>1.368446748323545E-2</v>
      </c>
      <c r="BD37" s="2">
        <f t="shared" si="34"/>
        <v>1.5795293002685201E-2</v>
      </c>
      <c r="BE37" s="2">
        <f t="shared" si="34"/>
        <v>1.5019887709826108E-2</v>
      </c>
      <c r="BF37" s="2">
        <f t="shared" si="34"/>
        <v>1.4861934779799257E-2</v>
      </c>
      <c r="BG37" s="2">
        <f t="shared" si="34"/>
        <v>1.5780933645410031E-2</v>
      </c>
      <c r="BH37" s="2">
        <f t="shared" si="34"/>
        <v>1.509168449620195E-2</v>
      </c>
      <c r="BI37" s="2">
        <f t="shared" si="34"/>
        <v>1.5364512284430148E-2</v>
      </c>
      <c r="BJ37" s="2">
        <f t="shared" si="34"/>
        <v>1.5206559354403296E-2</v>
      </c>
      <c r="BK37" s="2">
        <f t="shared" si="34"/>
        <v>1.4488591490644879E-2</v>
      </c>
      <c r="BL37" s="2">
        <f t="shared" si="34"/>
        <v>1.3813701698711966E-2</v>
      </c>
      <c r="BM37" s="2">
        <f t="shared" si="34"/>
        <v>1.3224968050430063E-2</v>
      </c>
      <c r="BN37" s="2">
        <f t="shared" si="34"/>
        <v>1.3239327407705231E-2</v>
      </c>
      <c r="BO37" s="2">
        <f t="shared" si="34"/>
        <v>1.2751109260349506E-2</v>
      </c>
      <c r="BP37" s="2">
        <f t="shared" ref="BP37:CQ37" si="35">BP11/$D11</f>
        <v>1.1631079392886375E-2</v>
      </c>
      <c r="BQ37" s="2">
        <f t="shared" si="35"/>
        <v>1.2219813041168277E-2</v>
      </c>
      <c r="BR37" s="2">
        <f t="shared" si="35"/>
        <v>1.141568903375885E-2</v>
      </c>
      <c r="BS37" s="2">
        <f t="shared" si="35"/>
        <v>1.0310018523570885E-2</v>
      </c>
      <c r="BT37" s="2">
        <f t="shared" si="35"/>
        <v>1.0195143665369538E-2</v>
      </c>
      <c r="BU37" s="2">
        <f t="shared" si="35"/>
        <v>1.0381815309946727E-2</v>
      </c>
      <c r="BV37" s="2">
        <f t="shared" si="35"/>
        <v>1.0568486954523915E-2</v>
      </c>
      <c r="BW37" s="2">
        <f t="shared" si="35"/>
        <v>1.0582846311799085E-2</v>
      </c>
      <c r="BX37" s="2">
        <f t="shared" si="35"/>
        <v>1.1674157464711879E-2</v>
      </c>
      <c r="BY37" s="2">
        <f t="shared" si="35"/>
        <v>1.1875188466564237E-2</v>
      </c>
      <c r="BZ37" s="2">
        <f t="shared" si="35"/>
        <v>1.289470283310119E-2</v>
      </c>
      <c r="CA37" s="2">
        <f t="shared" si="35"/>
        <v>1.0108987521718528E-2</v>
      </c>
      <c r="CB37" s="2">
        <f t="shared" si="35"/>
        <v>9.6494880889131402E-3</v>
      </c>
      <c r="CC37" s="2">
        <f t="shared" si="35"/>
        <v>8.9889576542553952E-3</v>
      </c>
      <c r="CD37" s="2">
        <f t="shared" si="35"/>
        <v>8.8884421533292172E-3</v>
      </c>
      <c r="CE37" s="2">
        <f t="shared" si="35"/>
        <v>7.5960999985640642E-3</v>
      </c>
      <c r="CF37" s="2">
        <f t="shared" si="35"/>
        <v>7.754052928590916E-3</v>
      </c>
      <c r="CG37" s="2">
        <f t="shared" si="35"/>
        <v>7.2514754239600236E-3</v>
      </c>
      <c r="CH37" s="2">
        <f t="shared" si="35"/>
        <v>6.7919759911546362E-3</v>
      </c>
      <c r="CI37" s="2">
        <f t="shared" si="35"/>
        <v>6.31811720107408E-3</v>
      </c>
      <c r="CJ37" s="2">
        <f t="shared" si="35"/>
        <v>6.9642882784566561E-3</v>
      </c>
      <c r="CK37" s="2">
        <f t="shared" si="35"/>
        <v>5.9160551973693656E-3</v>
      </c>
      <c r="CL37" s="2">
        <f t="shared" si="35"/>
        <v>4.9683376172082539E-3</v>
      </c>
      <c r="CM37" s="2">
        <f t="shared" si="35"/>
        <v>4.7385879008055602E-3</v>
      </c>
      <c r="CN37" s="2">
        <f t="shared" si="35"/>
        <v>3.5754799615169224E-3</v>
      </c>
      <c r="CO37" s="2">
        <f t="shared" si="35"/>
        <v>4.0493387515974782E-3</v>
      </c>
      <c r="CP37" s="2">
        <f t="shared" si="35"/>
        <v>2.8431527404833359E-3</v>
      </c>
      <c r="CQ37" s="2">
        <f t="shared" si="35"/>
        <v>1.3110093192228715E-2</v>
      </c>
      <c r="CS37" s="4" t="s">
        <v>30</v>
      </c>
      <c r="CT37" s="6" t="s">
        <v>29</v>
      </c>
      <c r="CU37" s="6" t="s">
        <v>28</v>
      </c>
      <c r="CV37" s="2">
        <f t="shared" ref="CV37" si="36">CV11/$D11</f>
        <v>5.630303987593515E-2</v>
      </c>
      <c r="CW37" s="2">
        <f t="shared" ref="CW37:DL37" si="37">CW11/$D11</f>
        <v>6.0524690914834652E-2</v>
      </c>
      <c r="CX37" s="2">
        <f t="shared" si="37"/>
        <v>5.4608635717465284E-2</v>
      </c>
      <c r="CY37" s="2">
        <f t="shared" si="37"/>
        <v>5.1104952542324208E-2</v>
      </c>
      <c r="CZ37" s="2">
        <f t="shared" si="37"/>
        <v>5.44650421447136E-2</v>
      </c>
      <c r="DA37" s="2">
        <f t="shared" si="37"/>
        <v>6.1831392426874972E-2</v>
      </c>
      <c r="DB37" s="2">
        <f t="shared" si="37"/>
        <v>5.8887724185465458E-2</v>
      </c>
      <c r="DC37" s="2">
        <f t="shared" si="37"/>
        <v>5.5455837796700221E-2</v>
      </c>
      <c r="DD37" s="2">
        <f t="shared" si="37"/>
        <v>5.2540888269841039E-2</v>
      </c>
      <c r="DE37" s="2">
        <f t="shared" si="37"/>
        <v>6.2692953863385081E-2</v>
      </c>
      <c r="DF37" s="2">
        <f t="shared" si="37"/>
        <v>7.5142516620956043E-2</v>
      </c>
      <c r="DG37" s="2">
        <f t="shared" si="37"/>
        <v>7.396504932439224E-2</v>
      </c>
      <c r="DH37" s="2">
        <f t="shared" si="37"/>
        <v>6.3066297152539447E-2</v>
      </c>
      <c r="DI37" s="2">
        <f t="shared" si="37"/>
        <v>5.2871153487169913E-2</v>
      </c>
      <c r="DJ37" s="2">
        <f t="shared" si="37"/>
        <v>5.713588259789492E-2</v>
      </c>
      <c r="DK37" s="2">
        <f t="shared" si="37"/>
        <v>4.2877040823652735E-2</v>
      </c>
      <c r="DL37" s="2">
        <f t="shared" si="37"/>
        <v>6.652690225585503E-2</v>
      </c>
      <c r="DN37" s="4" t="s">
        <v>30</v>
      </c>
      <c r="DO37" s="6" t="s">
        <v>29</v>
      </c>
      <c r="DP37" s="6" t="s">
        <v>28</v>
      </c>
      <c r="DQ37" s="2">
        <f t="shared" si="5"/>
        <v>5.630303987593515E-2</v>
      </c>
      <c r="DR37" s="2">
        <f t="shared" si="5"/>
        <v>5.630303987593515E-2</v>
      </c>
      <c r="DS37" s="2">
        <f t="shared" si="5"/>
        <v>0.20385979523556524</v>
      </c>
      <c r="DT37" s="2">
        <f t="shared" si="6"/>
        <v>8.7032064444795457E-2</v>
      </c>
      <c r="DU37" s="2">
        <f t="shared" si="7"/>
        <v>0.57672922559986217</v>
      </c>
      <c r="DV37" s="2">
        <f t="shared" si="7"/>
        <v>0.21941097916457258</v>
      </c>
      <c r="DW37" s="2">
        <f t="shared" si="7"/>
        <v>0.10940394307950776</v>
      </c>
      <c r="DX37" s="2">
        <f t="shared" si="7"/>
        <v>3.3284990163840268E-2</v>
      </c>
      <c r="DY37" s="2">
        <f t="shared" si="7"/>
        <v>0.7961402047644347</v>
      </c>
    </row>
    <row r="38" spans="1:129" x14ac:dyDescent="0.2">
      <c r="A38" s="4" t="s">
        <v>27</v>
      </c>
      <c r="B38" s="6" t="s">
        <v>26</v>
      </c>
      <c r="C38" s="6" t="s">
        <v>25</v>
      </c>
      <c r="D38" s="2">
        <f t="shared" ref="D38:AI38" si="38">D12/$D12</f>
        <v>1</v>
      </c>
      <c r="E38" s="2">
        <f t="shared" si="38"/>
        <v>9.5583123036514402E-3</v>
      </c>
      <c r="F38" s="2">
        <f t="shared" si="38"/>
        <v>1.0065277849307308E-2</v>
      </c>
      <c r="G38" s="2">
        <f t="shared" si="38"/>
        <v>1.0016995416387701E-2</v>
      </c>
      <c r="H38" s="2">
        <f t="shared" si="38"/>
        <v>1.0482116186846578E-2</v>
      </c>
      <c r="I38" s="2">
        <f t="shared" si="38"/>
        <v>1.1069552454035124E-2</v>
      </c>
      <c r="J38" s="2">
        <f t="shared" si="38"/>
        <v>1.1267510429005511E-2</v>
      </c>
      <c r="K38" s="2">
        <f t="shared" si="38"/>
        <v>1.1370512952567339E-2</v>
      </c>
      <c r="L38" s="2">
        <f t="shared" si="38"/>
        <v>1.1674692279960859E-2</v>
      </c>
      <c r="M38" s="2">
        <f t="shared" si="38"/>
        <v>1.1582955657413607E-2</v>
      </c>
      <c r="N38" s="2">
        <f t="shared" si="38"/>
        <v>1.1768038316938765E-2</v>
      </c>
      <c r="O38" s="2">
        <f t="shared" si="38"/>
        <v>1.1777694803522686E-2</v>
      </c>
      <c r="P38" s="2">
        <f t="shared" si="38"/>
        <v>1.1661816964515631E-2</v>
      </c>
      <c r="Q38" s="2">
        <f t="shared" si="38"/>
        <v>1.1716537055157851E-2</v>
      </c>
      <c r="R38" s="2">
        <f t="shared" si="38"/>
        <v>1.1351199979399495E-2</v>
      </c>
      <c r="S38" s="2">
        <f t="shared" si="38"/>
        <v>1.1278776330020085E-2</v>
      </c>
      <c r="T38" s="2">
        <f t="shared" si="38"/>
        <v>1.0794342586393366E-2</v>
      </c>
      <c r="U38" s="2">
        <f t="shared" si="38"/>
        <v>1.0744450739043107E-2</v>
      </c>
      <c r="V38" s="2">
        <f t="shared" si="38"/>
        <v>9.9445717670082912E-3</v>
      </c>
      <c r="W38" s="2">
        <f t="shared" si="38"/>
        <v>1.0292205284029458E-2</v>
      </c>
      <c r="X38" s="2">
        <f t="shared" si="38"/>
        <v>1.1977262192923726E-2</v>
      </c>
      <c r="Y38" s="2">
        <f t="shared" si="38"/>
        <v>1.1954730390894577E-2</v>
      </c>
      <c r="Z38" s="2">
        <f t="shared" si="38"/>
        <v>1.2266956790441366E-2</v>
      </c>
      <c r="AA38" s="2">
        <f t="shared" si="38"/>
        <v>1.1937026832157388E-2</v>
      </c>
      <c r="AB38" s="2">
        <f t="shared" si="38"/>
        <v>1.1698833496420662E-2</v>
      </c>
      <c r="AC38" s="2">
        <f t="shared" si="38"/>
        <v>1.1351199979399495E-2</v>
      </c>
      <c r="AD38" s="2">
        <f t="shared" si="38"/>
        <v>1.0955284029458721E-2</v>
      </c>
      <c r="AE38" s="2">
        <f t="shared" si="38"/>
        <v>1.1347981150538188E-2</v>
      </c>
      <c r="AF38" s="2">
        <f t="shared" si="38"/>
        <v>1.1764819488077458E-2</v>
      </c>
      <c r="AG38" s="2">
        <f t="shared" si="38"/>
        <v>1.2767484678374619E-2</v>
      </c>
      <c r="AH38" s="2">
        <f t="shared" si="38"/>
        <v>1.2315239223360972E-2</v>
      </c>
      <c r="AI38" s="2">
        <f t="shared" si="38"/>
        <v>1.1732631199464386E-2</v>
      </c>
      <c r="AJ38" s="2">
        <f t="shared" ref="AJ38:BO38" si="39">AJ12/$D12</f>
        <v>1.2094749446361436E-2</v>
      </c>
      <c r="AK38" s="2">
        <f t="shared" si="39"/>
        <v>1.2234768501828294E-2</v>
      </c>
      <c r="AL38" s="2">
        <f t="shared" si="39"/>
        <v>1.1705271154143276E-2</v>
      </c>
      <c r="AM38" s="2">
        <f t="shared" si="39"/>
        <v>1.1985309265076995E-2</v>
      </c>
      <c r="AN38" s="2">
        <f t="shared" si="39"/>
        <v>1.1877478498223206E-2</v>
      </c>
      <c r="AO38" s="2">
        <f t="shared" si="39"/>
        <v>1.1533063810063346E-2</v>
      </c>
      <c r="AP38" s="2">
        <f t="shared" si="39"/>
        <v>1.1861384353916671E-2</v>
      </c>
      <c r="AQ38" s="2">
        <f t="shared" si="39"/>
        <v>1.1544329711077921E-2</v>
      </c>
      <c r="AR38" s="2">
        <f t="shared" si="39"/>
        <v>1.1541110882216614E-2</v>
      </c>
      <c r="AS38" s="2">
        <f t="shared" si="39"/>
        <v>1.2041638770149868E-2</v>
      </c>
      <c r="AT38" s="2">
        <f t="shared" si="39"/>
        <v>1.1212790338363289E-2</v>
      </c>
      <c r="AU38" s="2">
        <f t="shared" si="39"/>
        <v>1.0293814698460113E-2</v>
      </c>
      <c r="AV38" s="2">
        <f t="shared" si="39"/>
        <v>1.0511085646598342E-2</v>
      </c>
      <c r="AW38" s="2">
        <f t="shared" si="39"/>
        <v>1.1401091826749756E-2</v>
      </c>
      <c r="AX38" s="2">
        <f t="shared" si="39"/>
        <v>1.1199915022918061E-2</v>
      </c>
      <c r="AY38" s="2">
        <f t="shared" si="39"/>
        <v>1.1568470927537725E-2</v>
      </c>
      <c r="AZ38" s="2">
        <f t="shared" si="39"/>
        <v>1.2532510171499202E-2</v>
      </c>
      <c r="BA38" s="2">
        <f t="shared" si="39"/>
        <v>1.3364577432147088E-2</v>
      </c>
      <c r="BB38" s="2">
        <f t="shared" si="39"/>
        <v>1.432217901838595E-2</v>
      </c>
      <c r="BC38" s="2">
        <f t="shared" si="39"/>
        <v>1.3747618066642632E-2</v>
      </c>
      <c r="BD38" s="2">
        <f t="shared" si="39"/>
        <v>1.426263068445177E-2</v>
      </c>
      <c r="BE38" s="2">
        <f t="shared" si="39"/>
        <v>1.4275505999896998E-2</v>
      </c>
      <c r="BF38" s="2">
        <f t="shared" si="39"/>
        <v>1.4124221043415564E-2</v>
      </c>
      <c r="BG38" s="2">
        <f t="shared" si="39"/>
        <v>1.4154799917597981E-2</v>
      </c>
      <c r="BH38" s="2">
        <f t="shared" si="39"/>
        <v>1.456681001184529E-2</v>
      </c>
      <c r="BI38" s="2">
        <f t="shared" si="39"/>
        <v>1.4034093835298965E-2</v>
      </c>
      <c r="BJ38" s="2">
        <f t="shared" si="39"/>
        <v>1.4619920688056858E-2</v>
      </c>
      <c r="BK38" s="2">
        <f t="shared" si="39"/>
        <v>1.4315741360663336E-2</v>
      </c>
      <c r="BL38" s="2">
        <f t="shared" si="39"/>
        <v>1.3689679147139104E-2</v>
      </c>
      <c r="BM38" s="2">
        <f t="shared" si="39"/>
        <v>1.3287325539475717E-2</v>
      </c>
      <c r="BN38" s="2">
        <f t="shared" si="39"/>
        <v>1.24182417469228E-2</v>
      </c>
      <c r="BO38" s="2">
        <f t="shared" si="39"/>
        <v>1.2604933820878612E-2</v>
      </c>
      <c r="BP38" s="2">
        <f t="shared" ref="BP38:CQ38" si="40">BP12/$D12</f>
        <v>1.2395709944893651E-2</v>
      </c>
      <c r="BQ38" s="2">
        <f t="shared" si="40"/>
        <v>1.1534673224494E-2</v>
      </c>
      <c r="BR38" s="2">
        <f t="shared" si="40"/>
        <v>1.1360856465983416E-2</v>
      </c>
      <c r="BS38" s="2">
        <f t="shared" si="40"/>
        <v>1.1206352680640675E-2</v>
      </c>
      <c r="BT38" s="2">
        <f t="shared" si="40"/>
        <v>1.1206352680640675E-2</v>
      </c>
      <c r="BU38" s="2">
        <f t="shared" si="40"/>
        <v>1.0789514343101407E-2</v>
      </c>
      <c r="BV38" s="2">
        <f t="shared" si="40"/>
        <v>1.0982644074779831E-2</v>
      </c>
      <c r="BW38" s="2">
        <f t="shared" si="40"/>
        <v>1.1381778853581912E-2</v>
      </c>
      <c r="BX38" s="2">
        <f t="shared" si="40"/>
        <v>1.1747115929340269E-2</v>
      </c>
      <c r="BY38" s="2">
        <f t="shared" si="40"/>
        <v>1.2509978369470051E-2</v>
      </c>
      <c r="BZ38" s="2">
        <f t="shared" si="40"/>
        <v>1.3488502343307411E-2</v>
      </c>
      <c r="CA38" s="2">
        <f t="shared" si="40"/>
        <v>9.7771926662203225E-3</v>
      </c>
      <c r="CB38" s="2">
        <f t="shared" si="40"/>
        <v>9.7256914044394089E-3</v>
      </c>
      <c r="CC38" s="2">
        <f t="shared" si="40"/>
        <v>9.4102461760313134E-3</v>
      </c>
      <c r="CD38" s="2">
        <f t="shared" si="40"/>
        <v>8.5411623834783946E-3</v>
      </c>
      <c r="CE38" s="2">
        <f t="shared" si="40"/>
        <v>7.9102719266622035E-3</v>
      </c>
      <c r="CF38" s="2">
        <f t="shared" si="40"/>
        <v>6.9285291239635375E-3</v>
      </c>
      <c r="CG38" s="2">
        <f t="shared" si="40"/>
        <v>6.9446232682700724E-3</v>
      </c>
      <c r="CH38" s="2">
        <f t="shared" si="40"/>
        <v>6.8384019158469382E-3</v>
      </c>
      <c r="CI38" s="2">
        <f t="shared" si="40"/>
        <v>6.1286501519287225E-3</v>
      </c>
      <c r="CJ38" s="2">
        <f t="shared" si="40"/>
        <v>5.8180331668125865E-3</v>
      </c>
      <c r="CK38" s="2">
        <f t="shared" si="40"/>
        <v>5.4784467219446877E-3</v>
      </c>
      <c r="CL38" s="2">
        <f t="shared" si="40"/>
        <v>4.8604315805737238E-3</v>
      </c>
      <c r="CM38" s="2">
        <f t="shared" si="40"/>
        <v>4.398529638976155E-3</v>
      </c>
      <c r="CN38" s="2">
        <f t="shared" si="40"/>
        <v>3.774076839882577E-3</v>
      </c>
      <c r="CO38" s="2">
        <f t="shared" si="40"/>
        <v>3.4843822423649379E-3</v>
      </c>
      <c r="CP38" s="2">
        <f t="shared" si="40"/>
        <v>3.212391203584488E-3</v>
      </c>
      <c r="CQ38" s="2">
        <f t="shared" si="40"/>
        <v>1.2751390534068084E-2</v>
      </c>
      <c r="CS38" s="4" t="s">
        <v>27</v>
      </c>
      <c r="CT38" s="6" t="s">
        <v>26</v>
      </c>
      <c r="CU38" s="6" t="s">
        <v>25</v>
      </c>
      <c r="CV38" s="2">
        <f t="shared" ref="CV38" si="41">CV12/$D12</f>
        <v>5.1192254210228154E-2</v>
      </c>
      <c r="CW38" s="2">
        <f t="shared" ref="CW38:DL38" si="42">CW12/$D12</f>
        <v>5.766370963588608E-2</v>
      </c>
      <c r="CX38" s="2">
        <f t="shared" si="42"/>
        <v>5.778602513261575E-2</v>
      </c>
      <c r="CY38" s="2">
        <f t="shared" si="42"/>
        <v>5.3752832569397953E-2</v>
      </c>
      <c r="CZ38" s="2">
        <f t="shared" si="42"/>
        <v>5.9208747489313492E-2</v>
      </c>
      <c r="DA38" s="2">
        <f t="shared" si="42"/>
        <v>5.9150808569809962E-2</v>
      </c>
      <c r="DB38" s="2">
        <f t="shared" si="42"/>
        <v>5.9752729566874385E-2</v>
      </c>
      <c r="DC38" s="2">
        <f t="shared" si="42"/>
        <v>5.8357367255497762E-2</v>
      </c>
      <c r="DD38" s="2">
        <f t="shared" si="42"/>
        <v>5.5460421280321366E-2</v>
      </c>
      <c r="DE38" s="2">
        <f t="shared" si="42"/>
        <v>6.298765257248802E-2</v>
      </c>
      <c r="DF38" s="2">
        <f t="shared" si="42"/>
        <v>7.0564775712004937E-2</v>
      </c>
      <c r="DG38" s="2">
        <f t="shared" si="42"/>
        <v>7.1226245043003553E-2</v>
      </c>
      <c r="DH38" s="2">
        <f t="shared" si="42"/>
        <v>6.2240884276664778E-2</v>
      </c>
      <c r="DI38" s="2">
        <f t="shared" si="42"/>
        <v>5.5545720245146007E-2</v>
      </c>
      <c r="DJ38" s="2">
        <f t="shared" si="42"/>
        <v>5.8904568161919968E-2</v>
      </c>
      <c r="DK38" s="2">
        <f t="shared" si="42"/>
        <v>4.2515901014574857E-2</v>
      </c>
      <c r="DL38" s="2">
        <f t="shared" si="42"/>
        <v>6.3689357264252969E-2</v>
      </c>
      <c r="DN38" s="4" t="s">
        <v>27</v>
      </c>
      <c r="DO38" s="6" t="s">
        <v>26</v>
      </c>
      <c r="DP38" s="6" t="s">
        <v>25</v>
      </c>
      <c r="DQ38" s="2">
        <f t="shared" si="5"/>
        <v>5.1192254210228154E-2</v>
      </c>
      <c r="DR38" s="2">
        <f t="shared" si="5"/>
        <v>5.1192254210228154E-2</v>
      </c>
      <c r="DS38" s="2">
        <f t="shared" si="5"/>
        <v>0.19812535407117474</v>
      </c>
      <c r="DT38" s="2">
        <f t="shared" si="6"/>
        <v>8.9269390225060516E-2</v>
      </c>
      <c r="DU38" s="2">
        <f t="shared" si="7"/>
        <v>0.58121909924293147</v>
      </c>
      <c r="DV38" s="2">
        <f t="shared" si="7"/>
        <v>0.22065554668589379</v>
      </c>
      <c r="DW38" s="2">
        <f t="shared" si="7"/>
        <v>0.10620525827882783</v>
      </c>
      <c r="DX38" s="2">
        <f t="shared" si="7"/>
        <v>3.2481202039449965E-2</v>
      </c>
      <c r="DY38" s="2">
        <f t="shared" si="7"/>
        <v>0.80187464592882529</v>
      </c>
    </row>
    <row r="39" spans="1:129" x14ac:dyDescent="0.2">
      <c r="A39" s="4" t="s">
        <v>24</v>
      </c>
      <c r="B39" s="6" t="s">
        <v>23</v>
      </c>
      <c r="C39" s="6" t="s">
        <v>0</v>
      </c>
      <c r="D39" s="2">
        <f t="shared" ref="D39:AI39" si="43">D13/$D13</f>
        <v>1</v>
      </c>
      <c r="E39" s="2">
        <f t="shared" si="43"/>
        <v>1.1925004968752071E-2</v>
      </c>
      <c r="F39" s="2">
        <f t="shared" si="43"/>
        <v>1.2322505134377139E-2</v>
      </c>
      <c r="G39" s="2">
        <f t="shared" si="43"/>
        <v>1.2278338449307688E-2</v>
      </c>
      <c r="H39" s="2">
        <f t="shared" si="43"/>
        <v>1.2278338449307688E-2</v>
      </c>
      <c r="I39" s="2">
        <f t="shared" si="43"/>
        <v>1.3183755493231456E-2</v>
      </c>
      <c r="J39" s="2">
        <f t="shared" si="43"/>
        <v>1.2432921847050769E-2</v>
      </c>
      <c r="K39" s="2">
        <f t="shared" si="43"/>
        <v>1.3205838835766181E-2</v>
      </c>
      <c r="L39" s="2">
        <f t="shared" si="43"/>
        <v>1.3735839056599607E-2</v>
      </c>
      <c r="M39" s="2">
        <f t="shared" si="43"/>
        <v>1.2830422012675839E-2</v>
      </c>
      <c r="N39" s="2">
        <f t="shared" si="43"/>
        <v>1.1902921626217344E-2</v>
      </c>
      <c r="O39" s="2">
        <f t="shared" si="43"/>
        <v>1.3581255658856525E-2</v>
      </c>
      <c r="P39" s="2">
        <f t="shared" si="43"/>
        <v>1.2521255217189674E-2</v>
      </c>
      <c r="Q39" s="2">
        <f t="shared" si="43"/>
        <v>1.338250557604399E-2</v>
      </c>
      <c r="R39" s="2">
        <f t="shared" si="43"/>
        <v>1.2410838504516044E-2</v>
      </c>
      <c r="S39" s="2">
        <f t="shared" si="43"/>
        <v>1.2190005079168783E-2</v>
      </c>
      <c r="T39" s="2">
        <f t="shared" si="43"/>
        <v>1.1660004858335358E-2</v>
      </c>
      <c r="U39" s="2">
        <f t="shared" si="43"/>
        <v>1.0776671156946315E-2</v>
      </c>
      <c r="V39" s="2">
        <f t="shared" si="43"/>
        <v>1.0003754168230903E-2</v>
      </c>
      <c r="W39" s="2">
        <f t="shared" si="43"/>
        <v>9.8491707704878202E-3</v>
      </c>
      <c r="X39" s="2">
        <f t="shared" si="43"/>
        <v>8.6345869310778881E-3</v>
      </c>
      <c r="Y39" s="2">
        <f t="shared" si="43"/>
        <v>8.192920080383366E-3</v>
      </c>
      <c r="Z39" s="2">
        <f t="shared" si="43"/>
        <v>9.0320870967029575E-3</v>
      </c>
      <c r="AA39" s="2">
        <f t="shared" si="43"/>
        <v>1.1461254775522824E-2</v>
      </c>
      <c r="AB39" s="2">
        <f t="shared" si="43"/>
        <v>9.9595874831614507E-3</v>
      </c>
      <c r="AC39" s="2">
        <f t="shared" si="43"/>
        <v>1.1372921405383919E-2</v>
      </c>
      <c r="AD39" s="2">
        <f t="shared" si="43"/>
        <v>1.2322505134377139E-2</v>
      </c>
      <c r="AE39" s="2">
        <f t="shared" si="43"/>
        <v>1.2675838614932756E-2</v>
      </c>
      <c r="AF39" s="2">
        <f t="shared" si="43"/>
        <v>1.3139588808162003E-2</v>
      </c>
      <c r="AG39" s="2">
        <f t="shared" si="43"/>
        <v>1.3515005631252346E-2</v>
      </c>
      <c r="AH39" s="2">
        <f t="shared" si="43"/>
        <v>1.3956672481946868E-2</v>
      </c>
      <c r="AI39" s="2">
        <f t="shared" si="43"/>
        <v>1.2808338670141112E-2</v>
      </c>
      <c r="AJ39" s="2">
        <f t="shared" ref="AJ39:BO39" si="44">AJ13/$D13</f>
        <v>1.2167921736634058E-2</v>
      </c>
      <c r="AK39" s="2">
        <f t="shared" si="44"/>
        <v>1.5414173089238788E-2</v>
      </c>
      <c r="AL39" s="2">
        <f t="shared" si="44"/>
        <v>1.4398339332641388E-2</v>
      </c>
      <c r="AM39" s="2">
        <f t="shared" si="44"/>
        <v>1.3757922399134334E-2</v>
      </c>
      <c r="AN39" s="2">
        <f t="shared" si="44"/>
        <v>1.30512554380231E-2</v>
      </c>
      <c r="AO39" s="2">
        <f t="shared" si="44"/>
        <v>1.3448755603648168E-2</v>
      </c>
      <c r="AP39" s="2">
        <f t="shared" si="44"/>
        <v>1.2852505355210564E-2</v>
      </c>
      <c r="AQ39" s="2">
        <f t="shared" si="44"/>
        <v>1.2609588587328578E-2</v>
      </c>
      <c r="AR39" s="2">
        <f t="shared" si="44"/>
        <v>1.2212088421703508E-2</v>
      </c>
      <c r="AS39" s="2">
        <f t="shared" si="44"/>
        <v>1.1925004968752071E-2</v>
      </c>
      <c r="AT39" s="2">
        <f t="shared" si="44"/>
        <v>1.1947088311286796E-2</v>
      </c>
      <c r="AU39" s="2">
        <f t="shared" si="44"/>
        <v>1.119625466510611E-2</v>
      </c>
      <c r="AV39" s="2">
        <f t="shared" si="44"/>
        <v>1.1461254775522824E-2</v>
      </c>
      <c r="AW39" s="2">
        <f t="shared" si="44"/>
        <v>1.1726254885939535E-2</v>
      </c>
      <c r="AX39" s="2">
        <f t="shared" si="44"/>
        <v>1.0820837842015768E-2</v>
      </c>
      <c r="AY39" s="2">
        <f t="shared" si="44"/>
        <v>1.1880838283682619E-2</v>
      </c>
      <c r="AZ39" s="2">
        <f t="shared" si="44"/>
        <v>1.1947088311286796E-2</v>
      </c>
      <c r="BA39" s="2">
        <f t="shared" si="44"/>
        <v>1.1615838173265905E-2</v>
      </c>
      <c r="BB39" s="2">
        <f t="shared" si="44"/>
        <v>1.2410838504516044E-2</v>
      </c>
      <c r="BC39" s="2">
        <f t="shared" si="44"/>
        <v>1.25433385597244E-2</v>
      </c>
      <c r="BD39" s="2">
        <f t="shared" si="44"/>
        <v>1.4155422564759402E-2</v>
      </c>
      <c r="BE39" s="2">
        <f t="shared" si="44"/>
        <v>1.3272088863370359E-2</v>
      </c>
      <c r="BF39" s="2">
        <f t="shared" si="44"/>
        <v>1.2742088642536934E-2</v>
      </c>
      <c r="BG39" s="2">
        <f t="shared" si="44"/>
        <v>1.3426672261113442E-2</v>
      </c>
      <c r="BH39" s="2">
        <f t="shared" si="44"/>
        <v>1.3757922399134334E-2</v>
      </c>
      <c r="BI39" s="2">
        <f t="shared" si="44"/>
        <v>1.3470838946182895E-2</v>
      </c>
      <c r="BJ39" s="2">
        <f t="shared" si="44"/>
        <v>1.4287922619967757E-2</v>
      </c>
      <c r="BK39" s="2">
        <f t="shared" si="44"/>
        <v>1.2830422012675839E-2</v>
      </c>
      <c r="BL39" s="2">
        <f t="shared" si="44"/>
        <v>1.3824172426738512E-2</v>
      </c>
      <c r="BM39" s="2">
        <f t="shared" si="44"/>
        <v>1.2499171874654947E-2</v>
      </c>
      <c r="BN39" s="2">
        <f t="shared" si="44"/>
        <v>1.1262504692710288E-2</v>
      </c>
      <c r="BO39" s="2">
        <f t="shared" si="44"/>
        <v>1.2322505134377139E-2</v>
      </c>
      <c r="BP39" s="2">
        <f t="shared" ref="BP39:CQ39" si="45">BP13/$D13</f>
        <v>1.1107921294967207E-2</v>
      </c>
      <c r="BQ39" s="2">
        <f t="shared" si="45"/>
        <v>1.086500452708522E-2</v>
      </c>
      <c r="BR39" s="2">
        <f t="shared" si="45"/>
        <v>1.1152087980036657E-2</v>
      </c>
      <c r="BS39" s="2">
        <f t="shared" si="45"/>
        <v>1.0268754278647617E-2</v>
      </c>
      <c r="BT39" s="2">
        <f t="shared" si="45"/>
        <v>1.0467504361460151E-2</v>
      </c>
      <c r="BU39" s="2">
        <f t="shared" si="45"/>
        <v>9.2529205220502168E-3</v>
      </c>
      <c r="BV39" s="2">
        <f t="shared" si="45"/>
        <v>1.0666254444272685E-2</v>
      </c>
      <c r="BW39" s="2">
        <f t="shared" si="45"/>
        <v>1.0776671156946315E-2</v>
      </c>
      <c r="BX39" s="2">
        <f t="shared" si="45"/>
        <v>1.2123755051564605E-2</v>
      </c>
      <c r="BY39" s="2">
        <f t="shared" si="45"/>
        <v>1.1726254885939535E-2</v>
      </c>
      <c r="BZ39" s="2">
        <f t="shared" si="45"/>
        <v>1.2918755382814742E-2</v>
      </c>
      <c r="CA39" s="2">
        <f t="shared" si="45"/>
        <v>8.2812534505222711E-3</v>
      </c>
      <c r="CB39" s="2">
        <f t="shared" si="45"/>
        <v>8.8112536713556965E-3</v>
      </c>
      <c r="CC39" s="2">
        <f t="shared" si="45"/>
        <v>8.6125035885431626E-3</v>
      </c>
      <c r="CD39" s="2">
        <f t="shared" si="45"/>
        <v>7.0666696111123381E-3</v>
      </c>
      <c r="CE39" s="2">
        <f t="shared" si="45"/>
        <v>7.4420864342026813E-3</v>
      </c>
      <c r="CF39" s="2">
        <f t="shared" si="45"/>
        <v>6.139169224653844E-3</v>
      </c>
      <c r="CG39" s="2">
        <f t="shared" si="45"/>
        <v>5.5429189762162398E-3</v>
      </c>
      <c r="CH39" s="2">
        <f t="shared" si="45"/>
        <v>5.3662522359384313E-3</v>
      </c>
      <c r="CI39" s="2">
        <f t="shared" si="45"/>
        <v>5.4766689486120618E-3</v>
      </c>
      <c r="CJ39" s="2">
        <f t="shared" si="45"/>
        <v>4.9908354128480889E-3</v>
      </c>
      <c r="CK39" s="2">
        <f t="shared" si="45"/>
        <v>4.6154185897577457E-3</v>
      </c>
      <c r="CL39" s="2">
        <f t="shared" si="45"/>
        <v>3.8425016010423339E-3</v>
      </c>
      <c r="CM39" s="2">
        <f t="shared" si="45"/>
        <v>3.8645849435770597E-3</v>
      </c>
      <c r="CN39" s="2">
        <f t="shared" si="45"/>
        <v>3.3787514078130864E-3</v>
      </c>
      <c r="CO39" s="2">
        <f t="shared" si="45"/>
        <v>2.4070843362851402E-3</v>
      </c>
      <c r="CP39" s="2">
        <f t="shared" si="45"/>
        <v>2.9150012145838394E-3</v>
      </c>
      <c r="CQ39" s="2">
        <f t="shared" si="45"/>
        <v>1.3139588808162003E-2</v>
      </c>
      <c r="CS39" s="4" t="s">
        <v>24</v>
      </c>
      <c r="CT39" s="6" t="s">
        <v>23</v>
      </c>
      <c r="CU39" s="6" t="s">
        <v>0</v>
      </c>
      <c r="CV39" s="2">
        <f t="shared" ref="CV39" si="46">CV13/$D13</f>
        <v>6.1987942494976037E-2</v>
      </c>
      <c r="CW39" s="2">
        <f t="shared" ref="CW39:DL39" si="47">CW13/$D13</f>
        <v>6.4107943378309745E-2</v>
      </c>
      <c r="CX39" s="2">
        <f t="shared" si="47"/>
        <v>6.4085860035775016E-2</v>
      </c>
      <c r="CY39" s="2">
        <f t="shared" si="47"/>
        <v>5.0924187885078284E-2</v>
      </c>
      <c r="CZ39" s="2">
        <f t="shared" si="47"/>
        <v>5.0018770841154518E-2</v>
      </c>
      <c r="DA39" s="2">
        <f t="shared" si="47"/>
        <v>6.5609610670671115E-2</v>
      </c>
      <c r="DB39" s="2">
        <f t="shared" si="47"/>
        <v>6.8546695227789681E-2</v>
      </c>
      <c r="DC39" s="2">
        <f t="shared" si="47"/>
        <v>6.4174193405913918E-2</v>
      </c>
      <c r="DD39" s="2">
        <f t="shared" si="47"/>
        <v>5.8255857606607335E-2</v>
      </c>
      <c r="DE39" s="2">
        <f t="shared" si="47"/>
        <v>5.8675441114767128E-2</v>
      </c>
      <c r="DF39" s="2">
        <f t="shared" si="47"/>
        <v>6.6139610891504538E-2</v>
      </c>
      <c r="DG39" s="2">
        <f t="shared" si="47"/>
        <v>6.8171278404699331E-2</v>
      </c>
      <c r="DH39" s="2">
        <f t="shared" si="47"/>
        <v>5.8057107523794803E-2</v>
      </c>
      <c r="DI39" s="2">
        <f t="shared" si="47"/>
        <v>5.1807521586467328E-2</v>
      </c>
      <c r="DJ39" s="2">
        <f t="shared" si="47"/>
        <v>5.5826689927787471E-2</v>
      </c>
      <c r="DK39" s="2">
        <f t="shared" si="47"/>
        <v>3.8071682529867722E-2</v>
      </c>
      <c r="DL39" s="2">
        <f t="shared" si="47"/>
        <v>5.553960647483603E-2</v>
      </c>
      <c r="DN39" s="4" t="s">
        <v>24</v>
      </c>
      <c r="DO39" s="6" t="s">
        <v>23</v>
      </c>
      <c r="DP39" s="6" t="s">
        <v>0</v>
      </c>
      <c r="DQ39" s="2">
        <f t="shared" si="5"/>
        <v>6.1987942494976037E-2</v>
      </c>
      <c r="DR39" s="2">
        <f t="shared" si="5"/>
        <v>6.1987942494976037E-2</v>
      </c>
      <c r="DS39" s="2">
        <f t="shared" si="5"/>
        <v>0.22262217609257337</v>
      </c>
      <c r="DT39" s="2">
        <f t="shared" si="6"/>
        <v>9.6526290219287589E-2</v>
      </c>
      <c r="DU39" s="2">
        <f t="shared" si="7"/>
        <v>0.57613232338846809</v>
      </c>
      <c r="DV39" s="2">
        <f t="shared" si="7"/>
        <v>0.20124550051895854</v>
      </c>
      <c r="DW39" s="2">
        <f t="shared" si="7"/>
        <v>9.3611289004703752E-2</v>
      </c>
      <c r="DX39" s="2">
        <f t="shared" si="7"/>
        <v>2.9547512311463464E-2</v>
      </c>
      <c r="DY39" s="2">
        <f t="shared" si="7"/>
        <v>0.7773778239074266</v>
      </c>
    </row>
    <row r="40" spans="1:129" x14ac:dyDescent="0.2">
      <c r="A40" s="4" t="s">
        <v>22</v>
      </c>
      <c r="B40" s="6" t="s">
        <v>21</v>
      </c>
      <c r="C40" s="6" t="s">
        <v>0</v>
      </c>
      <c r="D40" s="2">
        <f t="shared" ref="D40:AI40" si="48">D14/$D14</f>
        <v>1</v>
      </c>
      <c r="E40" s="2">
        <f t="shared" si="48"/>
        <v>9.3815557606780238E-3</v>
      </c>
      <c r="F40" s="2">
        <f t="shared" si="48"/>
        <v>9.7004279600570609E-3</v>
      </c>
      <c r="G40" s="2">
        <f t="shared" si="48"/>
        <v>9.4486867500209789E-3</v>
      </c>
      <c r="H40" s="2">
        <f t="shared" si="48"/>
        <v>1.0992699504908953E-2</v>
      </c>
      <c r="I40" s="2">
        <f t="shared" si="48"/>
        <v>1.1244440714945037E-2</v>
      </c>
      <c r="J40" s="2">
        <f t="shared" si="48"/>
        <v>1.1244440714945037E-2</v>
      </c>
      <c r="K40" s="2">
        <f t="shared" si="48"/>
        <v>1.2167491818410673E-2</v>
      </c>
      <c r="L40" s="2">
        <f t="shared" si="48"/>
        <v>1.1479399177645381E-2</v>
      </c>
      <c r="M40" s="2">
        <f t="shared" si="48"/>
        <v>1.2133926323739197E-2</v>
      </c>
      <c r="N40" s="2">
        <f t="shared" si="48"/>
        <v>1.2033229839724763E-2</v>
      </c>
      <c r="O40" s="2">
        <f t="shared" si="48"/>
        <v>1.206679533439624E-2</v>
      </c>
      <c r="P40" s="2">
        <f t="shared" si="48"/>
        <v>1.1445833682973902E-2</v>
      </c>
      <c r="Q40" s="2">
        <f t="shared" si="48"/>
        <v>1.1747923135017203E-2</v>
      </c>
      <c r="R40" s="2">
        <f t="shared" si="48"/>
        <v>1.1815054124360158E-2</v>
      </c>
      <c r="S40" s="2">
        <f t="shared" si="48"/>
        <v>1.104304774691617E-2</v>
      </c>
      <c r="T40" s="2">
        <f t="shared" si="48"/>
        <v>1.1311571704287992E-2</v>
      </c>
      <c r="U40" s="2">
        <f t="shared" si="48"/>
        <v>1.1244440714945037E-2</v>
      </c>
      <c r="V40" s="2">
        <f t="shared" si="48"/>
        <v>9.9353864227574046E-3</v>
      </c>
      <c r="W40" s="2">
        <f t="shared" si="48"/>
        <v>8.9619870772845514E-3</v>
      </c>
      <c r="X40" s="2">
        <f t="shared" si="48"/>
        <v>7.266929596374927E-3</v>
      </c>
      <c r="Y40" s="2">
        <f t="shared" si="48"/>
        <v>6.8473609129814554E-3</v>
      </c>
      <c r="Z40" s="2">
        <f t="shared" si="48"/>
        <v>8.0389359738189149E-3</v>
      </c>
      <c r="AA40" s="2">
        <f t="shared" si="48"/>
        <v>8.8612905932701179E-3</v>
      </c>
      <c r="AB40" s="2">
        <f t="shared" si="48"/>
        <v>1.0002517412100361E-2</v>
      </c>
      <c r="AC40" s="2">
        <f t="shared" si="48"/>
        <v>9.9521691700931447E-3</v>
      </c>
      <c r="AD40" s="2">
        <f t="shared" si="48"/>
        <v>1.1764705882352941E-2</v>
      </c>
      <c r="AE40" s="2">
        <f t="shared" si="48"/>
        <v>1.0069648401443317E-2</v>
      </c>
      <c r="AF40" s="2">
        <f t="shared" si="48"/>
        <v>1.0589913568851221E-2</v>
      </c>
      <c r="AG40" s="2">
        <f t="shared" si="48"/>
        <v>1.2553495007132667E-2</v>
      </c>
      <c r="AH40" s="2">
        <f t="shared" si="48"/>
        <v>1.1596878408995552E-2</v>
      </c>
      <c r="AI40" s="2">
        <f t="shared" si="48"/>
        <v>1.1714357640345724E-2</v>
      </c>
      <c r="AJ40" s="2">
        <f t="shared" ref="AJ40:BO40" si="49">AJ14/$D14</f>
        <v>1.3224804900562222E-2</v>
      </c>
      <c r="AK40" s="2">
        <f t="shared" si="49"/>
        <v>1.4013594025341948E-2</v>
      </c>
      <c r="AL40" s="2">
        <f t="shared" si="49"/>
        <v>1.3711504573298649E-2</v>
      </c>
      <c r="AM40" s="2">
        <f t="shared" si="49"/>
        <v>1.3594025341948477E-2</v>
      </c>
      <c r="AN40" s="2">
        <f t="shared" si="49"/>
        <v>1.4231769740706553E-2</v>
      </c>
      <c r="AO40" s="2">
        <f t="shared" si="49"/>
        <v>1.2570277754468406E-2</v>
      </c>
      <c r="AP40" s="2">
        <f t="shared" si="49"/>
        <v>1.2587060501804146E-2</v>
      </c>
      <c r="AQ40" s="2">
        <f t="shared" si="49"/>
        <v>1.3610808089284216E-2</v>
      </c>
      <c r="AR40" s="2">
        <f t="shared" si="49"/>
        <v>1.2251405555089369E-2</v>
      </c>
      <c r="AS40" s="2">
        <f t="shared" si="49"/>
        <v>1.2536712259796929E-2</v>
      </c>
      <c r="AT40" s="2">
        <f t="shared" si="49"/>
        <v>1.236888478643954E-2</v>
      </c>
      <c r="AU40" s="2">
        <f t="shared" si="49"/>
        <v>1.1563312914324074E-2</v>
      </c>
      <c r="AV40" s="2">
        <f t="shared" si="49"/>
        <v>1.2284971049760845E-2</v>
      </c>
      <c r="AW40" s="2">
        <f t="shared" si="49"/>
        <v>1.3208022153226483E-2</v>
      </c>
      <c r="AX40" s="2">
        <f t="shared" si="49"/>
        <v>1.2184274565746413E-2</v>
      </c>
      <c r="AY40" s="2">
        <f t="shared" si="49"/>
        <v>1.3073760174540571E-2</v>
      </c>
      <c r="AZ40" s="2">
        <f t="shared" si="49"/>
        <v>1.4030376772677688E-2</v>
      </c>
      <c r="BA40" s="2">
        <f t="shared" si="49"/>
        <v>1.503734161282202E-2</v>
      </c>
      <c r="BB40" s="2">
        <f t="shared" si="49"/>
        <v>1.6682050851724427E-2</v>
      </c>
      <c r="BC40" s="2">
        <f t="shared" si="49"/>
        <v>1.4550641940085592E-2</v>
      </c>
      <c r="BD40" s="2">
        <f t="shared" si="49"/>
        <v>1.530586557019384E-2</v>
      </c>
      <c r="BE40" s="2">
        <f t="shared" si="49"/>
        <v>1.5993958210959135E-2</v>
      </c>
      <c r="BF40" s="2">
        <f t="shared" si="49"/>
        <v>1.4718469413442981E-2</v>
      </c>
      <c r="BG40" s="2">
        <f t="shared" si="49"/>
        <v>1.4651338424100026E-2</v>
      </c>
      <c r="BH40" s="2">
        <f t="shared" si="49"/>
        <v>1.5289082822858102E-2</v>
      </c>
      <c r="BI40" s="2">
        <f t="shared" si="49"/>
        <v>1.4399597214063942E-2</v>
      </c>
      <c r="BJ40" s="2">
        <f t="shared" si="49"/>
        <v>1.5138038096836452E-2</v>
      </c>
      <c r="BK40" s="2">
        <f t="shared" si="49"/>
        <v>1.3577242594612737E-2</v>
      </c>
      <c r="BL40" s="2">
        <f t="shared" si="49"/>
        <v>1.3040194679869095E-2</v>
      </c>
      <c r="BM40" s="2">
        <f t="shared" si="49"/>
        <v>1.2519929512461191E-2</v>
      </c>
      <c r="BN40" s="2">
        <f t="shared" si="49"/>
        <v>1.2284971049760845E-2</v>
      </c>
      <c r="BO40" s="2">
        <f t="shared" si="49"/>
        <v>1.1429050935638164E-2</v>
      </c>
      <c r="BP40" s="2">
        <f t="shared" ref="BP40:CQ40" si="50">BP14/$D14</f>
        <v>1.2872367206511706E-2</v>
      </c>
      <c r="BQ40" s="2">
        <f t="shared" si="50"/>
        <v>1.1093395988923387E-2</v>
      </c>
      <c r="BR40" s="2">
        <f t="shared" si="50"/>
        <v>1.1512964672316859E-2</v>
      </c>
      <c r="BS40" s="2">
        <f t="shared" si="50"/>
        <v>1.1798271377024419E-2</v>
      </c>
      <c r="BT40" s="2">
        <f t="shared" si="50"/>
        <v>1.0791306536880088E-2</v>
      </c>
      <c r="BU40" s="2">
        <f t="shared" si="50"/>
        <v>1.0673827305529916E-2</v>
      </c>
      <c r="BV40" s="2">
        <f t="shared" si="50"/>
        <v>1.0992699504908953E-2</v>
      </c>
      <c r="BW40" s="2">
        <f t="shared" si="50"/>
        <v>1.1630443903667031E-2</v>
      </c>
      <c r="BX40" s="2">
        <f t="shared" si="50"/>
        <v>1.1512964672316859E-2</v>
      </c>
      <c r="BY40" s="2">
        <f t="shared" si="50"/>
        <v>1.3627590836619954E-2</v>
      </c>
      <c r="BZ40" s="2">
        <f t="shared" si="50"/>
        <v>1.324158764789796E-2</v>
      </c>
      <c r="CA40" s="2">
        <f t="shared" si="50"/>
        <v>9.2640765293278502E-3</v>
      </c>
      <c r="CB40" s="2">
        <f t="shared" si="50"/>
        <v>9.6165142233783675E-3</v>
      </c>
      <c r="CC40" s="2">
        <f t="shared" si="50"/>
        <v>9.331207518670807E-3</v>
      </c>
      <c r="CD40" s="2">
        <f t="shared" si="50"/>
        <v>8.5256356465553407E-3</v>
      </c>
      <c r="CE40" s="2">
        <f t="shared" si="50"/>
        <v>7.4179743223965764E-3</v>
      </c>
      <c r="CF40" s="2">
        <f t="shared" si="50"/>
        <v>7.3676260803893596E-3</v>
      </c>
      <c r="CG40" s="2">
        <f t="shared" si="50"/>
        <v>6.8305781656457162E-3</v>
      </c>
      <c r="CH40" s="2">
        <f t="shared" si="50"/>
        <v>6.1592682722161618E-3</v>
      </c>
      <c r="CI40" s="2">
        <f t="shared" si="50"/>
        <v>5.655785852143996E-3</v>
      </c>
      <c r="CJ40" s="2">
        <f t="shared" si="50"/>
        <v>4.7830829906855754E-3</v>
      </c>
      <c r="CK40" s="2">
        <f t="shared" si="50"/>
        <v>4.3970798019635814E-3</v>
      </c>
      <c r="CL40" s="2">
        <f t="shared" si="50"/>
        <v>4.3131660652848871E-3</v>
      </c>
      <c r="CM40" s="2">
        <f t="shared" si="50"/>
        <v>3.7593354032055049E-3</v>
      </c>
      <c r="CN40" s="2">
        <f t="shared" si="50"/>
        <v>3.3062012251405554E-3</v>
      </c>
      <c r="CO40" s="2">
        <f t="shared" si="50"/>
        <v>3.0544600151044725E-3</v>
      </c>
      <c r="CP40" s="2">
        <f t="shared" si="50"/>
        <v>2.3663673743391793E-3</v>
      </c>
      <c r="CQ40" s="2">
        <f t="shared" si="50"/>
        <v>9.7843416967357561E-3</v>
      </c>
      <c r="CS40" s="4" t="s">
        <v>22</v>
      </c>
      <c r="CT40" s="6" t="s">
        <v>21</v>
      </c>
      <c r="CU40" s="6" t="s">
        <v>0</v>
      </c>
      <c r="CV40" s="2">
        <f t="shared" ref="CV40" si="51">CV14/$D14</f>
        <v>5.0767810690610052E-2</v>
      </c>
      <c r="CW40" s="2">
        <f t="shared" ref="CW40:DL40" si="52">CW14/$D14</f>
        <v>5.9058487874465049E-2</v>
      </c>
      <c r="CX40" s="2">
        <f t="shared" si="52"/>
        <v>5.8118654023663674E-2</v>
      </c>
      <c r="CY40" s="2">
        <f t="shared" si="52"/>
        <v>4.8720315515649912E-2</v>
      </c>
      <c r="CZ40" s="2">
        <f t="shared" si="52"/>
        <v>4.3702274062263992E-2</v>
      </c>
      <c r="DA40" s="2">
        <f t="shared" si="52"/>
        <v>5.6574641268775698E-2</v>
      </c>
      <c r="DB40" s="2">
        <f t="shared" si="52"/>
        <v>6.6258286481497022E-2</v>
      </c>
      <c r="DC40" s="2">
        <f t="shared" si="52"/>
        <v>6.5251321641352694E-2</v>
      </c>
      <c r="DD40" s="2">
        <f t="shared" si="52"/>
        <v>6.1961903163547875E-2</v>
      </c>
      <c r="DE40" s="2">
        <f t="shared" si="52"/>
        <v>7.1007803977511122E-2</v>
      </c>
      <c r="DF40" s="2">
        <f t="shared" si="52"/>
        <v>7.5220273558781567E-2</v>
      </c>
      <c r="DG40" s="2">
        <f t="shared" si="52"/>
        <v>7.1444155408240326E-2</v>
      </c>
      <c r="DH40" s="2">
        <f t="shared" si="52"/>
        <v>6.0199714693295291E-2</v>
      </c>
      <c r="DI40" s="2">
        <f t="shared" si="52"/>
        <v>5.576906939666023E-2</v>
      </c>
      <c r="DJ40" s="2">
        <f t="shared" si="52"/>
        <v>5.9276663589829658E-2</v>
      </c>
      <c r="DK40" s="2">
        <f t="shared" si="52"/>
        <v>4.2258957791390453E-2</v>
      </c>
      <c r="DL40" s="2">
        <f t="shared" si="52"/>
        <v>5.4409666862465386E-2</v>
      </c>
      <c r="DN40" s="4" t="s">
        <v>22</v>
      </c>
      <c r="DO40" s="6" t="s">
        <v>21</v>
      </c>
      <c r="DP40" s="6" t="s">
        <v>0</v>
      </c>
      <c r="DQ40" s="2">
        <f t="shared" si="5"/>
        <v>5.0767810690610052E-2</v>
      </c>
      <c r="DR40" s="2">
        <f t="shared" si="5"/>
        <v>5.0767810690610052E-2</v>
      </c>
      <c r="DS40" s="2">
        <f t="shared" si="5"/>
        <v>0.20043635143072921</v>
      </c>
      <c r="DT40" s="2">
        <f t="shared" si="6"/>
        <v>9.0610052865654114E-2</v>
      </c>
      <c r="DU40" s="2">
        <f t="shared" si="7"/>
        <v>0.58784929092892502</v>
      </c>
      <c r="DV40" s="2">
        <f t="shared" si="7"/>
        <v>0.21171435764034571</v>
      </c>
      <c r="DW40" s="2">
        <f t="shared" si="7"/>
        <v>9.6668624653855839E-2</v>
      </c>
      <c r="DX40" s="2">
        <f t="shared" si="7"/>
        <v>2.6583871779810354E-2</v>
      </c>
      <c r="DY40" s="2">
        <f t="shared" si="7"/>
        <v>0.79956364856927076</v>
      </c>
    </row>
    <row r="41" spans="1:129" x14ac:dyDescent="0.2">
      <c r="A41" s="4" t="s">
        <v>20</v>
      </c>
      <c r="B41" s="6" t="s">
        <v>19</v>
      </c>
      <c r="C41" s="6" t="s">
        <v>0</v>
      </c>
      <c r="D41" s="2">
        <f t="shared" ref="D41:AI41" si="53">D15/$D15</f>
        <v>1</v>
      </c>
      <c r="E41" s="2">
        <f t="shared" si="53"/>
        <v>6.6645889770575121E-3</v>
      </c>
      <c r="F41" s="2">
        <f t="shared" si="53"/>
        <v>7.9112027425502843E-3</v>
      </c>
      <c r="G41" s="2">
        <f t="shared" si="53"/>
        <v>7.6235226428211832E-3</v>
      </c>
      <c r="H41" s="2">
        <f t="shared" si="53"/>
        <v>8.0790161340589268E-3</v>
      </c>
      <c r="I41" s="2">
        <f t="shared" si="53"/>
        <v>8.5824563085848543E-3</v>
      </c>
      <c r="J41" s="2">
        <f t="shared" si="53"/>
        <v>7.7673626926857333E-3</v>
      </c>
      <c r="K41" s="2">
        <f t="shared" si="53"/>
        <v>9.5413899743485246E-3</v>
      </c>
      <c r="L41" s="2">
        <f t="shared" si="53"/>
        <v>9.9009900990099011E-3</v>
      </c>
      <c r="M41" s="2">
        <f t="shared" si="53"/>
        <v>9.2297365329753311E-3</v>
      </c>
      <c r="N41" s="2">
        <f t="shared" si="53"/>
        <v>1.1603097355740416E-2</v>
      </c>
      <c r="O41" s="2">
        <f t="shared" si="53"/>
        <v>1.0788003739841297E-2</v>
      </c>
      <c r="P41" s="2">
        <f t="shared" si="53"/>
        <v>1.0979790472994031E-2</v>
      </c>
      <c r="Q41" s="2">
        <f t="shared" si="53"/>
        <v>1.1027737156282214E-2</v>
      </c>
      <c r="R41" s="2">
        <f t="shared" si="53"/>
        <v>1.0404430273535829E-2</v>
      </c>
      <c r="S41" s="2">
        <f t="shared" si="53"/>
        <v>1.0500323640112195E-2</v>
      </c>
      <c r="T41" s="2">
        <f t="shared" si="53"/>
        <v>1.0596217006688563E-2</v>
      </c>
      <c r="U41" s="2">
        <f t="shared" si="53"/>
        <v>9.6372833409248907E-3</v>
      </c>
      <c r="V41" s="2">
        <f t="shared" si="53"/>
        <v>9.2297365329753311E-3</v>
      </c>
      <c r="W41" s="2">
        <f t="shared" si="53"/>
        <v>8.1749095006352929E-3</v>
      </c>
      <c r="X41" s="2">
        <f t="shared" si="53"/>
        <v>6.3529355356843186E-3</v>
      </c>
      <c r="Y41" s="2">
        <f t="shared" si="53"/>
        <v>5.8734687028024835E-3</v>
      </c>
      <c r="Z41" s="2">
        <f t="shared" si="53"/>
        <v>6.7844556852779707E-3</v>
      </c>
      <c r="AA41" s="2">
        <f t="shared" si="53"/>
        <v>6.8324023685661546E-3</v>
      </c>
      <c r="AB41" s="2">
        <f t="shared" si="53"/>
        <v>8.0070961091266504E-3</v>
      </c>
      <c r="AC41" s="2">
        <f t="shared" si="53"/>
        <v>8.7742430417375884E-3</v>
      </c>
      <c r="AD41" s="2">
        <f t="shared" si="53"/>
        <v>7.7673626926857333E-3</v>
      </c>
      <c r="AE41" s="2">
        <f t="shared" si="53"/>
        <v>8.366696233788027E-3</v>
      </c>
      <c r="AF41" s="2">
        <f t="shared" si="53"/>
        <v>6.8563757102102461E-3</v>
      </c>
      <c r="AG41" s="2">
        <f t="shared" si="53"/>
        <v>9.9489367822980842E-3</v>
      </c>
      <c r="AH41" s="2">
        <f t="shared" si="53"/>
        <v>9.7811233907894417E-3</v>
      </c>
      <c r="AI41" s="2">
        <f t="shared" si="53"/>
        <v>8.1988828422793845E-3</v>
      </c>
      <c r="AJ41" s="2">
        <f t="shared" ref="AJ41:BO41" si="54">AJ15/$D15</f>
        <v>1.0092776832162635E-2</v>
      </c>
      <c r="AK41" s="2">
        <f t="shared" si="54"/>
        <v>9.2776832162635142E-3</v>
      </c>
      <c r="AL41" s="2">
        <f t="shared" si="54"/>
        <v>9.2297365329753311E-3</v>
      </c>
      <c r="AM41" s="2">
        <f t="shared" si="54"/>
        <v>1.0979790472994031E-2</v>
      </c>
      <c r="AN41" s="2">
        <f t="shared" si="54"/>
        <v>9.373576582839882E-3</v>
      </c>
      <c r="AO41" s="2">
        <f t="shared" si="54"/>
        <v>9.7092033658571671E-3</v>
      </c>
      <c r="AP41" s="2">
        <f t="shared" si="54"/>
        <v>1.0596217006688563E-2</v>
      </c>
      <c r="AQ41" s="2">
        <f t="shared" si="54"/>
        <v>9.8290700740776265E-3</v>
      </c>
      <c r="AR41" s="2">
        <f t="shared" si="54"/>
        <v>1.0979790472994031E-2</v>
      </c>
      <c r="AS41" s="2">
        <f t="shared" si="54"/>
        <v>1.0788003739841297E-2</v>
      </c>
      <c r="AT41" s="2">
        <f t="shared" si="54"/>
        <v>1.0140723515450818E-2</v>
      </c>
      <c r="AU41" s="2">
        <f t="shared" si="54"/>
        <v>9.5653633159926161E-3</v>
      </c>
      <c r="AV41" s="2">
        <f t="shared" si="54"/>
        <v>9.0858964831107801E-3</v>
      </c>
      <c r="AW41" s="2">
        <f t="shared" si="54"/>
        <v>1.1195550547790856E-2</v>
      </c>
      <c r="AX41" s="2">
        <f t="shared" si="54"/>
        <v>1.0332510248603552E-2</v>
      </c>
      <c r="AY41" s="2">
        <f t="shared" si="54"/>
        <v>1.2609977704792271E-2</v>
      </c>
      <c r="AZ41" s="2">
        <f t="shared" si="54"/>
        <v>1.1603097355740416E-2</v>
      </c>
      <c r="BA41" s="2">
        <f t="shared" si="54"/>
        <v>1.3401097979047299E-2</v>
      </c>
      <c r="BB41" s="2">
        <f t="shared" si="54"/>
        <v>1.4407978328099154E-2</v>
      </c>
      <c r="BC41" s="2">
        <f t="shared" si="54"/>
        <v>1.3377124637403207E-2</v>
      </c>
      <c r="BD41" s="2">
        <f t="shared" si="54"/>
        <v>1.4431951669743245E-2</v>
      </c>
      <c r="BE41" s="2">
        <f t="shared" si="54"/>
        <v>1.5247045285642366E-2</v>
      </c>
      <c r="BF41" s="2">
        <f t="shared" si="54"/>
        <v>1.5894325510032843E-2</v>
      </c>
      <c r="BG41" s="2">
        <f t="shared" si="54"/>
        <v>1.6397765684558769E-2</v>
      </c>
      <c r="BH41" s="2">
        <f t="shared" si="54"/>
        <v>1.6541605734423322E-2</v>
      </c>
      <c r="BI41" s="2">
        <f t="shared" si="54"/>
        <v>1.4407978328099154E-2</v>
      </c>
      <c r="BJ41" s="2">
        <f t="shared" si="54"/>
        <v>1.7644379450051543E-2</v>
      </c>
      <c r="BK41" s="2">
        <f t="shared" si="54"/>
        <v>1.7116965933881522E-2</v>
      </c>
      <c r="BL41" s="2">
        <f t="shared" si="54"/>
        <v>1.7045045908949247E-2</v>
      </c>
      <c r="BM41" s="2">
        <f t="shared" si="54"/>
        <v>1.5726512118524202E-2</v>
      </c>
      <c r="BN41" s="2">
        <f t="shared" si="54"/>
        <v>1.4527845036319613E-2</v>
      </c>
      <c r="BO41" s="2">
        <f t="shared" si="54"/>
        <v>1.4527845036319613E-2</v>
      </c>
      <c r="BP41" s="2">
        <f t="shared" ref="BP41:CQ41" si="55">BP15/$D15</f>
        <v>1.4959365185913264E-2</v>
      </c>
      <c r="BQ41" s="2">
        <f t="shared" si="55"/>
        <v>1.4120298228370052E-2</v>
      </c>
      <c r="BR41" s="2">
        <f t="shared" si="55"/>
        <v>1.272984441301273E-2</v>
      </c>
      <c r="BS41" s="2">
        <f t="shared" si="55"/>
        <v>1.3185337904250473E-2</v>
      </c>
      <c r="BT41" s="2">
        <f t="shared" si="55"/>
        <v>1.4312084961522786E-2</v>
      </c>
      <c r="BU41" s="2">
        <f t="shared" si="55"/>
        <v>1.2921631146165465E-2</v>
      </c>
      <c r="BV41" s="2">
        <f t="shared" si="55"/>
        <v>1.2609977704792271E-2</v>
      </c>
      <c r="BW41" s="2">
        <f t="shared" si="55"/>
        <v>1.5079231894133724E-2</v>
      </c>
      <c r="BX41" s="2">
        <f t="shared" si="55"/>
        <v>1.4455925011387337E-2</v>
      </c>
      <c r="BY41" s="2">
        <f t="shared" si="55"/>
        <v>1.5486778702083284E-2</v>
      </c>
      <c r="BZ41" s="2">
        <f t="shared" si="55"/>
        <v>1.8075899599645194E-2</v>
      </c>
      <c r="CA41" s="2">
        <f t="shared" si="55"/>
        <v>1.325725792918275E-2</v>
      </c>
      <c r="CB41" s="2">
        <f t="shared" si="55"/>
        <v>1.3832618128640952E-2</v>
      </c>
      <c r="CC41" s="2">
        <f t="shared" si="55"/>
        <v>1.1842830772181335E-2</v>
      </c>
      <c r="CD41" s="2">
        <f t="shared" si="55"/>
        <v>1.1722964063960875E-2</v>
      </c>
      <c r="CE41" s="2">
        <f t="shared" si="55"/>
        <v>1.0692110373264929E-2</v>
      </c>
      <c r="CF41" s="2">
        <f t="shared" si="55"/>
        <v>9.373576582839882E-3</v>
      </c>
      <c r="CG41" s="2">
        <f t="shared" si="55"/>
        <v>1.0020856807230361E-2</v>
      </c>
      <c r="CH41" s="2">
        <f t="shared" si="55"/>
        <v>9.9489367822980842E-3</v>
      </c>
      <c r="CI41" s="2">
        <f t="shared" si="55"/>
        <v>8.6064296502289458E-3</v>
      </c>
      <c r="CJ41" s="2">
        <f t="shared" si="55"/>
        <v>8.0790161340589268E-3</v>
      </c>
      <c r="CK41" s="2">
        <f t="shared" si="55"/>
        <v>7.5516026178889077E-3</v>
      </c>
      <c r="CL41" s="2">
        <f t="shared" si="55"/>
        <v>7.6235226428211832E-3</v>
      </c>
      <c r="CM41" s="2">
        <f t="shared" si="55"/>
        <v>6.8563757102102461E-3</v>
      </c>
      <c r="CN41" s="2">
        <f t="shared" si="55"/>
        <v>6.0892287775993099E-3</v>
      </c>
      <c r="CO41" s="2">
        <f t="shared" si="55"/>
        <v>4.6508282789538037E-3</v>
      </c>
      <c r="CP41" s="2">
        <f t="shared" si="55"/>
        <v>4.7946683288183538E-3</v>
      </c>
      <c r="CQ41" s="2">
        <f t="shared" si="55"/>
        <v>1.925059334020569E-2</v>
      </c>
      <c r="CS41" s="4" t="s">
        <v>20</v>
      </c>
      <c r="CT41" s="6" t="s">
        <v>19</v>
      </c>
      <c r="CU41" s="6" t="s">
        <v>0</v>
      </c>
      <c r="CV41" s="2">
        <f t="shared" ref="CV41" si="56">CV15/$D15</f>
        <v>3.886078680507276E-2</v>
      </c>
      <c r="CW41" s="2">
        <f t="shared" ref="CW41:DL41" si="57">CW15/$D15</f>
        <v>4.804257665475991E-2</v>
      </c>
      <c r="CX41" s="2">
        <f t="shared" si="57"/>
        <v>5.3700285282765561E-2</v>
      </c>
      <c r="CY41" s="2">
        <f t="shared" si="57"/>
        <v>4.3991081916908398E-2</v>
      </c>
      <c r="CZ41" s="2">
        <f t="shared" si="57"/>
        <v>3.6271665907510846E-2</v>
      </c>
      <c r="DA41" s="2">
        <f t="shared" si="57"/>
        <v>4.2720494809771532E-2</v>
      </c>
      <c r="DB41" s="2">
        <f t="shared" si="57"/>
        <v>4.7778869896674896E-2</v>
      </c>
      <c r="DC41" s="2">
        <f t="shared" si="57"/>
        <v>5.0487857502457267E-2</v>
      </c>
      <c r="DD41" s="2">
        <f t="shared" si="57"/>
        <v>5.0775537602186366E-2</v>
      </c>
      <c r="DE41" s="2">
        <f t="shared" si="57"/>
        <v>6.235466161628269E-2</v>
      </c>
      <c r="DF41" s="2">
        <f t="shared" si="57"/>
        <v>7.5348212787380436E-2</v>
      </c>
      <c r="DG41" s="2">
        <f t="shared" si="57"/>
        <v>8.2755975355404784E-2</v>
      </c>
      <c r="DH41" s="2">
        <f t="shared" si="57"/>
        <v>7.3861865605446747E-2</v>
      </c>
      <c r="DI41" s="2">
        <f t="shared" si="57"/>
        <v>6.5758876129743724E-2</v>
      </c>
      <c r="DJ41" s="2">
        <f t="shared" si="57"/>
        <v>7.6355093136432281E-2</v>
      </c>
      <c r="DK41" s="2">
        <f t="shared" si="57"/>
        <v>5.7464099920887975E-2</v>
      </c>
      <c r="DL41" s="2">
        <f t="shared" si="57"/>
        <v>9.3472059070313807E-2</v>
      </c>
      <c r="DN41" s="4" t="s">
        <v>20</v>
      </c>
      <c r="DO41" s="6" t="s">
        <v>19</v>
      </c>
      <c r="DP41" s="6" t="s">
        <v>0</v>
      </c>
      <c r="DQ41" s="2">
        <f t="shared" si="5"/>
        <v>3.886078680507276E-2</v>
      </c>
      <c r="DR41" s="2">
        <f t="shared" si="5"/>
        <v>3.886078680507276E-2</v>
      </c>
      <c r="DS41" s="2">
        <f t="shared" si="5"/>
        <v>0.170066885623187</v>
      </c>
      <c r="DT41" s="2">
        <f t="shared" si="6"/>
        <v>8.3163522163354348E-2</v>
      </c>
      <c r="DU41" s="2">
        <f t="shared" ref="DU41:DY50" si="58">DT15/$D15</f>
        <v>0.53688298611943519</v>
      </c>
      <c r="DV41" s="2">
        <f t="shared" si="58"/>
        <v>0.29305012825737781</v>
      </c>
      <c r="DW41" s="2">
        <f t="shared" si="58"/>
        <v>0.15093615899120177</v>
      </c>
      <c r="DX41" s="2">
        <f t="shared" si="58"/>
        <v>4.9265217078608585E-2</v>
      </c>
      <c r="DY41" s="2">
        <f t="shared" si="58"/>
        <v>0.82993311437681294</v>
      </c>
    </row>
    <row r="42" spans="1:129" x14ac:dyDescent="0.2">
      <c r="A42" s="4" t="s">
        <v>18</v>
      </c>
      <c r="B42" s="6" t="s">
        <v>17</v>
      </c>
      <c r="C42" s="6" t="s">
        <v>0</v>
      </c>
      <c r="D42" s="2">
        <f t="shared" ref="D42:AI42" si="59">D16/$D16</f>
        <v>1</v>
      </c>
      <c r="E42" s="2">
        <f t="shared" si="59"/>
        <v>1.1945101289583385E-2</v>
      </c>
      <c r="F42" s="2">
        <f t="shared" si="59"/>
        <v>1.1603812681309573E-2</v>
      </c>
      <c r="G42" s="2">
        <f t="shared" si="59"/>
        <v>1.2359523171058725E-2</v>
      </c>
      <c r="H42" s="2">
        <f t="shared" si="59"/>
        <v>1.2359523171058725E-2</v>
      </c>
      <c r="I42" s="2">
        <f t="shared" si="59"/>
        <v>1.3212744691743253E-2</v>
      </c>
      <c r="J42" s="2">
        <f t="shared" si="59"/>
        <v>1.3627166573218595E-2</v>
      </c>
      <c r="K42" s="2">
        <f t="shared" si="59"/>
        <v>1.2700811779332537E-2</v>
      </c>
      <c r="L42" s="2">
        <f t="shared" si="59"/>
        <v>1.3578411057750909E-2</v>
      </c>
      <c r="M42" s="2">
        <f t="shared" si="59"/>
        <v>1.3602788815484752E-2</v>
      </c>
      <c r="N42" s="2">
        <f t="shared" si="59"/>
        <v>1.2237634382389508E-2</v>
      </c>
      <c r="O42" s="2">
        <f t="shared" si="59"/>
        <v>1.1823212500914166E-2</v>
      </c>
      <c r="P42" s="2">
        <f t="shared" si="59"/>
        <v>1.299334487213866E-2</v>
      </c>
      <c r="Q42" s="2">
        <f t="shared" si="59"/>
        <v>1.3529655542283222E-2</v>
      </c>
      <c r="R42" s="2">
        <f t="shared" si="59"/>
        <v>1.2554545232929475E-2</v>
      </c>
      <c r="S42" s="2">
        <f t="shared" si="59"/>
        <v>1.2140123351454134E-2</v>
      </c>
      <c r="T42" s="2">
        <f t="shared" si="59"/>
        <v>1.0506813583286609E-2</v>
      </c>
      <c r="U42" s="2">
        <f t="shared" si="59"/>
        <v>1.1140635284366544E-2</v>
      </c>
      <c r="V42" s="2">
        <f t="shared" si="59"/>
        <v>1.0701835645157358E-2</v>
      </c>
      <c r="W42" s="2">
        <f t="shared" si="59"/>
        <v>1.0604324614221984E-2</v>
      </c>
      <c r="X42" s="2">
        <f t="shared" si="59"/>
        <v>9.0929036347236775E-3</v>
      </c>
      <c r="Y42" s="2">
        <f t="shared" si="59"/>
        <v>8.1177933253699323E-3</v>
      </c>
      <c r="Z42" s="2">
        <f t="shared" si="59"/>
        <v>9.7511030935374561E-3</v>
      </c>
      <c r="AA42" s="2">
        <f t="shared" si="59"/>
        <v>1.2237634382389508E-2</v>
      </c>
      <c r="AB42" s="2">
        <f t="shared" si="59"/>
        <v>1.2213256624655664E-2</v>
      </c>
      <c r="AC42" s="2">
        <f t="shared" si="59"/>
        <v>1.2432656444260257E-2</v>
      </c>
      <c r="AD42" s="2">
        <f t="shared" si="59"/>
        <v>1.2091367835986445E-2</v>
      </c>
      <c r="AE42" s="2">
        <f t="shared" si="59"/>
        <v>1.2091367835986445E-2</v>
      </c>
      <c r="AF42" s="2">
        <f t="shared" si="59"/>
        <v>1.1701323712244948E-2</v>
      </c>
      <c r="AG42" s="2">
        <f t="shared" si="59"/>
        <v>1.3115233660807879E-2</v>
      </c>
      <c r="AH42" s="2">
        <f t="shared" si="59"/>
        <v>1.3749055361887813E-2</v>
      </c>
      <c r="AI42" s="2">
        <f t="shared" si="59"/>
        <v>1.2359523171058725E-2</v>
      </c>
      <c r="AJ42" s="2">
        <f t="shared" ref="AJ42:BO42" si="60">AJ16/$D16</f>
        <v>1.4017210696960094E-2</v>
      </c>
      <c r="AK42" s="2">
        <f t="shared" si="60"/>
        <v>1.3578411057750909E-2</v>
      </c>
      <c r="AL42" s="2">
        <f t="shared" si="60"/>
        <v>1.3797810877355501E-2</v>
      </c>
      <c r="AM42" s="2">
        <f t="shared" si="60"/>
        <v>1.3602788815484752E-2</v>
      </c>
      <c r="AN42" s="2">
        <f t="shared" si="60"/>
        <v>1.2895833841203286E-2</v>
      </c>
      <c r="AO42" s="2">
        <f t="shared" si="60"/>
        <v>1.2554545232929475E-2</v>
      </c>
      <c r="AP42" s="2">
        <f t="shared" si="60"/>
        <v>1.1969479047317228E-2</v>
      </c>
      <c r="AQ42" s="2">
        <f t="shared" si="60"/>
        <v>1.3163989176275566E-2</v>
      </c>
      <c r="AR42" s="2">
        <f t="shared" si="60"/>
        <v>1.3285877964944784E-2</v>
      </c>
      <c r="AS42" s="2">
        <f t="shared" si="60"/>
        <v>1.28470783257356E-2</v>
      </c>
      <c r="AT42" s="2">
        <f t="shared" si="60"/>
        <v>1.1920723531849541E-2</v>
      </c>
      <c r="AU42" s="2">
        <f t="shared" si="60"/>
        <v>1.0506813583286609E-2</v>
      </c>
      <c r="AV42" s="2">
        <f t="shared" si="60"/>
        <v>9.6048365471343954E-3</v>
      </c>
      <c r="AW42" s="2">
        <f t="shared" si="60"/>
        <v>1.1798834743180322E-2</v>
      </c>
      <c r="AX42" s="2">
        <f t="shared" si="60"/>
        <v>1.1360035103971136E-2</v>
      </c>
      <c r="AY42" s="2">
        <f t="shared" si="60"/>
        <v>1.1262524073035763E-2</v>
      </c>
      <c r="AZ42" s="2">
        <f t="shared" si="60"/>
        <v>1.2530167475195631E-2</v>
      </c>
      <c r="BA42" s="2">
        <f t="shared" si="60"/>
        <v>1.3797810877355501E-2</v>
      </c>
      <c r="BB42" s="2">
        <f t="shared" si="60"/>
        <v>1.5162965310450745E-2</v>
      </c>
      <c r="BC42" s="2">
        <f t="shared" si="60"/>
        <v>1.4212232758830842E-2</v>
      </c>
      <c r="BD42" s="2">
        <f t="shared" si="60"/>
        <v>1.4358499305233904E-2</v>
      </c>
      <c r="BE42" s="2">
        <f t="shared" si="60"/>
        <v>1.3407766753614003E-2</v>
      </c>
      <c r="BF42" s="2">
        <f t="shared" si="60"/>
        <v>1.3797810877355501E-2</v>
      </c>
      <c r="BG42" s="2">
        <f t="shared" si="60"/>
        <v>1.3773433119621658E-2</v>
      </c>
      <c r="BH42" s="2">
        <f t="shared" si="60"/>
        <v>1.3066478145340192E-2</v>
      </c>
      <c r="BI42" s="2">
        <f t="shared" si="60"/>
        <v>1.3822188635089345E-2</v>
      </c>
      <c r="BJ42" s="2">
        <f t="shared" si="60"/>
        <v>1.3919699666024719E-2</v>
      </c>
      <c r="BK42" s="2">
        <f t="shared" si="60"/>
        <v>1.265205626386485E-2</v>
      </c>
      <c r="BL42" s="2">
        <f t="shared" si="60"/>
        <v>1.2091367835986445E-2</v>
      </c>
      <c r="BM42" s="2">
        <f t="shared" si="60"/>
        <v>1.3115233660807879E-2</v>
      </c>
      <c r="BN42" s="2">
        <f t="shared" si="60"/>
        <v>1.0921235464761951E-2</v>
      </c>
      <c r="BO42" s="2">
        <f t="shared" si="60"/>
        <v>1.1457546134906512E-2</v>
      </c>
      <c r="BP42" s="2">
        <f t="shared" ref="BP42:CQ42" si="61">BP16/$D16</f>
        <v>1.1750079227712635E-2</v>
      </c>
      <c r="BQ42" s="2">
        <f t="shared" si="61"/>
        <v>1.1018746495697326E-2</v>
      </c>
      <c r="BR42" s="2">
        <f t="shared" si="61"/>
        <v>9.23917018112674E-3</v>
      </c>
      <c r="BS42" s="2">
        <f t="shared" si="61"/>
        <v>1.0458058067818922E-2</v>
      </c>
      <c r="BT42" s="2">
        <f t="shared" si="61"/>
        <v>9.9948806708758924E-3</v>
      </c>
      <c r="BU42" s="2">
        <f t="shared" si="61"/>
        <v>9.4585700007313329E-3</v>
      </c>
      <c r="BV42" s="2">
        <f t="shared" si="61"/>
        <v>9.6048365471343954E-3</v>
      </c>
      <c r="BW42" s="2">
        <f t="shared" si="61"/>
        <v>9.5317032739328632E-3</v>
      </c>
      <c r="BX42" s="2">
        <f t="shared" si="61"/>
        <v>1.1750079227712635E-2</v>
      </c>
      <c r="BY42" s="2">
        <f t="shared" si="61"/>
        <v>1.2042612320518759E-2</v>
      </c>
      <c r="BZ42" s="2">
        <f t="shared" si="61"/>
        <v>1.0969990980229638E-2</v>
      </c>
      <c r="CA42" s="2">
        <f t="shared" si="61"/>
        <v>9.2879256965944269E-3</v>
      </c>
      <c r="CB42" s="2">
        <f t="shared" si="61"/>
        <v>9.9948806708758924E-3</v>
      </c>
      <c r="CC42" s="2">
        <f t="shared" si="61"/>
        <v>8.6297262377806484E-3</v>
      </c>
      <c r="CD42" s="2">
        <f t="shared" si="61"/>
        <v>7.8496379902976525E-3</v>
      </c>
      <c r="CE42" s="2">
        <f t="shared" si="61"/>
        <v>6.5088613149362519E-3</v>
      </c>
      <c r="CF42" s="2">
        <f t="shared" si="61"/>
        <v>6.4357280417347215E-3</v>
      </c>
      <c r="CG42" s="2">
        <f t="shared" si="61"/>
        <v>6.1919504643962852E-3</v>
      </c>
      <c r="CH42" s="2">
        <f t="shared" si="61"/>
        <v>5.5825065210501935E-3</v>
      </c>
      <c r="CI42" s="2">
        <f t="shared" si="61"/>
        <v>5.4849954901148188E-3</v>
      </c>
      <c r="CJ42" s="2">
        <f t="shared" si="61"/>
        <v>5.2412179127763825E-3</v>
      </c>
      <c r="CK42" s="2">
        <f t="shared" si="61"/>
        <v>4.6073962116964483E-3</v>
      </c>
      <c r="CL42" s="2">
        <f t="shared" si="61"/>
        <v>3.9735745106165132E-3</v>
      </c>
      <c r="CM42" s="2">
        <f t="shared" si="61"/>
        <v>4.2661076034226373E-3</v>
      </c>
      <c r="CN42" s="2">
        <f t="shared" si="61"/>
        <v>2.8765754125935497E-3</v>
      </c>
      <c r="CO42" s="2">
        <f t="shared" si="61"/>
        <v>3.4616415982057971E-3</v>
      </c>
      <c r="CP42" s="2">
        <f t="shared" si="61"/>
        <v>2.5840423197874261E-3</v>
      </c>
      <c r="CQ42" s="2">
        <f t="shared" si="61"/>
        <v>8.7759927841837108E-3</v>
      </c>
      <c r="CS42" s="4" t="s">
        <v>18</v>
      </c>
      <c r="CT42" s="6" t="s">
        <v>17</v>
      </c>
      <c r="CU42" s="6" t="s">
        <v>0</v>
      </c>
      <c r="CV42" s="2">
        <f t="shared" ref="CV42" si="62">CV16/$D16</f>
        <v>6.1480705004753659E-2</v>
      </c>
      <c r="CW42" s="2">
        <f t="shared" ref="CW42:DL42" si="63">CW16/$D16</f>
        <v>6.5746812608176303E-2</v>
      </c>
      <c r="CX42" s="2">
        <f t="shared" si="63"/>
        <v>6.3040881499719661E-2</v>
      </c>
      <c r="CY42" s="2">
        <f t="shared" si="63"/>
        <v>5.2046512761756175E-2</v>
      </c>
      <c r="CZ42" s="2">
        <f t="shared" si="63"/>
        <v>5.4752443870212816E-2</v>
      </c>
      <c r="DA42" s="2">
        <f t="shared" si="63"/>
        <v>6.2748348406913526E-2</v>
      </c>
      <c r="DB42" s="2">
        <f t="shared" si="63"/>
        <v>6.7355744618609978E-2</v>
      </c>
      <c r="DC42" s="2">
        <f t="shared" si="63"/>
        <v>6.3869725262670346E-2</v>
      </c>
      <c r="DD42" s="2">
        <f t="shared" si="63"/>
        <v>5.6678286731186467E-2</v>
      </c>
      <c r="DE42" s="2">
        <f t="shared" si="63"/>
        <v>6.4113502840008774E-2</v>
      </c>
      <c r="DF42" s="2">
        <f t="shared" si="63"/>
        <v>6.954974281465591E-2</v>
      </c>
      <c r="DG42" s="2">
        <f t="shared" si="63"/>
        <v>6.5551790546305555E-2</v>
      </c>
      <c r="DH42" s="2">
        <f t="shared" si="63"/>
        <v>5.8262840983886302E-2</v>
      </c>
      <c r="DI42" s="2">
        <f t="shared" si="63"/>
        <v>4.8755515467687284E-2</v>
      </c>
      <c r="DJ42" s="2">
        <f t="shared" si="63"/>
        <v>5.3582311498988323E-2</v>
      </c>
      <c r="DK42" s="2">
        <f t="shared" si="63"/>
        <v>3.9418834255625167E-2</v>
      </c>
      <c r="DL42" s="2">
        <f t="shared" si="63"/>
        <v>5.304600082884376E-2</v>
      </c>
      <c r="DN42" s="4" t="s">
        <v>18</v>
      </c>
      <c r="DO42" s="6" t="s">
        <v>17</v>
      </c>
      <c r="DP42" s="6" t="s">
        <v>0</v>
      </c>
      <c r="DQ42" s="2">
        <f t="shared" si="5"/>
        <v>6.1480705004753659E-2</v>
      </c>
      <c r="DR42" s="2">
        <f t="shared" si="5"/>
        <v>6.1480705004753659E-2</v>
      </c>
      <c r="DS42" s="2">
        <f t="shared" si="5"/>
        <v>0.22261768362546014</v>
      </c>
      <c r="DT42" s="2">
        <f t="shared" si="6"/>
        <v>9.539016601253017E-2</v>
      </c>
      <c r="DU42" s="2">
        <f t="shared" si="58"/>
        <v>0.58257965432339531</v>
      </c>
      <c r="DV42" s="2">
        <f t="shared" si="58"/>
        <v>0.19480266205114455</v>
      </c>
      <c r="DW42" s="2">
        <f t="shared" si="58"/>
        <v>9.2464835084468927E-2</v>
      </c>
      <c r="DX42" s="2">
        <f t="shared" si="58"/>
        <v>2.5937934228809634E-2</v>
      </c>
      <c r="DY42" s="2">
        <f t="shared" si="58"/>
        <v>0.77738231637453992</v>
      </c>
    </row>
    <row r="43" spans="1:129" x14ac:dyDescent="0.2">
      <c r="A43" s="4" t="s">
        <v>16</v>
      </c>
      <c r="B43" s="6" t="s">
        <v>15</v>
      </c>
      <c r="C43" s="6" t="s">
        <v>0</v>
      </c>
      <c r="D43" s="2">
        <f t="shared" ref="D43:AI43" si="64">D17/$D17</f>
        <v>1</v>
      </c>
      <c r="E43" s="2">
        <f t="shared" si="64"/>
        <v>8.6461126005361929E-3</v>
      </c>
      <c r="F43" s="2">
        <f t="shared" si="64"/>
        <v>9.1957104557640751E-3</v>
      </c>
      <c r="G43" s="2">
        <f t="shared" si="64"/>
        <v>9.4772117962466495E-3</v>
      </c>
      <c r="H43" s="2">
        <f t="shared" si="64"/>
        <v>9.329758713136729E-3</v>
      </c>
      <c r="I43" s="2">
        <f t="shared" si="64"/>
        <v>1.0536193029490616E-2</v>
      </c>
      <c r="J43" s="2">
        <f t="shared" si="64"/>
        <v>1.1246648793565683E-2</v>
      </c>
      <c r="K43" s="2">
        <f t="shared" si="64"/>
        <v>1.0656836461126005E-2</v>
      </c>
      <c r="L43" s="2">
        <f t="shared" si="64"/>
        <v>1.0294906166219839E-2</v>
      </c>
      <c r="M43" s="2">
        <f t="shared" si="64"/>
        <v>1.1018766756032172E-2</v>
      </c>
      <c r="N43" s="2">
        <f t="shared" si="64"/>
        <v>1.160857908847185E-2</v>
      </c>
      <c r="O43" s="2">
        <f t="shared" si="64"/>
        <v>1.0134048257372654E-2</v>
      </c>
      <c r="P43" s="2">
        <f t="shared" si="64"/>
        <v>9.8123324396782834E-3</v>
      </c>
      <c r="Q43" s="2">
        <f t="shared" si="64"/>
        <v>1.1005361930294905E-2</v>
      </c>
      <c r="R43" s="2">
        <f t="shared" si="64"/>
        <v>9.892761394101876E-3</v>
      </c>
      <c r="S43" s="2">
        <f t="shared" si="64"/>
        <v>9.2493297587131363E-3</v>
      </c>
      <c r="T43" s="2">
        <f t="shared" si="64"/>
        <v>9.3163538873994641E-3</v>
      </c>
      <c r="U43" s="2">
        <f t="shared" si="64"/>
        <v>9.5442359249329756E-3</v>
      </c>
      <c r="V43" s="2">
        <f t="shared" si="64"/>
        <v>9.6380697050938331E-3</v>
      </c>
      <c r="W43" s="2">
        <f t="shared" si="64"/>
        <v>1.1246648793565683E-2</v>
      </c>
      <c r="X43" s="2">
        <f t="shared" si="64"/>
        <v>2.3364611260053618E-2</v>
      </c>
      <c r="Y43" s="2">
        <f t="shared" si="64"/>
        <v>2.4262734584450402E-2</v>
      </c>
      <c r="Z43" s="2">
        <f t="shared" si="64"/>
        <v>2.3592493297587131E-2</v>
      </c>
      <c r="AA43" s="2">
        <f t="shared" si="64"/>
        <v>1.8994638069705094E-2</v>
      </c>
      <c r="AB43" s="2">
        <f t="shared" si="64"/>
        <v>1.5817694369973191E-2</v>
      </c>
      <c r="AC43" s="2">
        <f t="shared" si="64"/>
        <v>1.2935656836461126E-2</v>
      </c>
      <c r="AD43" s="2">
        <f t="shared" si="64"/>
        <v>1.3150134048257373E-2</v>
      </c>
      <c r="AE43" s="2">
        <f t="shared" si="64"/>
        <v>1.3579088471849866E-2</v>
      </c>
      <c r="AF43" s="2">
        <f t="shared" si="64"/>
        <v>1.4664879356568364E-2</v>
      </c>
      <c r="AG43" s="2">
        <f t="shared" si="64"/>
        <v>1.5040214477211796E-2</v>
      </c>
      <c r="AH43" s="2">
        <f t="shared" si="64"/>
        <v>1.2989276139410188E-2</v>
      </c>
      <c r="AI43" s="2">
        <f t="shared" si="64"/>
        <v>1.2050938337801608E-2</v>
      </c>
      <c r="AJ43" s="2">
        <f t="shared" ref="AJ43:BO43" si="65">AJ17/$D17</f>
        <v>1.1541554959785523E-2</v>
      </c>
      <c r="AK43" s="2">
        <f t="shared" si="65"/>
        <v>9.9061662198391427E-3</v>
      </c>
      <c r="AL43" s="2">
        <f t="shared" si="65"/>
        <v>1.0375335120643432E-2</v>
      </c>
      <c r="AM43" s="2">
        <f t="shared" si="65"/>
        <v>1.0978552278820376E-2</v>
      </c>
      <c r="AN43" s="2">
        <f t="shared" si="65"/>
        <v>1.0710455764075068E-2</v>
      </c>
      <c r="AO43" s="2">
        <f t="shared" si="65"/>
        <v>1.0871313672922251E-2</v>
      </c>
      <c r="AP43" s="2">
        <f t="shared" si="65"/>
        <v>1.1099195710455765E-2</v>
      </c>
      <c r="AQ43" s="2">
        <f t="shared" si="65"/>
        <v>1.0589812332439679E-2</v>
      </c>
      <c r="AR43" s="2">
        <f t="shared" si="65"/>
        <v>9.9597855227882039E-3</v>
      </c>
      <c r="AS43" s="2">
        <f t="shared" si="65"/>
        <v>1.1233243967828418E-2</v>
      </c>
      <c r="AT43" s="2">
        <f t="shared" si="65"/>
        <v>1.0348525469168901E-2</v>
      </c>
      <c r="AU43" s="2">
        <f t="shared" si="65"/>
        <v>9.6514745308310997E-3</v>
      </c>
      <c r="AV43" s="2">
        <f t="shared" si="65"/>
        <v>9.7184986595174258E-3</v>
      </c>
      <c r="AW43" s="2">
        <f t="shared" si="65"/>
        <v>1.0402144772117962E-2</v>
      </c>
      <c r="AX43" s="2">
        <f t="shared" si="65"/>
        <v>9.946380697050939E-3</v>
      </c>
      <c r="AY43" s="2">
        <f t="shared" si="65"/>
        <v>9.4369973190348531E-3</v>
      </c>
      <c r="AZ43" s="2">
        <f t="shared" si="65"/>
        <v>1.0415549597855229E-2</v>
      </c>
      <c r="BA43" s="2">
        <f t="shared" si="65"/>
        <v>1.207774798927614E-2</v>
      </c>
      <c r="BB43" s="2">
        <f t="shared" si="65"/>
        <v>1.2345844504021448E-2</v>
      </c>
      <c r="BC43" s="2">
        <f t="shared" si="65"/>
        <v>1.2399463806970509E-2</v>
      </c>
      <c r="BD43" s="2">
        <f t="shared" si="65"/>
        <v>1.3056300268096515E-2</v>
      </c>
      <c r="BE43" s="2">
        <f t="shared" si="65"/>
        <v>1.3203753351206434E-2</v>
      </c>
      <c r="BF43" s="2">
        <f t="shared" si="65"/>
        <v>1.3284182305630027E-2</v>
      </c>
      <c r="BG43" s="2">
        <f t="shared" si="65"/>
        <v>1.3270777479892762E-2</v>
      </c>
      <c r="BH43" s="2">
        <f t="shared" si="65"/>
        <v>1.470509383378016E-2</v>
      </c>
      <c r="BI43" s="2">
        <f t="shared" si="65"/>
        <v>1.3136729222520108E-2</v>
      </c>
      <c r="BJ43" s="2">
        <f t="shared" si="65"/>
        <v>1.3619302949061662E-2</v>
      </c>
      <c r="BK43" s="2">
        <f t="shared" si="65"/>
        <v>1.3941018766756031E-2</v>
      </c>
      <c r="BL43" s="2">
        <f t="shared" si="65"/>
        <v>1.2707774798927613E-2</v>
      </c>
      <c r="BM43" s="2">
        <f t="shared" si="65"/>
        <v>1.2949061662198391E-2</v>
      </c>
      <c r="BN43" s="2">
        <f t="shared" si="65"/>
        <v>1.3029490616621984E-2</v>
      </c>
      <c r="BO43" s="2">
        <f t="shared" si="65"/>
        <v>1.2640750670241287E-2</v>
      </c>
      <c r="BP43" s="2">
        <f t="shared" ref="BP43:CQ43" si="66">BP17/$D17</f>
        <v>1.1367292225201072E-2</v>
      </c>
      <c r="BQ43" s="2">
        <f t="shared" si="66"/>
        <v>1.0844504021447722E-2</v>
      </c>
      <c r="BR43" s="2">
        <f t="shared" si="66"/>
        <v>1.0697050938337801E-2</v>
      </c>
      <c r="BS43" s="2">
        <f t="shared" si="66"/>
        <v>1.0750670241286864E-2</v>
      </c>
      <c r="BT43" s="2">
        <f t="shared" si="66"/>
        <v>1.0844504021447722E-2</v>
      </c>
      <c r="BU43" s="2">
        <f t="shared" si="66"/>
        <v>1.064343163538874E-2</v>
      </c>
      <c r="BV43" s="2">
        <f t="shared" si="66"/>
        <v>1.0576407506702412E-2</v>
      </c>
      <c r="BW43" s="2">
        <f t="shared" si="66"/>
        <v>1.0857908847184987E-2</v>
      </c>
      <c r="BX43" s="2">
        <f t="shared" si="66"/>
        <v>1.0844504021447722E-2</v>
      </c>
      <c r="BY43" s="2">
        <f t="shared" si="66"/>
        <v>1.1327077747989276E-2</v>
      </c>
      <c r="BZ43" s="2">
        <f t="shared" si="66"/>
        <v>1.2265415549597855E-2</v>
      </c>
      <c r="CA43" s="2">
        <f t="shared" si="66"/>
        <v>9.4772117962466495E-3</v>
      </c>
      <c r="CB43" s="2">
        <f t="shared" si="66"/>
        <v>9.3967828418230568E-3</v>
      </c>
      <c r="CC43" s="2">
        <f t="shared" si="66"/>
        <v>8.9008042895442358E-3</v>
      </c>
      <c r="CD43" s="2">
        <f t="shared" si="66"/>
        <v>7.8418230563002678E-3</v>
      </c>
      <c r="CE43" s="2">
        <f t="shared" si="66"/>
        <v>7.815013404825738E-3</v>
      </c>
      <c r="CF43" s="2">
        <f t="shared" si="66"/>
        <v>6.1260053619302951E-3</v>
      </c>
      <c r="CG43" s="2">
        <f t="shared" si="66"/>
        <v>6.4611260053619307E-3</v>
      </c>
      <c r="CH43" s="2">
        <f t="shared" si="66"/>
        <v>6.447721179624665E-3</v>
      </c>
      <c r="CI43" s="2">
        <f t="shared" si="66"/>
        <v>5.8579088471849864E-3</v>
      </c>
      <c r="CJ43" s="2">
        <f t="shared" si="66"/>
        <v>5.9383378016085791E-3</v>
      </c>
      <c r="CK43" s="2">
        <f t="shared" si="66"/>
        <v>5.6166219839142092E-3</v>
      </c>
      <c r="CL43" s="2">
        <f t="shared" si="66"/>
        <v>4.7319034852546914E-3</v>
      </c>
      <c r="CM43" s="2">
        <f t="shared" si="66"/>
        <v>4.2493297587131371E-3</v>
      </c>
      <c r="CN43" s="2">
        <f t="shared" si="66"/>
        <v>4.0616621983914211E-3</v>
      </c>
      <c r="CO43" s="2">
        <f t="shared" si="66"/>
        <v>3.3243967828418229E-3</v>
      </c>
      <c r="CP43" s="2">
        <f t="shared" si="66"/>
        <v>3.3378016085790886E-3</v>
      </c>
      <c r="CQ43" s="2">
        <f t="shared" si="66"/>
        <v>1.3552278820375335E-2</v>
      </c>
      <c r="CS43" s="4" t="s">
        <v>16</v>
      </c>
      <c r="CT43" s="6" t="s">
        <v>15</v>
      </c>
      <c r="CU43" s="6" t="s">
        <v>0</v>
      </c>
      <c r="CV43" s="2">
        <f t="shared" ref="CV43" si="67">CV17/$D17</f>
        <v>4.7184986595174262E-2</v>
      </c>
      <c r="CW43" s="2">
        <f t="shared" ref="CW43:DL43" si="68">CW17/$D17</f>
        <v>5.482573726541555E-2</v>
      </c>
      <c r="CX43" s="2">
        <f t="shared" si="68"/>
        <v>5.0093833780160857E-2</v>
      </c>
      <c r="CY43" s="2">
        <f t="shared" si="68"/>
        <v>6.3109919571045572E-2</v>
      </c>
      <c r="CZ43" s="2">
        <f t="shared" si="68"/>
        <v>9.5603217158176948E-2</v>
      </c>
      <c r="DA43" s="2">
        <f t="shared" si="68"/>
        <v>6.942359249329759E-2</v>
      </c>
      <c r="DB43" s="2">
        <f t="shared" si="68"/>
        <v>5.485254691689008E-2</v>
      </c>
      <c r="DC43" s="2">
        <f t="shared" si="68"/>
        <v>5.3230563002680968E-2</v>
      </c>
      <c r="DD43" s="2">
        <f t="shared" si="68"/>
        <v>5.135388739946381E-2</v>
      </c>
      <c r="DE43" s="2">
        <f t="shared" si="68"/>
        <v>5.4222520107238603E-2</v>
      </c>
      <c r="DF43" s="2">
        <f t="shared" si="68"/>
        <v>6.521447721179624E-2</v>
      </c>
      <c r="DG43" s="2">
        <f t="shared" si="68"/>
        <v>6.8109919571045577E-2</v>
      </c>
      <c r="DH43" s="2">
        <f t="shared" si="68"/>
        <v>6.0831099195710454E-2</v>
      </c>
      <c r="DI43" s="2">
        <f t="shared" si="68"/>
        <v>5.3512064343163537E-2</v>
      </c>
      <c r="DJ43" s="2">
        <f t="shared" si="68"/>
        <v>5.4772117962466491E-2</v>
      </c>
      <c r="DK43" s="2">
        <f t="shared" si="68"/>
        <v>4.008042895442359E-2</v>
      </c>
      <c r="DL43" s="2">
        <f t="shared" si="68"/>
        <v>6.3579088471849871E-2</v>
      </c>
      <c r="DN43" s="4" t="s">
        <v>16</v>
      </c>
      <c r="DO43" s="6" t="s">
        <v>15</v>
      </c>
      <c r="DP43" s="6" t="s">
        <v>0</v>
      </c>
      <c r="DQ43" s="2">
        <f t="shared" si="5"/>
        <v>4.7184986595174262E-2</v>
      </c>
      <c r="DR43" s="2">
        <f t="shared" si="5"/>
        <v>4.7184986595174262E-2</v>
      </c>
      <c r="DS43" s="2">
        <f t="shared" si="5"/>
        <v>0.18060321715817695</v>
      </c>
      <c r="DT43" s="2">
        <f t="shared" si="6"/>
        <v>7.8592493297587135E-2</v>
      </c>
      <c r="DU43" s="2">
        <f t="shared" si="58"/>
        <v>0.60745308310991952</v>
      </c>
      <c r="DV43" s="2">
        <f t="shared" si="58"/>
        <v>0.2119436997319035</v>
      </c>
      <c r="DW43" s="2">
        <f t="shared" si="58"/>
        <v>0.10365951742627345</v>
      </c>
      <c r="DX43" s="2">
        <f t="shared" si="58"/>
        <v>3.3257372654155494E-2</v>
      </c>
      <c r="DY43" s="2">
        <f t="shared" si="58"/>
        <v>0.81939678284182305</v>
      </c>
    </row>
    <row r="44" spans="1:129" x14ac:dyDescent="0.2">
      <c r="A44" s="4" t="s">
        <v>14</v>
      </c>
      <c r="B44" s="6" t="s">
        <v>13</v>
      </c>
      <c r="C44" s="6" t="s">
        <v>0</v>
      </c>
      <c r="D44" s="2">
        <f t="shared" ref="D44:AI44" si="69">D18/$D18</f>
        <v>1</v>
      </c>
      <c r="E44" s="2">
        <f t="shared" si="69"/>
        <v>1.2555821629667983E-2</v>
      </c>
      <c r="F44" s="2">
        <f t="shared" si="69"/>
        <v>1.2685263089767652E-2</v>
      </c>
      <c r="G44" s="2">
        <f t="shared" si="69"/>
        <v>1.2189070826052251E-2</v>
      </c>
      <c r="H44" s="2">
        <f t="shared" si="69"/>
        <v>1.2749983819817488E-2</v>
      </c>
      <c r="I44" s="2">
        <f t="shared" si="69"/>
        <v>1.3440338273682394E-2</v>
      </c>
      <c r="J44" s="2">
        <f t="shared" si="69"/>
        <v>1.348348542704895E-2</v>
      </c>
      <c r="K44" s="2">
        <f t="shared" si="69"/>
        <v>1.3699221193881733E-2</v>
      </c>
      <c r="L44" s="2">
        <f t="shared" si="69"/>
        <v>1.2922572433283715E-2</v>
      </c>
      <c r="M44" s="2">
        <f t="shared" si="69"/>
        <v>1.2987293163333549E-2</v>
      </c>
      <c r="N44" s="2">
        <f t="shared" si="69"/>
        <v>1.3612926887148621E-2</v>
      </c>
      <c r="O44" s="2">
        <f t="shared" si="69"/>
        <v>1.3634500463831899E-2</v>
      </c>
      <c r="P44" s="2">
        <f t="shared" si="69"/>
        <v>1.3656074040515177E-2</v>
      </c>
      <c r="Q44" s="2">
        <f t="shared" si="69"/>
        <v>1.2232217979418808E-2</v>
      </c>
      <c r="R44" s="2">
        <f t="shared" si="69"/>
        <v>1.1282980605354561E-2</v>
      </c>
      <c r="S44" s="2">
        <f t="shared" si="69"/>
        <v>1.2685263089767652E-2</v>
      </c>
      <c r="T44" s="2">
        <f t="shared" si="69"/>
        <v>1.1994908635902746E-2</v>
      </c>
      <c r="U44" s="2">
        <f t="shared" si="69"/>
        <v>1.1390848488770953E-2</v>
      </c>
      <c r="V44" s="2">
        <f t="shared" si="69"/>
        <v>9.6433887774254098E-3</v>
      </c>
      <c r="W44" s="2">
        <f t="shared" si="69"/>
        <v>1.0851509071688996E-2</v>
      </c>
      <c r="X44" s="2">
        <f t="shared" si="69"/>
        <v>9.7081095074752436E-3</v>
      </c>
      <c r="Y44" s="2">
        <f t="shared" si="69"/>
        <v>8.6510042499946069E-3</v>
      </c>
      <c r="Z44" s="2">
        <f t="shared" si="69"/>
        <v>7.9822233728129785E-3</v>
      </c>
      <c r="AA44" s="2">
        <f t="shared" si="69"/>
        <v>8.9314607468772254E-3</v>
      </c>
      <c r="AB44" s="2">
        <f t="shared" si="69"/>
        <v>1.0118007464457533E-2</v>
      </c>
      <c r="AC44" s="2">
        <f t="shared" si="69"/>
        <v>1.0959376955105387E-2</v>
      </c>
      <c r="AD44" s="2">
        <f t="shared" si="69"/>
        <v>1.001013958104114E-2</v>
      </c>
      <c r="AE44" s="2">
        <f t="shared" si="69"/>
        <v>1.1218259875304728E-2</v>
      </c>
      <c r="AF44" s="2">
        <f t="shared" si="69"/>
        <v>1.1110391991888334E-2</v>
      </c>
      <c r="AG44" s="2">
        <f t="shared" si="69"/>
        <v>1.3850236230664682E-2</v>
      </c>
      <c r="AH44" s="2">
        <f t="shared" si="69"/>
        <v>1.2987293163333549E-2</v>
      </c>
      <c r="AI44" s="2">
        <f t="shared" si="69"/>
        <v>1.3030440316700106E-2</v>
      </c>
      <c r="AJ44" s="2">
        <f t="shared" ref="AJ44:BO44" si="70">AJ18/$D18</f>
        <v>1.309516104674994E-2</v>
      </c>
      <c r="AK44" s="2">
        <f t="shared" si="70"/>
        <v>1.4777900028045649E-2</v>
      </c>
      <c r="AL44" s="2">
        <f t="shared" si="70"/>
        <v>1.426013418764697E-2</v>
      </c>
      <c r="AM44" s="2">
        <f t="shared" si="70"/>
        <v>1.3591353310465341E-2</v>
      </c>
      <c r="AN44" s="2">
        <f t="shared" si="70"/>
        <v>1.3569779733782063E-2</v>
      </c>
      <c r="AO44" s="2">
        <f t="shared" si="70"/>
        <v>1.3785515500614846E-2</v>
      </c>
      <c r="AP44" s="2">
        <f t="shared" si="70"/>
        <v>1.3914956960714518E-2</v>
      </c>
      <c r="AQ44" s="2">
        <f t="shared" si="70"/>
        <v>1.3785515500614846E-2</v>
      </c>
      <c r="AR44" s="2">
        <f t="shared" si="70"/>
        <v>1.387180980734796E-2</v>
      </c>
      <c r="AS44" s="2">
        <f t="shared" si="70"/>
        <v>1.1908614329169632E-2</v>
      </c>
      <c r="AT44" s="2">
        <f t="shared" si="70"/>
        <v>1.1649731408970293E-2</v>
      </c>
      <c r="AU44" s="2">
        <f t="shared" si="70"/>
        <v>1.1994908635902746E-2</v>
      </c>
      <c r="AV44" s="2">
        <f t="shared" si="70"/>
        <v>1.003171315772442E-2</v>
      </c>
      <c r="AW44" s="2">
        <f t="shared" si="70"/>
        <v>1.2124350096002417E-2</v>
      </c>
      <c r="AX44" s="2">
        <f t="shared" si="70"/>
        <v>1.2038055789269303E-2</v>
      </c>
      <c r="AY44" s="2">
        <f t="shared" si="70"/>
        <v>1.1304554182037839E-2</v>
      </c>
      <c r="AZ44" s="2">
        <f t="shared" si="70"/>
        <v>1.1585010678920458E-2</v>
      </c>
      <c r="BA44" s="2">
        <f t="shared" si="70"/>
        <v>1.2836278126550601E-2</v>
      </c>
      <c r="BB44" s="2">
        <f t="shared" si="70"/>
        <v>1.3461911850365672E-2</v>
      </c>
      <c r="BC44" s="2">
        <f t="shared" si="70"/>
        <v>1.3850236230664682E-2</v>
      </c>
      <c r="BD44" s="2">
        <f t="shared" si="70"/>
        <v>1.3246176083532889E-2</v>
      </c>
      <c r="BE44" s="2">
        <f t="shared" si="70"/>
        <v>1.2965719586650271E-2</v>
      </c>
      <c r="BF44" s="2">
        <f t="shared" si="70"/>
        <v>1.4432722801113197E-2</v>
      </c>
      <c r="BG44" s="2">
        <f t="shared" si="70"/>
        <v>1.2426380169568313E-2</v>
      </c>
      <c r="BH44" s="2">
        <f t="shared" si="70"/>
        <v>1.2771557396500766E-2</v>
      </c>
      <c r="BI44" s="2">
        <f t="shared" si="70"/>
        <v>1.2900998856600435E-2</v>
      </c>
      <c r="BJ44" s="2">
        <f t="shared" si="70"/>
        <v>1.3310896813582725E-2</v>
      </c>
      <c r="BK44" s="2">
        <f t="shared" si="70"/>
        <v>1.4173839880913856E-2</v>
      </c>
      <c r="BL44" s="2">
        <f t="shared" si="70"/>
        <v>1.2642115936401096E-2</v>
      </c>
      <c r="BM44" s="2">
        <f t="shared" si="70"/>
        <v>1.2275365132785364E-2</v>
      </c>
      <c r="BN44" s="2">
        <f t="shared" si="70"/>
        <v>1.1585010678920458E-2</v>
      </c>
      <c r="BO44" s="2">
        <f t="shared" si="70"/>
        <v>1.2447953746251591E-2</v>
      </c>
      <c r="BP44" s="2">
        <f t="shared" ref="BP44:CQ44" si="71">BP18/$D18</f>
        <v>1.2965719586650271E-2</v>
      </c>
      <c r="BQ44" s="2">
        <f t="shared" si="71"/>
        <v>1.1908614329169632E-2</v>
      </c>
      <c r="BR44" s="2">
        <f t="shared" si="71"/>
        <v>1.1261407028671283E-2</v>
      </c>
      <c r="BS44" s="2">
        <f t="shared" si="71"/>
        <v>1.0225875347873925E-2</v>
      </c>
      <c r="BT44" s="2">
        <f t="shared" si="71"/>
        <v>1.0074860311090976E-2</v>
      </c>
      <c r="BU44" s="2">
        <f t="shared" si="71"/>
        <v>9.9238452743080283E-3</v>
      </c>
      <c r="BV44" s="2">
        <f t="shared" si="71"/>
        <v>1.1282980605354561E-2</v>
      </c>
      <c r="BW44" s="2">
        <f t="shared" si="71"/>
        <v>1.0441611114706708E-2</v>
      </c>
      <c r="BX44" s="2">
        <f t="shared" si="71"/>
        <v>1.0484758268073264E-2</v>
      </c>
      <c r="BY44" s="2">
        <f t="shared" si="71"/>
        <v>1.1067244838521778E-2</v>
      </c>
      <c r="BZ44" s="2">
        <f t="shared" si="71"/>
        <v>1.2447953746251591E-2</v>
      </c>
      <c r="CA44" s="2">
        <f t="shared" si="71"/>
        <v>8.6941514033611628E-3</v>
      </c>
      <c r="CB44" s="2">
        <f t="shared" si="71"/>
        <v>8.6725778266778849E-3</v>
      </c>
      <c r="CC44" s="2">
        <f t="shared" si="71"/>
        <v>8.5647099432614934E-3</v>
      </c>
      <c r="CD44" s="2">
        <f t="shared" si="71"/>
        <v>6.8819709619657842E-3</v>
      </c>
      <c r="CE44" s="2">
        <f t="shared" si="71"/>
        <v>6.2994843915172693E-3</v>
      </c>
      <c r="CF44" s="2">
        <f t="shared" si="71"/>
        <v>6.1053222013677652E-3</v>
      </c>
      <c r="CG44" s="2">
        <f t="shared" si="71"/>
        <v>5.8464392811684246E-3</v>
      </c>
      <c r="CH44" s="2">
        <f t="shared" si="71"/>
        <v>5.7169978210687552E-3</v>
      </c>
      <c r="CI44" s="2">
        <f t="shared" si="71"/>
        <v>4.6383189869048389E-3</v>
      </c>
      <c r="CJ44" s="2">
        <f t="shared" si="71"/>
        <v>4.7246132936379524E-3</v>
      </c>
      <c r="CK44" s="2">
        <f t="shared" si="71"/>
        <v>4.8540547537376218E-3</v>
      </c>
      <c r="CL44" s="2">
        <f t="shared" si="71"/>
        <v>4.2068474532392722E-3</v>
      </c>
      <c r="CM44" s="2">
        <f t="shared" si="71"/>
        <v>3.753802342890428E-3</v>
      </c>
      <c r="CN44" s="2">
        <f t="shared" si="71"/>
        <v>3.5164929993743662E-3</v>
      </c>
      <c r="CO44" s="2">
        <f t="shared" si="71"/>
        <v>3.2791836558583049E-3</v>
      </c>
      <c r="CP44" s="2">
        <f t="shared" si="71"/>
        <v>2.3946670118438936E-3</v>
      </c>
      <c r="CQ44" s="2">
        <f t="shared" si="71"/>
        <v>1.0894656225055551E-2</v>
      </c>
      <c r="CS44" s="4" t="s">
        <v>14</v>
      </c>
      <c r="CT44" s="6" t="s">
        <v>13</v>
      </c>
      <c r="CU44" s="6" t="s">
        <v>0</v>
      </c>
      <c r="CV44" s="2">
        <f t="shared" ref="CV44" si="72">CV18/$D18</f>
        <v>6.3620477638987774E-2</v>
      </c>
      <c r="CW44" s="2">
        <f t="shared" ref="CW44:DL44" si="73">CW18/$D18</f>
        <v>6.6705499104696572E-2</v>
      </c>
      <c r="CX44" s="2">
        <f t="shared" si="73"/>
        <v>6.3491036178888099E-2</v>
      </c>
      <c r="CY44" s="2">
        <f t="shared" si="73"/>
        <v>5.3588764481263346E-2</v>
      </c>
      <c r="CZ44" s="2">
        <f t="shared" si="73"/>
        <v>4.6642072789247729E-2</v>
      </c>
      <c r="DA44" s="2">
        <f t="shared" si="73"/>
        <v>5.9176320842232434E-2</v>
      </c>
      <c r="DB44" s="2">
        <f t="shared" si="73"/>
        <v>6.8754988889608001E-2</v>
      </c>
      <c r="DC44" s="2">
        <f t="shared" si="73"/>
        <v>6.8927577503074239E-2</v>
      </c>
      <c r="DD44" s="2">
        <f t="shared" si="73"/>
        <v>5.7709317627769506E-2</v>
      </c>
      <c r="DE44" s="2">
        <f t="shared" si="73"/>
        <v>6.1225810627143877E-2</v>
      </c>
      <c r="DF44" s="2">
        <f t="shared" si="73"/>
        <v>6.6921234871529345E-2</v>
      </c>
      <c r="DG44" s="2">
        <f t="shared" si="73"/>
        <v>6.5799408883998878E-2</v>
      </c>
      <c r="DH44" s="2">
        <f t="shared" si="73"/>
        <v>6.1182663473777314E-2</v>
      </c>
      <c r="DI44" s="2">
        <f t="shared" si="73"/>
        <v>5.276896856729877E-2</v>
      </c>
      <c r="DJ44" s="2">
        <f t="shared" si="73"/>
        <v>5.3135719370914505E-2</v>
      </c>
      <c r="DK44" s="2">
        <f t="shared" si="73"/>
        <v>3.6524065324790196E-2</v>
      </c>
      <c r="DL44" s="2">
        <f t="shared" si="73"/>
        <v>5.3826073824779413E-2</v>
      </c>
      <c r="DN44" s="4" t="s">
        <v>14</v>
      </c>
      <c r="DO44" s="6" t="s">
        <v>13</v>
      </c>
      <c r="DP44" s="6" t="s">
        <v>0</v>
      </c>
      <c r="DQ44" s="2">
        <f t="shared" si="5"/>
        <v>6.3620477638987774E-2</v>
      </c>
      <c r="DR44" s="2">
        <f t="shared" si="5"/>
        <v>6.3620477638987774E-2</v>
      </c>
      <c r="DS44" s="2">
        <f t="shared" si="5"/>
        <v>0.22684615882467155</v>
      </c>
      <c r="DT44" s="2">
        <f t="shared" si="6"/>
        <v>9.6520182080987213E-2</v>
      </c>
      <c r="DU44" s="2">
        <f t="shared" si="58"/>
        <v>0.57689901408754563</v>
      </c>
      <c r="DV44" s="2">
        <f t="shared" si="58"/>
        <v>0.19625482708778288</v>
      </c>
      <c r="DW44" s="2">
        <f t="shared" si="58"/>
        <v>9.0350139149569603E-2</v>
      </c>
      <c r="DX44" s="2">
        <f t="shared" si="58"/>
        <v>2.8045649688261818E-2</v>
      </c>
      <c r="DY44" s="2">
        <f t="shared" si="58"/>
        <v>0.77315384117532848</v>
      </c>
    </row>
    <row r="45" spans="1:129" x14ac:dyDescent="0.2">
      <c r="A45" s="4" t="s">
        <v>12</v>
      </c>
      <c r="B45" s="6" t="s">
        <v>11</v>
      </c>
      <c r="C45" s="6" t="s">
        <v>0</v>
      </c>
      <c r="D45" s="2">
        <f t="shared" ref="D45:AI45" si="74">D19/$D19</f>
        <v>1</v>
      </c>
      <c r="E45" s="2">
        <f t="shared" si="74"/>
        <v>1.1724728646250192E-2</v>
      </c>
      <c r="F45" s="2">
        <f t="shared" si="74"/>
        <v>1.3058679809596024E-2</v>
      </c>
      <c r="G45" s="2">
        <f t="shared" si="74"/>
        <v>1.224426752039541E-2</v>
      </c>
      <c r="H45" s="2">
        <f t="shared" si="74"/>
        <v>1.3058679809596024E-2</v>
      </c>
      <c r="I45" s="2">
        <f t="shared" si="74"/>
        <v>1.2876139124085542E-2</v>
      </c>
      <c r="J45" s="2">
        <f t="shared" si="74"/>
        <v>1.3578218683741242E-2</v>
      </c>
      <c r="K45" s="2">
        <f t="shared" si="74"/>
        <v>1.3479927545389443E-2</v>
      </c>
      <c r="L45" s="2">
        <f t="shared" si="74"/>
        <v>1.3704593004479267E-2</v>
      </c>
      <c r="M45" s="2">
        <f t="shared" si="74"/>
        <v>1.2511057753064577E-2</v>
      </c>
      <c r="N45" s="2">
        <f t="shared" si="74"/>
        <v>1.2707640029768173E-2</v>
      </c>
      <c r="O45" s="2">
        <f t="shared" si="74"/>
        <v>1.3156970947947821E-2</v>
      </c>
      <c r="P45" s="2">
        <f t="shared" si="74"/>
        <v>1.290422230647177E-2</v>
      </c>
      <c r="Q45" s="2">
        <f t="shared" si="74"/>
        <v>1.1991518878919359E-2</v>
      </c>
      <c r="R45" s="2">
        <f t="shared" si="74"/>
        <v>1.1921310922953789E-2</v>
      </c>
      <c r="S45" s="2">
        <f t="shared" si="74"/>
        <v>1.2089810017271158E-2</v>
      </c>
      <c r="T45" s="2">
        <f t="shared" si="74"/>
        <v>1.0952441130628923E-2</v>
      </c>
      <c r="U45" s="2">
        <f t="shared" si="74"/>
        <v>1.1247314545684317E-2</v>
      </c>
      <c r="V45" s="2">
        <f t="shared" si="74"/>
        <v>1.0601401350801072E-2</v>
      </c>
      <c r="W45" s="2">
        <f t="shared" si="74"/>
        <v>1.1780895011022649E-2</v>
      </c>
      <c r="X45" s="2">
        <f t="shared" si="74"/>
        <v>1.6105705098501764E-2</v>
      </c>
      <c r="Y45" s="2">
        <f t="shared" si="74"/>
        <v>1.8422567645365574E-2</v>
      </c>
      <c r="Z45" s="2">
        <f t="shared" si="74"/>
        <v>1.9559936532007806E-2</v>
      </c>
      <c r="AA45" s="2">
        <f t="shared" si="74"/>
        <v>1.8155777412696406E-2</v>
      </c>
      <c r="AB45" s="2">
        <f t="shared" si="74"/>
        <v>1.9026356066669477E-2</v>
      </c>
      <c r="AC45" s="2">
        <f t="shared" si="74"/>
        <v>1.6386536922364043E-2</v>
      </c>
      <c r="AD45" s="2">
        <f t="shared" si="74"/>
        <v>1.4055632784307118E-2</v>
      </c>
      <c r="AE45" s="2">
        <f t="shared" si="74"/>
        <v>1.4757712343962818E-2</v>
      </c>
      <c r="AF45" s="2">
        <f t="shared" si="74"/>
        <v>1.6863951022929917E-2</v>
      </c>
      <c r="AG45" s="2">
        <f t="shared" si="74"/>
        <v>1.5951247595377509E-2</v>
      </c>
      <c r="AH45" s="2">
        <f t="shared" si="74"/>
        <v>1.5319375991687378E-2</v>
      </c>
      <c r="AI45" s="2">
        <f t="shared" si="74"/>
        <v>1.360630186612747E-2</v>
      </c>
      <c r="AJ45" s="2">
        <f t="shared" ref="AJ45:BO45" si="75">AJ19/$D19</f>
        <v>1.4631338023224793E-2</v>
      </c>
      <c r="AK45" s="2">
        <f t="shared" si="75"/>
        <v>1.3676509822093039E-2</v>
      </c>
      <c r="AL45" s="2">
        <f t="shared" si="75"/>
        <v>1.2679556847381946E-2</v>
      </c>
      <c r="AM45" s="2">
        <f t="shared" si="75"/>
        <v>1.2525099344257691E-2</v>
      </c>
      <c r="AN45" s="2">
        <f t="shared" si="75"/>
        <v>1.2468932979485235E-2</v>
      </c>
      <c r="AO45" s="2">
        <f t="shared" si="75"/>
        <v>1.346588595419633E-2</v>
      </c>
      <c r="AP45" s="2">
        <f t="shared" si="75"/>
        <v>1.2539140935450806E-2</v>
      </c>
      <c r="AQ45" s="2">
        <f t="shared" si="75"/>
        <v>1.1696645463863965E-2</v>
      </c>
      <c r="AR45" s="2">
        <f t="shared" si="75"/>
        <v>1.2370641841133437E-2</v>
      </c>
      <c r="AS45" s="2">
        <f t="shared" si="75"/>
        <v>1.3142929356754707E-2</v>
      </c>
      <c r="AT45" s="2">
        <f t="shared" si="75"/>
        <v>1.1556229551932825E-2</v>
      </c>
      <c r="AU45" s="2">
        <f t="shared" si="75"/>
        <v>9.9133633823384869E-3</v>
      </c>
      <c r="AV45" s="2">
        <f t="shared" si="75"/>
        <v>1.0826066809890896E-2</v>
      </c>
      <c r="AW45" s="2">
        <f t="shared" si="75"/>
        <v>1.1261356136877431E-2</v>
      </c>
      <c r="AX45" s="2">
        <f t="shared" si="75"/>
        <v>1.0896274765856468E-2</v>
      </c>
      <c r="AY45" s="2">
        <f t="shared" si="75"/>
        <v>1.0882233174663353E-2</v>
      </c>
      <c r="AZ45" s="2">
        <f t="shared" si="75"/>
        <v>1.1991518878919359E-2</v>
      </c>
      <c r="BA45" s="2">
        <f t="shared" si="75"/>
        <v>1.1935352514146904E-2</v>
      </c>
      <c r="BB45" s="2">
        <f t="shared" si="75"/>
        <v>1.3156970947947821E-2</v>
      </c>
      <c r="BC45" s="2">
        <f t="shared" si="75"/>
        <v>1.2398725023519665E-2</v>
      </c>
      <c r="BD45" s="2">
        <f t="shared" si="75"/>
        <v>1.3199095721527164E-2</v>
      </c>
      <c r="BE45" s="2">
        <f t="shared" si="75"/>
        <v>1.2932305488857997E-2</v>
      </c>
      <c r="BF45" s="2">
        <f t="shared" si="75"/>
        <v>1.2188101155622955E-2</v>
      </c>
      <c r="BG45" s="2">
        <f t="shared" si="75"/>
        <v>1.1935352514146904E-2</v>
      </c>
      <c r="BH45" s="2">
        <f t="shared" si="75"/>
        <v>1.2174059564429841E-2</v>
      </c>
      <c r="BI45" s="2">
        <f t="shared" si="75"/>
        <v>1.2047685243691816E-2</v>
      </c>
      <c r="BJ45" s="2">
        <f t="shared" si="75"/>
        <v>1.3016555036016682E-2</v>
      </c>
      <c r="BK45" s="2">
        <f t="shared" si="75"/>
        <v>1.2609348891416376E-2</v>
      </c>
      <c r="BL45" s="2">
        <f t="shared" si="75"/>
        <v>1.171068705505708E-2</v>
      </c>
      <c r="BM45" s="2">
        <f t="shared" si="75"/>
        <v>1.1275397728070544E-2</v>
      </c>
      <c r="BN45" s="2">
        <f t="shared" si="75"/>
        <v>1.0194195206200766E-2</v>
      </c>
      <c r="BO45" s="2">
        <f t="shared" si="75"/>
        <v>9.9835713383040568E-3</v>
      </c>
      <c r="BP45" s="2">
        <f t="shared" ref="BP45:CQ45" si="76">BP19/$D19</f>
        <v>1.0559276577221732E-2</v>
      </c>
      <c r="BQ45" s="2">
        <f t="shared" si="76"/>
        <v>9.0989510931378751E-3</v>
      </c>
      <c r="BR45" s="2">
        <f t="shared" si="76"/>
        <v>8.874285634048051E-3</v>
      </c>
      <c r="BS45" s="2">
        <f t="shared" si="76"/>
        <v>8.4670794894477434E-3</v>
      </c>
      <c r="BT45" s="2">
        <f t="shared" si="76"/>
        <v>8.5934538101857701E-3</v>
      </c>
      <c r="BU45" s="2">
        <f t="shared" si="76"/>
        <v>8.481121080640858E-3</v>
      </c>
      <c r="BV45" s="2">
        <f t="shared" si="76"/>
        <v>8.3968715334821736E-3</v>
      </c>
      <c r="BW45" s="2">
        <f t="shared" si="76"/>
        <v>8.1019981184267797E-3</v>
      </c>
      <c r="BX45" s="2">
        <f t="shared" si="76"/>
        <v>7.7790415209851582E-3</v>
      </c>
      <c r="BY45" s="2">
        <f t="shared" si="76"/>
        <v>8.1862476655854641E-3</v>
      </c>
      <c r="BZ45" s="2">
        <f t="shared" si="76"/>
        <v>8.9866183635929631E-3</v>
      </c>
      <c r="CA45" s="2">
        <f t="shared" si="76"/>
        <v>6.2063833073563897E-3</v>
      </c>
      <c r="CB45" s="2">
        <f t="shared" si="76"/>
        <v>6.4310487664462138E-3</v>
      </c>
      <c r="CC45" s="2">
        <f t="shared" si="76"/>
        <v>6.5152983136048974E-3</v>
      </c>
      <c r="CD45" s="2">
        <f t="shared" si="76"/>
        <v>6.2204248985495035E-3</v>
      </c>
      <c r="CE45" s="2">
        <f t="shared" si="76"/>
        <v>5.2515551062246374E-3</v>
      </c>
      <c r="CF45" s="2">
        <f t="shared" si="76"/>
        <v>4.9005153263967875E-3</v>
      </c>
      <c r="CG45" s="2">
        <f t="shared" si="76"/>
        <v>5.3077214709970934E-3</v>
      </c>
      <c r="CH45" s="2">
        <f t="shared" si="76"/>
        <v>4.9988064647485857E-3</v>
      </c>
      <c r="CI45" s="2">
        <f t="shared" si="76"/>
        <v>5.0690144207141555E-3</v>
      </c>
      <c r="CJ45" s="2">
        <f t="shared" si="76"/>
        <v>4.3950180434446833E-3</v>
      </c>
      <c r="CK45" s="2">
        <f t="shared" si="76"/>
        <v>4.240560540320429E-3</v>
      </c>
      <c r="CL45" s="2">
        <f t="shared" si="76"/>
        <v>4.1141862195824032E-3</v>
      </c>
      <c r="CM45" s="2">
        <f t="shared" si="76"/>
        <v>3.3840234775404749E-3</v>
      </c>
      <c r="CN45" s="2">
        <f t="shared" si="76"/>
        <v>2.6819439178847747E-3</v>
      </c>
      <c r="CO45" s="2">
        <f t="shared" si="76"/>
        <v>2.6679023266916609E-3</v>
      </c>
      <c r="CP45" s="2">
        <f t="shared" si="76"/>
        <v>2.7661934650434587E-3</v>
      </c>
      <c r="CQ45" s="2">
        <f t="shared" si="76"/>
        <v>8.2424140303579193E-3</v>
      </c>
      <c r="CS45" s="4" t="s">
        <v>12</v>
      </c>
      <c r="CT45" s="6" t="s">
        <v>11</v>
      </c>
      <c r="CU45" s="6" t="s">
        <v>0</v>
      </c>
      <c r="CV45" s="2">
        <f t="shared" ref="CV45" si="77">CV19/$D19</f>
        <v>6.2962494909923186E-2</v>
      </c>
      <c r="CW45" s="2">
        <f t="shared" ref="CW45:DL45" si="78">CW19/$D19</f>
        <v>6.5981437016442698E-2</v>
      </c>
      <c r="CX45" s="2">
        <f t="shared" si="78"/>
        <v>6.2063833073563897E-2</v>
      </c>
      <c r="CY45" s="2">
        <f t="shared" si="78"/>
        <v>6.0687757136638723E-2</v>
      </c>
      <c r="CZ45" s="2">
        <f t="shared" si="78"/>
        <v>9.1551174579103306E-2</v>
      </c>
      <c r="DA45" s="2">
        <f t="shared" si="78"/>
        <v>7.6947919738264745E-2</v>
      </c>
      <c r="DB45" s="2">
        <f t="shared" si="78"/>
        <v>6.7118805903084944E-2</v>
      </c>
      <c r="DC45" s="2">
        <f t="shared" si="78"/>
        <v>6.2541247174129774E-2</v>
      </c>
      <c r="DD45" s="2">
        <f t="shared" si="78"/>
        <v>5.6699945237794348E-2</v>
      </c>
      <c r="DE45" s="2">
        <f t="shared" si="78"/>
        <v>5.8862350281533901E-2</v>
      </c>
      <c r="DF45" s="2">
        <f t="shared" si="78"/>
        <v>6.2653579903674678E-2</v>
      </c>
      <c r="DG45" s="2">
        <f t="shared" si="78"/>
        <v>6.155833579061179E-2</v>
      </c>
      <c r="DH45" s="2">
        <f t="shared" si="78"/>
        <v>5.1111391942934972E-2</v>
      </c>
      <c r="DI45" s="2">
        <f t="shared" si="78"/>
        <v>4.28128115478046E-2</v>
      </c>
      <c r="DJ45" s="2">
        <f t="shared" si="78"/>
        <v>3.9260288975946751E-2</v>
      </c>
      <c r="DK45" s="2">
        <f t="shared" si="78"/>
        <v>2.931884241122204E-2</v>
      </c>
      <c r="DL45" s="2">
        <f t="shared" si="78"/>
        <v>4.786778437732564E-2</v>
      </c>
      <c r="DN45" s="4" t="s">
        <v>12</v>
      </c>
      <c r="DO45" s="6" t="s">
        <v>11</v>
      </c>
      <c r="DP45" s="6" t="s">
        <v>0</v>
      </c>
      <c r="DQ45" s="2">
        <f t="shared" si="5"/>
        <v>6.2962494909923186E-2</v>
      </c>
      <c r="DR45" s="2">
        <f t="shared" si="5"/>
        <v>6.2962494909923186E-2</v>
      </c>
      <c r="DS45" s="2">
        <f t="shared" si="5"/>
        <v>0.22380892202704411</v>
      </c>
      <c r="DT45" s="2">
        <f t="shared" si="6"/>
        <v>9.4864990100678212E-2</v>
      </c>
      <c r="DU45" s="2">
        <f t="shared" si="58"/>
        <v>0.61693135066065685</v>
      </c>
      <c r="DV45" s="2">
        <f t="shared" si="58"/>
        <v>0.15925972731229904</v>
      </c>
      <c r="DW45" s="2">
        <f t="shared" si="58"/>
        <v>7.718662678854768E-2</v>
      </c>
      <c r="DX45" s="2">
        <f t="shared" si="58"/>
        <v>2.3856663437100693E-2</v>
      </c>
      <c r="DY45" s="2">
        <f t="shared" si="58"/>
        <v>0.77619107797295595</v>
      </c>
    </row>
    <row r="46" spans="1:129" x14ac:dyDescent="0.2">
      <c r="A46" s="4" t="s">
        <v>10</v>
      </c>
      <c r="B46" s="6" t="s">
        <v>9</v>
      </c>
      <c r="C46" s="6" t="s">
        <v>0</v>
      </c>
      <c r="D46" s="2">
        <f t="shared" ref="D46:AI46" si="79">D20/$D20</f>
        <v>1</v>
      </c>
      <c r="E46" s="2">
        <f t="shared" si="79"/>
        <v>8.1434772964922835E-3</v>
      </c>
      <c r="F46" s="2">
        <f t="shared" si="79"/>
        <v>7.2245635159542444E-3</v>
      </c>
      <c r="G46" s="2">
        <f t="shared" si="79"/>
        <v>7.5731170189169495E-3</v>
      </c>
      <c r="H46" s="2">
        <f t="shared" si="79"/>
        <v>8.048417250229728E-3</v>
      </c>
      <c r="I46" s="2">
        <f t="shared" si="79"/>
        <v>8.3335973890173963E-3</v>
      </c>
      <c r="J46" s="2">
        <f t="shared" si="79"/>
        <v>8.9673310307677688E-3</v>
      </c>
      <c r="K46" s="2">
        <f t="shared" si="79"/>
        <v>9.5376913083431037E-3</v>
      </c>
      <c r="L46" s="2">
        <f t="shared" si="79"/>
        <v>1.0139738268005957E-2</v>
      </c>
      <c r="M46" s="2">
        <f t="shared" si="79"/>
        <v>1.0646725181406256E-2</v>
      </c>
      <c r="N46" s="2">
        <f t="shared" si="79"/>
        <v>1.0836845273931367E-2</v>
      </c>
      <c r="O46" s="2">
        <f t="shared" si="79"/>
        <v>1.1819132418644443E-2</v>
      </c>
      <c r="P46" s="2">
        <f t="shared" si="79"/>
        <v>1.1945879146994519E-2</v>
      </c>
      <c r="Q46" s="2">
        <f t="shared" si="79"/>
        <v>1.1185398776894071E-2</v>
      </c>
      <c r="R46" s="2">
        <f t="shared" si="79"/>
        <v>1.2516239424569853E-2</v>
      </c>
      <c r="S46" s="2">
        <f t="shared" si="79"/>
        <v>1.1914192464906999E-2</v>
      </c>
      <c r="T46" s="2">
        <f t="shared" si="79"/>
        <v>1.1629012326119332E-2</v>
      </c>
      <c r="U46" s="2">
        <f t="shared" si="79"/>
        <v>1.1185398776894071E-2</v>
      </c>
      <c r="V46" s="2">
        <f t="shared" si="79"/>
        <v>1.2104312557432112E-2</v>
      </c>
      <c r="W46" s="2">
        <f t="shared" si="79"/>
        <v>1.0488291770968662E-2</v>
      </c>
      <c r="X46" s="2">
        <f t="shared" si="79"/>
        <v>7.826610475617099E-3</v>
      </c>
      <c r="Y46" s="2">
        <f t="shared" si="79"/>
        <v>6.8443233309040214E-3</v>
      </c>
      <c r="Z46" s="2">
        <f t="shared" si="79"/>
        <v>7.9216705218796545E-3</v>
      </c>
      <c r="AA46" s="2">
        <f t="shared" si="79"/>
        <v>9.0940777591178423E-3</v>
      </c>
      <c r="AB46" s="2">
        <f t="shared" si="79"/>
        <v>9.7594980829557344E-3</v>
      </c>
      <c r="AC46" s="2">
        <f t="shared" si="79"/>
        <v>9.0940777591178423E-3</v>
      </c>
      <c r="AD46" s="2">
        <f t="shared" si="79"/>
        <v>8.5237174815425074E-3</v>
      </c>
      <c r="AE46" s="2">
        <f t="shared" si="79"/>
        <v>8.2702240248423587E-3</v>
      </c>
      <c r="AF46" s="2">
        <f t="shared" si="79"/>
        <v>8.048417250229728E-3</v>
      </c>
      <c r="AG46" s="2">
        <f t="shared" si="79"/>
        <v>9.315884533730473E-3</v>
      </c>
      <c r="AH46" s="2">
        <f t="shared" si="79"/>
        <v>9.6644380366931772E-3</v>
      </c>
      <c r="AI46" s="2">
        <f t="shared" si="79"/>
        <v>1.0805158591843849E-2</v>
      </c>
      <c r="AJ46" s="2">
        <f t="shared" ref="AJ46:BO46" si="80">AJ20/$D20</f>
        <v>1.0329858360531069E-2</v>
      </c>
      <c r="AK46" s="2">
        <f t="shared" si="80"/>
        <v>9.8228714471307703E-3</v>
      </c>
      <c r="AL46" s="2">
        <f t="shared" si="80"/>
        <v>8.8405843024176936E-3</v>
      </c>
      <c r="AM46" s="2">
        <f t="shared" si="80"/>
        <v>1.0234798314268514E-2</v>
      </c>
      <c r="AN46" s="2">
        <f t="shared" si="80"/>
        <v>1.0139738268005957E-2</v>
      </c>
      <c r="AO46" s="2">
        <f t="shared" si="80"/>
        <v>9.0940777591178423E-3</v>
      </c>
      <c r="AP46" s="2">
        <f t="shared" si="80"/>
        <v>9.85455812921829E-3</v>
      </c>
      <c r="AQ46" s="2">
        <f t="shared" si="80"/>
        <v>1.1153712094806553E-2</v>
      </c>
      <c r="AR46" s="2">
        <f t="shared" si="80"/>
        <v>1.0773471909756329E-2</v>
      </c>
      <c r="AS46" s="2">
        <f t="shared" si="80"/>
        <v>1.1787445736556925E-2</v>
      </c>
      <c r="AT46" s="2">
        <f t="shared" si="80"/>
        <v>1.1280458823156628E-2</v>
      </c>
      <c r="AU46" s="2">
        <f t="shared" si="80"/>
        <v>1.0044678221743401E-2</v>
      </c>
      <c r="AV46" s="2">
        <f t="shared" si="80"/>
        <v>1.1502265597769257E-2</v>
      </c>
      <c r="AW46" s="2">
        <f t="shared" si="80"/>
        <v>1.1819132418644443E-2</v>
      </c>
      <c r="AX46" s="2">
        <f t="shared" si="80"/>
        <v>1.1755759054469406E-2</v>
      </c>
      <c r="AY46" s="2">
        <f t="shared" si="80"/>
        <v>1.1882505782819481E-2</v>
      </c>
      <c r="AZ46" s="2">
        <f t="shared" si="80"/>
        <v>1.4829367216958713E-2</v>
      </c>
      <c r="BA46" s="2">
        <f t="shared" si="80"/>
        <v>1.489274058113375E-2</v>
      </c>
      <c r="BB46" s="2">
        <f t="shared" si="80"/>
        <v>1.5970087772109381E-2</v>
      </c>
      <c r="BC46" s="2">
        <f t="shared" si="80"/>
        <v>1.717418169143509E-2</v>
      </c>
      <c r="BD46" s="2">
        <f t="shared" si="80"/>
        <v>1.5875027725846827E-2</v>
      </c>
      <c r="BE46" s="2">
        <f t="shared" si="80"/>
        <v>1.7110808327260054E-2</v>
      </c>
      <c r="BF46" s="2">
        <f t="shared" si="80"/>
        <v>1.6096834500459456E-2</v>
      </c>
      <c r="BG46" s="2">
        <f t="shared" si="80"/>
        <v>1.5177920719921417E-2</v>
      </c>
      <c r="BH46" s="2">
        <f t="shared" si="80"/>
        <v>1.742767514813524E-2</v>
      </c>
      <c r="BI46" s="2">
        <f t="shared" si="80"/>
        <v>1.7459361830222758E-2</v>
      </c>
      <c r="BJ46" s="2">
        <f t="shared" si="80"/>
        <v>1.5019487309483824E-2</v>
      </c>
      <c r="BK46" s="2">
        <f t="shared" si="80"/>
        <v>1.6762254824297346E-2</v>
      </c>
      <c r="BL46" s="2">
        <f t="shared" si="80"/>
        <v>1.5241294084096454E-2</v>
      </c>
      <c r="BM46" s="2">
        <f t="shared" si="80"/>
        <v>1.46392471244336E-2</v>
      </c>
      <c r="BN46" s="2">
        <f t="shared" si="80"/>
        <v>1.4417440349820971E-2</v>
      </c>
      <c r="BO46" s="2">
        <f t="shared" si="80"/>
        <v>1.4829367216958713E-2</v>
      </c>
      <c r="BP46" s="2">
        <f t="shared" ref="BP46:CQ46" si="81">BP20/$D20</f>
        <v>1.3752020025983079E-2</v>
      </c>
      <c r="BQ46" s="2">
        <f t="shared" si="81"/>
        <v>1.2896479609620077E-2</v>
      </c>
      <c r="BR46" s="2">
        <f t="shared" si="81"/>
        <v>1.3910453436420672E-2</v>
      </c>
      <c r="BS46" s="2">
        <f t="shared" si="81"/>
        <v>1.1565638961944295E-2</v>
      </c>
      <c r="BT46" s="2">
        <f t="shared" si="81"/>
        <v>1.1597325644031813E-2</v>
      </c>
      <c r="BU46" s="2">
        <f t="shared" si="81"/>
        <v>1.166069900820685E-2</v>
      </c>
      <c r="BV46" s="2">
        <f t="shared" si="81"/>
        <v>1.2421179378307298E-2</v>
      </c>
      <c r="BW46" s="2">
        <f t="shared" si="81"/>
        <v>1.2294432649957223E-2</v>
      </c>
      <c r="BX46" s="2">
        <f t="shared" si="81"/>
        <v>1.3308406476757819E-2</v>
      </c>
      <c r="BY46" s="2">
        <f t="shared" si="81"/>
        <v>1.3847080072245636E-2</v>
      </c>
      <c r="BZ46" s="2">
        <f t="shared" si="81"/>
        <v>1.5209607402008935E-2</v>
      </c>
      <c r="CA46" s="2">
        <f t="shared" si="81"/>
        <v>1.2167685921607149E-2</v>
      </c>
      <c r="CB46" s="2">
        <f t="shared" si="81"/>
        <v>1.1312145505244146E-2</v>
      </c>
      <c r="CC46" s="2">
        <f t="shared" si="81"/>
        <v>1.0741785227668811E-2</v>
      </c>
      <c r="CD46" s="2">
        <f t="shared" si="81"/>
        <v>9.2208244874679175E-3</v>
      </c>
      <c r="CE46" s="2">
        <f t="shared" si="81"/>
        <v>8.9356443486802491E-3</v>
      </c>
      <c r="CF46" s="2">
        <f t="shared" si="81"/>
        <v>8.1434772964922835E-3</v>
      </c>
      <c r="CG46" s="2">
        <f t="shared" si="81"/>
        <v>7.4780569726543931E-3</v>
      </c>
      <c r="CH46" s="2">
        <f t="shared" si="81"/>
        <v>7.9533572039671725E-3</v>
      </c>
      <c r="CI46" s="2">
        <f t="shared" si="81"/>
        <v>6.6858899204664283E-3</v>
      </c>
      <c r="CJ46" s="2">
        <f t="shared" si="81"/>
        <v>6.6858899204664283E-3</v>
      </c>
      <c r="CK46" s="2">
        <f t="shared" si="81"/>
        <v>6.939383377166577E-3</v>
      </c>
      <c r="CL46" s="2">
        <f t="shared" si="81"/>
        <v>5.0064957698279415E-3</v>
      </c>
      <c r="CM46" s="2">
        <f t="shared" si="81"/>
        <v>4.4678221743401246E-3</v>
      </c>
      <c r="CN46" s="2">
        <f t="shared" si="81"/>
        <v>4.753002313127792E-3</v>
      </c>
      <c r="CO46" s="2">
        <f t="shared" si="81"/>
        <v>4.4678221743401246E-3</v>
      </c>
      <c r="CP46" s="2">
        <f t="shared" si="81"/>
        <v>3.4538483475395291E-3</v>
      </c>
      <c r="CQ46" s="2">
        <f t="shared" si="81"/>
        <v>1.6477074685509682E-2</v>
      </c>
      <c r="CS46" s="4" t="s">
        <v>10</v>
      </c>
      <c r="CT46" s="6" t="s">
        <v>9</v>
      </c>
      <c r="CU46" s="6" t="s">
        <v>0</v>
      </c>
      <c r="CV46" s="2">
        <f t="shared" ref="CV46" si="82">CV20/$D20</f>
        <v>3.9323172470610603E-2</v>
      </c>
      <c r="CW46" s="2">
        <f t="shared" ref="CW46:DL46" si="83">CW20/$D20</f>
        <v>5.012833106245445E-2</v>
      </c>
      <c r="CX46" s="2">
        <f t="shared" si="83"/>
        <v>5.9380842232009887E-2</v>
      </c>
      <c r="CY46" s="2">
        <f t="shared" si="83"/>
        <v>5.3233625907031276E-2</v>
      </c>
      <c r="CZ46" s="2">
        <f t="shared" si="83"/>
        <v>4.2713647453975094E-2</v>
      </c>
      <c r="DA46" s="2">
        <f t="shared" si="83"/>
        <v>4.3822681327038246E-2</v>
      </c>
      <c r="DB46" s="2">
        <f t="shared" si="83"/>
        <v>5.0033271016191892E-2</v>
      </c>
      <c r="DC46" s="2">
        <f t="shared" si="83"/>
        <v>5.1015558160904972E-2</v>
      </c>
      <c r="DD46" s="2">
        <f t="shared" si="83"/>
        <v>5.6433980797870653E-2</v>
      </c>
      <c r="DE46" s="2">
        <f t="shared" si="83"/>
        <v>6.9330460407490732E-2</v>
      </c>
      <c r="DF46" s="2">
        <f t="shared" si="83"/>
        <v>8.1434772964922839E-2</v>
      </c>
      <c r="DG46" s="2">
        <f t="shared" si="83"/>
        <v>8.1910073196235625E-2</v>
      </c>
      <c r="DH46" s="2">
        <f t="shared" si="83"/>
        <v>7.0534554326816434E-2</v>
      </c>
      <c r="DI46" s="2">
        <f t="shared" si="83"/>
        <v>6.1155296428910925E-2</v>
      </c>
      <c r="DJ46" s="2">
        <f t="shared" si="83"/>
        <v>6.6827212522576757E-2</v>
      </c>
      <c r="DK46" s="2">
        <f t="shared" si="83"/>
        <v>4.8353876865553411E-2</v>
      </c>
      <c r="DL46" s="2">
        <f t="shared" si="83"/>
        <v>7.4368642859406198E-2</v>
      </c>
      <c r="DN46" s="4" t="s">
        <v>10</v>
      </c>
      <c r="DO46" s="6" t="s">
        <v>9</v>
      </c>
      <c r="DP46" s="6" t="s">
        <v>0</v>
      </c>
      <c r="DQ46" s="2">
        <f t="shared" si="5"/>
        <v>3.9323172470610603E-2</v>
      </c>
      <c r="DR46" s="2">
        <f t="shared" si="5"/>
        <v>3.9323172470610603E-2</v>
      </c>
      <c r="DS46" s="2">
        <f t="shared" si="5"/>
        <v>0.18375106942552044</v>
      </c>
      <c r="DT46" s="2">
        <f t="shared" si="6"/>
        <v>9.4299565892455403E-2</v>
      </c>
      <c r="DU46" s="2">
        <f t="shared" si="58"/>
        <v>0.56554390189803228</v>
      </c>
      <c r="DV46" s="2">
        <f t="shared" si="58"/>
        <v>0.25070502867644728</v>
      </c>
      <c r="DW46" s="2">
        <f t="shared" si="58"/>
        <v>0.12272251972495959</v>
      </c>
      <c r="DX46" s="2">
        <f t="shared" si="58"/>
        <v>3.8626065464685194E-2</v>
      </c>
      <c r="DY46" s="2">
        <f t="shared" si="58"/>
        <v>0.81624893057447956</v>
      </c>
    </row>
    <row r="47" spans="1:129" x14ac:dyDescent="0.2">
      <c r="A47" s="4" t="s">
        <v>8</v>
      </c>
      <c r="B47" s="6" t="s">
        <v>7</v>
      </c>
      <c r="C47" s="6" t="s">
        <v>0</v>
      </c>
      <c r="D47" s="2">
        <f t="shared" ref="D47:AI47" si="84">D21/$D21</f>
        <v>1</v>
      </c>
      <c r="E47" s="2">
        <f t="shared" si="84"/>
        <v>9.1644353658873225E-3</v>
      </c>
      <c r="F47" s="2">
        <f t="shared" si="84"/>
        <v>1.0102961879261324E-2</v>
      </c>
      <c r="G47" s="2">
        <f t="shared" si="84"/>
        <v>1.0047754437298148E-2</v>
      </c>
      <c r="H47" s="2">
        <f t="shared" si="84"/>
        <v>1.0461810252021973E-2</v>
      </c>
      <c r="I47" s="2">
        <f t="shared" si="84"/>
        <v>1.1731581417175035E-2</v>
      </c>
      <c r="J47" s="2">
        <f t="shared" si="84"/>
        <v>1.1869600022082977E-2</v>
      </c>
      <c r="K47" s="2">
        <f t="shared" si="84"/>
        <v>1.2338863278769978E-2</v>
      </c>
      <c r="L47" s="2">
        <f t="shared" si="84"/>
        <v>1.1980014906009331E-2</v>
      </c>
      <c r="M47" s="2">
        <f t="shared" si="84"/>
        <v>1.280812653545698E-2</v>
      </c>
      <c r="N47" s="2">
        <f t="shared" si="84"/>
        <v>1.2449278162696331E-2</v>
      </c>
      <c r="O47" s="2">
        <f t="shared" si="84"/>
        <v>1.3028956303309686E-2</v>
      </c>
      <c r="P47" s="2">
        <f t="shared" si="84"/>
        <v>1.3001352582328098E-2</v>
      </c>
      <c r="Q47" s="2">
        <f t="shared" si="84"/>
        <v>1.297374886134651E-2</v>
      </c>
      <c r="R47" s="2">
        <f t="shared" si="84"/>
        <v>1.2256052115825214E-2</v>
      </c>
      <c r="S47" s="2">
        <f t="shared" si="84"/>
        <v>1.2118033510917272E-2</v>
      </c>
      <c r="T47" s="2">
        <f t="shared" si="84"/>
        <v>1.1841996301101389E-2</v>
      </c>
      <c r="U47" s="2">
        <f t="shared" si="84"/>
        <v>1.018577304220609E-2</v>
      </c>
      <c r="V47" s="2">
        <f t="shared" si="84"/>
        <v>1.0682640019874678E-2</v>
      </c>
      <c r="W47" s="2">
        <f t="shared" si="84"/>
        <v>1.0406602810058795E-2</v>
      </c>
      <c r="X47" s="2">
        <f t="shared" si="84"/>
        <v>7.4254009440472574E-3</v>
      </c>
      <c r="Y47" s="2">
        <f t="shared" si="84"/>
        <v>7.9774753636790239E-3</v>
      </c>
      <c r="Z47" s="2">
        <f t="shared" si="84"/>
        <v>8.3087200154580831E-3</v>
      </c>
      <c r="AA47" s="2">
        <f t="shared" si="84"/>
        <v>9.5232837386479696E-3</v>
      </c>
      <c r="AB47" s="2">
        <f t="shared" si="84"/>
        <v>9.9925469953349704E-3</v>
      </c>
      <c r="AC47" s="2">
        <f t="shared" si="84"/>
        <v>1.0958677229690562E-2</v>
      </c>
      <c r="AD47" s="2">
        <f t="shared" si="84"/>
        <v>1.0434206531040385E-2</v>
      </c>
      <c r="AE47" s="2">
        <f t="shared" si="84"/>
        <v>1.1179506997543269E-2</v>
      </c>
      <c r="AF47" s="2">
        <f t="shared" si="84"/>
        <v>1.0240980484169266E-2</v>
      </c>
      <c r="AG47" s="2">
        <f t="shared" si="84"/>
        <v>1.1041488392635327E-2</v>
      </c>
      <c r="AH47" s="2">
        <f t="shared" si="84"/>
        <v>1.2890937698401744E-2</v>
      </c>
      <c r="AI47" s="2">
        <f t="shared" si="84"/>
        <v>1.3194578629199216E-2</v>
      </c>
      <c r="AJ47" s="2">
        <f t="shared" ref="AJ47:BO47" si="85">AJ21/$D21</f>
        <v>1.4906009330057693E-2</v>
      </c>
      <c r="AK47" s="2">
        <f t="shared" si="85"/>
        <v>1.3304993513125569E-2</v>
      </c>
      <c r="AL47" s="2">
        <f t="shared" si="85"/>
        <v>1.164877025423027E-2</v>
      </c>
      <c r="AM47" s="2">
        <f t="shared" si="85"/>
        <v>1.3967482816683689E-2</v>
      </c>
      <c r="AN47" s="2">
        <f t="shared" si="85"/>
        <v>1.2835730256438568E-2</v>
      </c>
      <c r="AO47" s="2">
        <f t="shared" si="85"/>
        <v>1.1676373975211858E-2</v>
      </c>
      <c r="AP47" s="2">
        <f t="shared" si="85"/>
        <v>1.3028956303309686E-2</v>
      </c>
      <c r="AQ47" s="2">
        <f t="shared" si="85"/>
        <v>1.3111767466254452E-2</v>
      </c>
      <c r="AR47" s="2">
        <f t="shared" si="85"/>
        <v>1.2670107930549039E-2</v>
      </c>
      <c r="AS47" s="2">
        <f t="shared" si="85"/>
        <v>1.3111767466254452E-2</v>
      </c>
      <c r="AT47" s="2">
        <f t="shared" si="85"/>
        <v>1.2614900488585861E-2</v>
      </c>
      <c r="AU47" s="2">
        <f t="shared" si="85"/>
        <v>1.1455544207359152E-2</v>
      </c>
      <c r="AV47" s="2">
        <f t="shared" si="85"/>
        <v>1.2449278162696331E-2</v>
      </c>
      <c r="AW47" s="2">
        <f t="shared" si="85"/>
        <v>1.3028956303309686E-2</v>
      </c>
      <c r="AX47" s="2">
        <f t="shared" si="85"/>
        <v>1.380186049079416E-2</v>
      </c>
      <c r="AY47" s="2">
        <f t="shared" si="85"/>
        <v>1.3277389792143981E-2</v>
      </c>
      <c r="AZ47" s="2">
        <f t="shared" si="85"/>
        <v>1.4740387004168161E-2</v>
      </c>
      <c r="BA47" s="2">
        <f t="shared" si="85"/>
        <v>1.3360200955088745E-2</v>
      </c>
      <c r="BB47" s="2">
        <f t="shared" si="85"/>
        <v>1.6230987937173931E-2</v>
      </c>
      <c r="BC47" s="2">
        <f t="shared" si="85"/>
        <v>1.4933613051039281E-2</v>
      </c>
      <c r="BD47" s="2">
        <f t="shared" si="85"/>
        <v>1.6369006542081874E-2</v>
      </c>
      <c r="BE47" s="2">
        <f t="shared" si="85"/>
        <v>1.6010158169321224E-2</v>
      </c>
      <c r="BF47" s="2">
        <f t="shared" si="85"/>
        <v>1.4961216772020869E-2</v>
      </c>
      <c r="BG47" s="2">
        <f t="shared" si="85"/>
        <v>1.4215916305517984E-2</v>
      </c>
      <c r="BH47" s="2">
        <f t="shared" si="85"/>
        <v>1.4657575841223397E-2</v>
      </c>
      <c r="BI47" s="2">
        <f t="shared" si="85"/>
        <v>1.3525823280978276E-2</v>
      </c>
      <c r="BJ47" s="2">
        <f t="shared" si="85"/>
        <v>1.5485687470671047E-2</v>
      </c>
      <c r="BK47" s="2">
        <f t="shared" si="85"/>
        <v>1.3857067932757336E-2</v>
      </c>
      <c r="BL47" s="2">
        <f t="shared" si="85"/>
        <v>1.3912275374720512E-2</v>
      </c>
      <c r="BM47" s="2">
        <f t="shared" si="85"/>
        <v>1.2504485604659507E-2</v>
      </c>
      <c r="BN47" s="2">
        <f t="shared" si="85"/>
        <v>1.2504485604659507E-2</v>
      </c>
      <c r="BO47" s="2">
        <f t="shared" si="85"/>
        <v>1.148314792834074E-2</v>
      </c>
      <c r="BP47" s="2">
        <f t="shared" ref="BP47:CQ47" si="86">BP21/$D21</f>
        <v>1.2035222347972507E-2</v>
      </c>
      <c r="BQ47" s="2">
        <f t="shared" si="86"/>
        <v>1.0958677229690562E-2</v>
      </c>
      <c r="BR47" s="2">
        <f t="shared" si="86"/>
        <v>1.1593562812267094E-2</v>
      </c>
      <c r="BS47" s="2">
        <f t="shared" si="86"/>
        <v>1.1897203743064565E-2</v>
      </c>
      <c r="BT47" s="2">
        <f t="shared" si="86"/>
        <v>1.1731581417175035E-2</v>
      </c>
      <c r="BU47" s="2">
        <f t="shared" si="86"/>
        <v>1.0627432577911503E-2</v>
      </c>
      <c r="BV47" s="2">
        <f t="shared" si="86"/>
        <v>9.8545283904270288E-3</v>
      </c>
      <c r="BW47" s="2">
        <f t="shared" si="86"/>
        <v>1.1786788859138211E-2</v>
      </c>
      <c r="BX47" s="2">
        <f t="shared" si="86"/>
        <v>1.0572225135948327E-2</v>
      </c>
      <c r="BY47" s="2">
        <f t="shared" si="86"/>
        <v>1.2173240952880448E-2</v>
      </c>
      <c r="BZ47" s="2">
        <f t="shared" si="86"/>
        <v>1.2697711651530627E-2</v>
      </c>
      <c r="CA47" s="2">
        <f t="shared" si="86"/>
        <v>8.1983051315317312E-3</v>
      </c>
      <c r="CB47" s="2">
        <f t="shared" si="86"/>
        <v>8.5019460623292024E-3</v>
      </c>
      <c r="CC47" s="2">
        <f t="shared" si="86"/>
        <v>8.6951721092003199E-3</v>
      </c>
      <c r="CD47" s="2">
        <f t="shared" si="86"/>
        <v>7.5634195489551991E-3</v>
      </c>
      <c r="CE47" s="2">
        <f t="shared" si="86"/>
        <v>6.1004223369310181E-3</v>
      </c>
      <c r="CF47" s="2">
        <f t="shared" si="86"/>
        <v>5.4655367543544869E-3</v>
      </c>
      <c r="CG47" s="2">
        <f t="shared" si="86"/>
        <v>4.9134623347227204E-3</v>
      </c>
      <c r="CH47" s="2">
        <f t="shared" si="86"/>
        <v>5.6311590802440173E-3</v>
      </c>
      <c r="CI47" s="2">
        <f t="shared" si="86"/>
        <v>4.8858586137411324E-3</v>
      </c>
      <c r="CJ47" s="2">
        <f t="shared" si="86"/>
        <v>4.361387915090954E-3</v>
      </c>
      <c r="CK47" s="2">
        <f t="shared" si="86"/>
        <v>4.4994065199988956E-3</v>
      </c>
      <c r="CL47" s="2">
        <f t="shared" si="86"/>
        <v>3.8369172164407763E-3</v>
      </c>
      <c r="CM47" s="2">
        <f t="shared" si="86"/>
        <v>3.5608800066248931E-3</v>
      </c>
      <c r="CN47" s="2">
        <f t="shared" si="86"/>
        <v>2.8155795401220087E-3</v>
      </c>
      <c r="CO47" s="2">
        <f t="shared" si="86"/>
        <v>3.3400502387721863E-3</v>
      </c>
      <c r="CP47" s="2">
        <f t="shared" si="86"/>
        <v>2.8155795401220087E-3</v>
      </c>
      <c r="CQ47" s="2">
        <f t="shared" si="86"/>
        <v>1.0627432577911503E-2</v>
      </c>
      <c r="CS47" s="4" t="s">
        <v>8</v>
      </c>
      <c r="CT47" s="6" t="s">
        <v>7</v>
      </c>
      <c r="CU47" s="6" t="s">
        <v>0</v>
      </c>
      <c r="CV47" s="2">
        <f t="shared" ref="CV47" si="87">CV21/$D21</f>
        <v>5.1508543351643801E-2</v>
      </c>
      <c r="CW47" s="2">
        <f t="shared" ref="CW47:DL47" si="88">CW21/$D21</f>
        <v>6.1445882905015597E-2</v>
      </c>
      <c r="CX47" s="2">
        <f t="shared" si="88"/>
        <v>6.3378143373726784E-2</v>
      </c>
      <c r="CY47" s="2">
        <f t="shared" si="88"/>
        <v>5.0542413117288208E-2</v>
      </c>
      <c r="CZ47" s="2">
        <f t="shared" si="88"/>
        <v>4.6760703342810614E-2</v>
      </c>
      <c r="DA47" s="2">
        <f t="shared" si="88"/>
        <v>5.5787120103789993E-2</v>
      </c>
      <c r="DB47" s="2">
        <f t="shared" si="88"/>
        <v>6.7021834543296438E-2</v>
      </c>
      <c r="DC47" s="2">
        <f t="shared" si="88"/>
        <v>6.3322935931763608E-2</v>
      </c>
      <c r="DD47" s="2">
        <f t="shared" si="88"/>
        <v>6.2660446628205482E-2</v>
      </c>
      <c r="DE47" s="2">
        <f t="shared" si="88"/>
        <v>7.1410826179368975E-2</v>
      </c>
      <c r="DF47" s="2">
        <f t="shared" si="88"/>
        <v>7.6489910839981232E-2</v>
      </c>
      <c r="DG47" s="2">
        <f t="shared" si="88"/>
        <v>7.143842990035057E-2</v>
      </c>
      <c r="DH47" s="2">
        <f t="shared" si="88"/>
        <v>5.9486018715322823E-2</v>
      </c>
      <c r="DI47" s="2">
        <f t="shared" si="88"/>
        <v>5.5704308940845229E-2</v>
      </c>
      <c r="DJ47" s="2">
        <f t="shared" si="88"/>
        <v>5.5428271731029342E-2</v>
      </c>
      <c r="DK47" s="2">
        <f t="shared" si="88"/>
        <v>3.6326496811770227E-2</v>
      </c>
      <c r="DL47" s="2">
        <f t="shared" si="88"/>
        <v>5.1287713583791097E-2</v>
      </c>
      <c r="DN47" s="4" t="s">
        <v>8</v>
      </c>
      <c r="DO47" s="6" t="s">
        <v>7</v>
      </c>
      <c r="DP47" s="6" t="s">
        <v>0</v>
      </c>
      <c r="DQ47" s="2">
        <f t="shared" si="5"/>
        <v>5.1508543351643801E-2</v>
      </c>
      <c r="DR47" s="2">
        <f t="shared" si="5"/>
        <v>5.1508543351643801E-2</v>
      </c>
      <c r="DS47" s="2">
        <f t="shared" si="5"/>
        <v>0.20904297899356833</v>
      </c>
      <c r="DT47" s="2">
        <f t="shared" si="6"/>
        <v>9.608855273690893E-2</v>
      </c>
      <c r="DU47" s="2">
        <f t="shared" si="58"/>
        <v>0.59221022993899575</v>
      </c>
      <c r="DV47" s="2">
        <f t="shared" si="58"/>
        <v>0.1987467910674359</v>
      </c>
      <c r="DW47" s="2">
        <f t="shared" si="58"/>
        <v>8.7614210395561318E-2</v>
      </c>
      <c r="DX47" s="2">
        <f t="shared" si="58"/>
        <v>2.6996439119993373E-2</v>
      </c>
      <c r="DY47" s="2">
        <f t="shared" si="58"/>
        <v>0.79095702100643162</v>
      </c>
    </row>
    <row r="48" spans="1:129" x14ac:dyDescent="0.2">
      <c r="A48" s="4" t="s">
        <v>6</v>
      </c>
      <c r="B48" s="6" t="s">
        <v>5</v>
      </c>
      <c r="C48" s="6" t="s">
        <v>0</v>
      </c>
      <c r="D48" s="2">
        <f t="shared" ref="D48:AI48" si="89">D22/$D22</f>
        <v>1</v>
      </c>
      <c r="E48" s="2">
        <f t="shared" si="89"/>
        <v>8.5921543770688079E-3</v>
      </c>
      <c r="F48" s="2">
        <f t="shared" si="89"/>
        <v>9.314036199732376E-3</v>
      </c>
      <c r="G48" s="2">
        <f t="shared" si="89"/>
        <v>9.3316430734558774E-3</v>
      </c>
      <c r="H48" s="2">
        <f t="shared" si="89"/>
        <v>1.0493696739206986E-2</v>
      </c>
      <c r="I48" s="2">
        <f t="shared" si="89"/>
        <v>1.1092330445806042E-2</v>
      </c>
      <c r="J48" s="2">
        <f t="shared" si="89"/>
        <v>1.0969082329741531E-2</v>
      </c>
      <c r="K48" s="2">
        <f t="shared" si="89"/>
        <v>1.0687372350165505E-2</v>
      </c>
      <c r="L48" s="2">
        <f t="shared" si="89"/>
        <v>1.116275794070005E-2</v>
      </c>
      <c r="M48" s="2">
        <f t="shared" si="89"/>
        <v>1.1074723572082541E-2</v>
      </c>
      <c r="N48" s="2">
        <f t="shared" si="89"/>
        <v>1.1550109162617086E-2</v>
      </c>
      <c r="O48" s="2">
        <f t="shared" si="89"/>
        <v>1.1145151066976548E-2</v>
      </c>
      <c r="P48" s="2">
        <f t="shared" si="89"/>
        <v>1.2289597859004155E-2</v>
      </c>
      <c r="Q48" s="2">
        <f t="shared" si="89"/>
        <v>1.1673357278681597E-2</v>
      </c>
      <c r="R48" s="2">
        <f t="shared" si="89"/>
        <v>1.1233185435594055E-2</v>
      </c>
      <c r="S48" s="2">
        <f t="shared" si="89"/>
        <v>1.181421226846961E-2</v>
      </c>
      <c r="T48" s="2">
        <f t="shared" si="89"/>
        <v>1.0352841749418973E-2</v>
      </c>
      <c r="U48" s="2">
        <f t="shared" si="89"/>
        <v>1.1673357278681597E-2</v>
      </c>
      <c r="V48" s="2">
        <f t="shared" si="89"/>
        <v>9.8774561588844279E-3</v>
      </c>
      <c r="W48" s="2">
        <f t="shared" si="89"/>
        <v>1.0053524896119445E-2</v>
      </c>
      <c r="X48" s="2">
        <f t="shared" si="89"/>
        <v>8.1695894077047672E-3</v>
      </c>
      <c r="Y48" s="2">
        <f t="shared" si="89"/>
        <v>7.7470244383407282E-3</v>
      </c>
      <c r="Z48" s="2">
        <f t="shared" si="89"/>
        <v>7.3772800901471935E-3</v>
      </c>
      <c r="AA48" s="2">
        <f t="shared" si="89"/>
        <v>1.0159166138460456E-2</v>
      </c>
      <c r="AB48" s="2">
        <f t="shared" si="89"/>
        <v>9.7894217902669209E-3</v>
      </c>
      <c r="AC48" s="2">
        <f t="shared" si="89"/>
        <v>1.0511303612930487E-2</v>
      </c>
      <c r="AD48" s="2">
        <f t="shared" si="89"/>
        <v>1.0123952391013451E-2</v>
      </c>
      <c r="AE48" s="2">
        <f t="shared" si="89"/>
        <v>1.0599337981547996E-2</v>
      </c>
      <c r="AF48" s="2">
        <f t="shared" si="89"/>
        <v>1.1426861046552574E-2</v>
      </c>
      <c r="AG48" s="2">
        <f t="shared" si="89"/>
        <v>1.1021902950912037E-2</v>
      </c>
      <c r="AH48" s="2">
        <f t="shared" si="89"/>
        <v>1.2483273469962674E-2</v>
      </c>
      <c r="AI48" s="2">
        <f t="shared" si="89"/>
        <v>1.2043101626875132E-2</v>
      </c>
      <c r="AJ48" s="2">
        <f t="shared" ref="AJ48:BO48" si="90">AJ22/$D22</f>
        <v>1.2888231565603212E-2</v>
      </c>
      <c r="AK48" s="2">
        <f t="shared" si="90"/>
        <v>1.3099514050285232E-2</v>
      </c>
      <c r="AL48" s="2">
        <f t="shared" si="90"/>
        <v>1.2360025353898163E-2</v>
      </c>
      <c r="AM48" s="2">
        <f t="shared" si="90"/>
        <v>1.17085710261286E-2</v>
      </c>
      <c r="AN48" s="2">
        <f t="shared" si="90"/>
        <v>1.2271990985280654E-2</v>
      </c>
      <c r="AO48" s="2">
        <f t="shared" si="90"/>
        <v>1.1092330445806042E-2</v>
      </c>
      <c r="AP48" s="2">
        <f t="shared" si="90"/>
        <v>1.2395239101345166E-2</v>
      </c>
      <c r="AQ48" s="2">
        <f t="shared" si="90"/>
        <v>1.1444467920276076E-2</v>
      </c>
      <c r="AR48" s="2">
        <f t="shared" si="90"/>
        <v>1.1532502288893584E-2</v>
      </c>
      <c r="AS48" s="2">
        <f t="shared" si="90"/>
        <v>1.2941052186773716E-2</v>
      </c>
      <c r="AT48" s="2">
        <f t="shared" si="90"/>
        <v>1.2043101626875132E-2</v>
      </c>
      <c r="AU48" s="2">
        <f t="shared" si="90"/>
        <v>1.0035918022395944E-2</v>
      </c>
      <c r="AV48" s="2">
        <f t="shared" si="90"/>
        <v>1.116275794070005E-2</v>
      </c>
      <c r="AW48" s="2">
        <f t="shared" si="90"/>
        <v>1.2166349742939644E-2</v>
      </c>
      <c r="AX48" s="2">
        <f t="shared" si="90"/>
        <v>1.1867032889640116E-2</v>
      </c>
      <c r="AY48" s="2">
        <f t="shared" si="90"/>
        <v>1.3205155292626241E-2</v>
      </c>
      <c r="AZ48" s="2">
        <f t="shared" si="90"/>
        <v>1.3346010282414255E-2</v>
      </c>
      <c r="BA48" s="2">
        <f t="shared" si="90"/>
        <v>1.4754560180294387E-2</v>
      </c>
      <c r="BB48" s="2">
        <f t="shared" si="90"/>
        <v>1.5036270159870413E-2</v>
      </c>
      <c r="BC48" s="2">
        <f t="shared" si="90"/>
        <v>1.371575463060779E-2</v>
      </c>
      <c r="BD48" s="2">
        <f t="shared" si="90"/>
        <v>1.5177125149658426E-2</v>
      </c>
      <c r="BE48" s="2">
        <f t="shared" si="90"/>
        <v>1.5370800760616945E-2</v>
      </c>
      <c r="BF48" s="2">
        <f t="shared" si="90"/>
        <v>1.4560884569335868E-2</v>
      </c>
      <c r="BG48" s="2">
        <f t="shared" si="90"/>
        <v>1.5018663286146912E-2</v>
      </c>
      <c r="BH48" s="2">
        <f t="shared" si="90"/>
        <v>1.5177125149658426E-2</v>
      </c>
      <c r="BI48" s="2">
        <f t="shared" si="90"/>
        <v>1.5687724487639974E-2</v>
      </c>
      <c r="BJ48" s="2">
        <f t="shared" si="90"/>
        <v>1.4719346432847384E-2</v>
      </c>
      <c r="BK48" s="2">
        <f t="shared" si="90"/>
        <v>1.4913022043805901E-2</v>
      </c>
      <c r="BL48" s="2">
        <f t="shared" si="90"/>
        <v>1.3891823367842806E-2</v>
      </c>
      <c r="BM48" s="2">
        <f t="shared" si="90"/>
        <v>1.3134727797732235E-2</v>
      </c>
      <c r="BN48" s="2">
        <f t="shared" si="90"/>
        <v>1.2395239101345166E-2</v>
      </c>
      <c r="BO48" s="2">
        <f t="shared" si="90"/>
        <v>1.2853017818156209E-2</v>
      </c>
      <c r="BP48" s="2">
        <f t="shared" ref="BP48:CQ48" si="91">BP22/$D22</f>
        <v>1.2236777237833651E-2</v>
      </c>
      <c r="BQ48" s="2">
        <f t="shared" si="91"/>
        <v>1.1655750404958096E-2</v>
      </c>
      <c r="BR48" s="2">
        <f t="shared" si="91"/>
        <v>1.1180364814423551E-2</v>
      </c>
      <c r="BS48" s="2">
        <f t="shared" si="91"/>
        <v>1.1690964152405099E-2</v>
      </c>
      <c r="BT48" s="2">
        <f t="shared" si="91"/>
        <v>1.1004296077188534E-2</v>
      </c>
      <c r="BU48" s="2">
        <f t="shared" si="91"/>
        <v>1.1638143531234595E-2</v>
      </c>
      <c r="BV48" s="2">
        <f t="shared" si="91"/>
        <v>1.116275794070005E-2</v>
      </c>
      <c r="BW48" s="2">
        <f t="shared" si="91"/>
        <v>1.2782590323262202E-2</v>
      </c>
      <c r="BX48" s="2">
        <f t="shared" si="91"/>
        <v>1.2606521586027186E-2</v>
      </c>
      <c r="BY48" s="2">
        <f t="shared" si="91"/>
        <v>1.2606521586027186E-2</v>
      </c>
      <c r="BZ48" s="2">
        <f t="shared" si="91"/>
        <v>1.4719346432847384E-2</v>
      </c>
      <c r="CA48" s="2">
        <f t="shared" si="91"/>
        <v>9.9478836537784353E-3</v>
      </c>
      <c r="CB48" s="2">
        <f t="shared" si="91"/>
        <v>1.0071131769842947E-2</v>
      </c>
      <c r="CC48" s="2">
        <f t="shared" si="91"/>
        <v>1.0053524896119445E-2</v>
      </c>
      <c r="CD48" s="2">
        <f t="shared" si="91"/>
        <v>8.8914712303683353E-3</v>
      </c>
      <c r="CE48" s="2">
        <f t="shared" si="91"/>
        <v>8.0815550390872602E-3</v>
      </c>
      <c r="CF48" s="2">
        <f t="shared" si="91"/>
        <v>7.0779632368476652E-3</v>
      </c>
      <c r="CG48" s="2">
        <f t="shared" si="91"/>
        <v>7.5005282062117051E-3</v>
      </c>
      <c r="CH48" s="2">
        <f t="shared" si="91"/>
        <v>7.2364251003591805E-3</v>
      </c>
      <c r="CI48" s="2">
        <f t="shared" si="91"/>
        <v>6.109585182055074E-3</v>
      </c>
      <c r="CJ48" s="2">
        <f t="shared" si="91"/>
        <v>6.2856539192900907E-3</v>
      </c>
      <c r="CK48" s="2">
        <f t="shared" si="91"/>
        <v>5.2116346221564901E-3</v>
      </c>
      <c r="CL48" s="2">
        <f t="shared" si="91"/>
        <v>5.2468483696034929E-3</v>
      </c>
      <c r="CM48" s="2">
        <f t="shared" si="91"/>
        <v>4.1728290724698924E-3</v>
      </c>
      <c r="CN48" s="2">
        <f t="shared" si="91"/>
        <v>3.9791534615113743E-3</v>
      </c>
      <c r="CO48" s="2">
        <f t="shared" si="91"/>
        <v>3.3805197549123178E-3</v>
      </c>
      <c r="CP48" s="2">
        <f t="shared" si="91"/>
        <v>3.222057891400803E-3</v>
      </c>
      <c r="CQ48" s="2">
        <f t="shared" si="91"/>
        <v>1.244805972251567E-2</v>
      </c>
      <c r="CS48" s="4" t="s">
        <v>6</v>
      </c>
      <c r="CT48" s="6" t="s">
        <v>5</v>
      </c>
      <c r="CU48" s="6" t="s">
        <v>0</v>
      </c>
      <c r="CV48" s="2">
        <f t="shared" ref="CV48" si="92">CV22/$D22</f>
        <v>4.8823860835270093E-2</v>
      </c>
      <c r="CW48" s="2">
        <f t="shared" ref="CW48:DL48" si="93">CW22/$D22</f>
        <v>5.5444045355306712E-2</v>
      </c>
      <c r="CX48" s="2">
        <f t="shared" si="93"/>
        <v>5.8155503908725967E-2</v>
      </c>
      <c r="CY48" s="2">
        <f t="shared" si="93"/>
        <v>5.0126769490809214E-2</v>
      </c>
      <c r="CZ48" s="2">
        <f t="shared" si="93"/>
        <v>4.5584196070145785E-2</v>
      </c>
      <c r="DA48" s="2">
        <f t="shared" si="93"/>
        <v>5.5655327839988729E-2</v>
      </c>
      <c r="DB48" s="2">
        <f t="shared" si="93"/>
        <v>6.2099443622790337E-2</v>
      </c>
      <c r="DC48" s="2">
        <f t="shared" si="93"/>
        <v>5.8736530741601518E-2</v>
      </c>
      <c r="DD48" s="2">
        <f t="shared" si="93"/>
        <v>5.8349179519684484E-2</v>
      </c>
      <c r="DE48" s="2">
        <f t="shared" si="93"/>
        <v>6.8209028804845417E-2</v>
      </c>
      <c r="DF48" s="2">
        <f t="shared" si="93"/>
        <v>7.3843228396365937E-2</v>
      </c>
      <c r="DG48" s="2">
        <f t="shared" si="93"/>
        <v>7.4389041481794496E-2</v>
      </c>
      <c r="DH48" s="2">
        <f t="shared" si="93"/>
        <v>6.2275512360025355E-2</v>
      </c>
      <c r="DI48" s="2">
        <f t="shared" si="93"/>
        <v>5.6676526515951828E-2</v>
      </c>
      <c r="DJ48" s="2">
        <f t="shared" si="93"/>
        <v>6.2662863581942396E-2</v>
      </c>
      <c r="DK48" s="2">
        <f t="shared" si="93"/>
        <v>4.4175646172265652E-2</v>
      </c>
      <c r="DL48" s="2">
        <f t="shared" si="93"/>
        <v>6.4793295302486092E-2</v>
      </c>
      <c r="DN48" s="4" t="s">
        <v>6</v>
      </c>
      <c r="DO48" s="6" t="s">
        <v>5</v>
      </c>
      <c r="DP48" s="6" t="s">
        <v>0</v>
      </c>
      <c r="DQ48" s="2">
        <f t="shared" si="5"/>
        <v>4.8823860835270093E-2</v>
      </c>
      <c r="DR48" s="2">
        <f t="shared" si="5"/>
        <v>4.8823860835270093E-2</v>
      </c>
      <c r="DS48" s="2">
        <f t="shared" si="5"/>
        <v>0.19432706528628776</v>
      </c>
      <c r="DT48" s="2">
        <f t="shared" si="6"/>
        <v>9.0059159095710967E-2</v>
      </c>
      <c r="DU48" s="2">
        <f t="shared" si="58"/>
        <v>0.5773646031410663</v>
      </c>
      <c r="DV48" s="2">
        <f t="shared" si="58"/>
        <v>0.22830833157264596</v>
      </c>
      <c r="DW48" s="2">
        <f t="shared" si="58"/>
        <v>0.10896894147475174</v>
      </c>
      <c r="DX48" s="2">
        <f t="shared" si="58"/>
        <v>3.2449468272413552E-2</v>
      </c>
      <c r="DY48" s="2">
        <f t="shared" si="58"/>
        <v>0.80567293471371226</v>
      </c>
    </row>
    <row r="49" spans="1:129" x14ac:dyDescent="0.2">
      <c r="A49" s="4" t="s">
        <v>4</v>
      </c>
      <c r="B49" s="6" t="s">
        <v>3</v>
      </c>
      <c r="C49" s="6" t="s">
        <v>0</v>
      </c>
      <c r="D49" s="2">
        <f t="shared" ref="D49:AI49" si="94">D23/$D23</f>
        <v>1</v>
      </c>
      <c r="E49" s="2">
        <f t="shared" si="94"/>
        <v>8.451753865957555E-3</v>
      </c>
      <c r="F49" s="2">
        <f t="shared" si="94"/>
        <v>9.0276248708524593E-3</v>
      </c>
      <c r="G49" s="2">
        <f t="shared" si="94"/>
        <v>8.9090631933740963E-3</v>
      </c>
      <c r="H49" s="2">
        <f t="shared" si="94"/>
        <v>9.0276248708524593E-3</v>
      </c>
      <c r="I49" s="2">
        <f t="shared" si="94"/>
        <v>9.2647482258091836E-3</v>
      </c>
      <c r="J49" s="2">
        <f t="shared" si="94"/>
        <v>1.0314865940617536E-2</v>
      </c>
      <c r="K49" s="2">
        <f t="shared" si="94"/>
        <v>1.0094679968157721E-2</v>
      </c>
      <c r="L49" s="2">
        <f t="shared" si="94"/>
        <v>1.1263359360444437E-2</v>
      </c>
      <c r="M49" s="2">
        <f t="shared" si="94"/>
        <v>1.1280296742941346E-2</v>
      </c>
      <c r="N49" s="2">
        <f t="shared" si="94"/>
        <v>1.0873799563015532E-2</v>
      </c>
      <c r="O49" s="2">
        <f t="shared" si="94"/>
        <v>1.1110922917972256E-2</v>
      </c>
      <c r="P49" s="2">
        <f t="shared" si="94"/>
        <v>1.0822987415524805E-2</v>
      </c>
      <c r="Q49" s="2">
        <f t="shared" si="94"/>
        <v>1.0890736945512441E-2</v>
      </c>
      <c r="R49" s="2">
        <f t="shared" si="94"/>
        <v>1.0382615470605172E-2</v>
      </c>
      <c r="S49" s="2">
        <f t="shared" si="94"/>
        <v>1.0636676208058807E-2</v>
      </c>
      <c r="T49" s="2">
        <f t="shared" si="94"/>
        <v>1.0230179028132993E-2</v>
      </c>
      <c r="U49" s="2">
        <f t="shared" si="94"/>
        <v>1.1093985535475347E-2</v>
      </c>
      <c r="V49" s="2">
        <f t="shared" si="94"/>
        <v>9.1292491658339116E-3</v>
      </c>
      <c r="W49" s="2">
        <f t="shared" si="94"/>
        <v>1.1534357480394979E-2</v>
      </c>
      <c r="X49" s="2">
        <f t="shared" si="94"/>
        <v>2.1391914093595976E-2</v>
      </c>
      <c r="Y49" s="2">
        <f t="shared" si="94"/>
        <v>2.1137853356142343E-2</v>
      </c>
      <c r="Z49" s="2">
        <f t="shared" si="94"/>
        <v>1.9782862756389626E-2</v>
      </c>
      <c r="AA49" s="2">
        <f t="shared" si="94"/>
        <v>1.3465219085042597E-2</v>
      </c>
      <c r="AB49" s="2">
        <f t="shared" si="94"/>
        <v>1.1110922917972256E-2</v>
      </c>
      <c r="AC49" s="2">
        <f t="shared" si="94"/>
        <v>9.9761182906793582E-3</v>
      </c>
      <c r="AD49" s="2">
        <f t="shared" si="94"/>
        <v>8.6550024559204613E-3</v>
      </c>
      <c r="AE49" s="2">
        <f t="shared" si="94"/>
        <v>1.0399552853102081E-2</v>
      </c>
      <c r="AF49" s="2">
        <f t="shared" si="94"/>
        <v>1.0365678088108263E-2</v>
      </c>
      <c r="AG49" s="2">
        <f t="shared" si="94"/>
        <v>1.343134432004878E-2</v>
      </c>
      <c r="AH49" s="2">
        <f t="shared" si="94"/>
        <v>1.0704425738046442E-2</v>
      </c>
      <c r="AI49" s="2">
        <f t="shared" si="94"/>
        <v>1.0687488355549533E-2</v>
      </c>
      <c r="AJ49" s="2">
        <f t="shared" ref="AJ49:BO49" si="95">AJ23/$D23</f>
        <v>8.7396893684050063E-3</v>
      </c>
      <c r="AK49" s="2">
        <f t="shared" si="95"/>
        <v>1.0348740705611354E-2</v>
      </c>
      <c r="AL49" s="2">
        <f t="shared" si="95"/>
        <v>8.8243762808895513E-3</v>
      </c>
      <c r="AM49" s="2">
        <f t="shared" si="95"/>
        <v>9.3663725207906376E-3</v>
      </c>
      <c r="AN49" s="2">
        <f t="shared" si="95"/>
        <v>1.0331803323114445E-2</v>
      </c>
      <c r="AO49" s="2">
        <f t="shared" si="95"/>
        <v>1.041649023559899E-2</v>
      </c>
      <c r="AP49" s="2">
        <f t="shared" si="95"/>
        <v>1.0162429498145357E-2</v>
      </c>
      <c r="AQ49" s="2">
        <f t="shared" si="95"/>
        <v>9.7389949357226339E-3</v>
      </c>
      <c r="AR49" s="2">
        <f t="shared" si="95"/>
        <v>8.8582510458833693E-3</v>
      </c>
      <c r="AS49" s="2">
        <f t="shared" si="95"/>
        <v>1.1195609830456801E-2</v>
      </c>
      <c r="AT49" s="2">
        <f t="shared" si="95"/>
        <v>1.011161735065463E-2</v>
      </c>
      <c r="AU49" s="2">
        <f t="shared" si="95"/>
        <v>9.1292491658339116E-3</v>
      </c>
      <c r="AV49" s="2">
        <f t="shared" si="95"/>
        <v>9.6543080232380889E-3</v>
      </c>
      <c r="AW49" s="2">
        <f t="shared" si="95"/>
        <v>1.0043867820666994E-2</v>
      </c>
      <c r="AX49" s="2">
        <f t="shared" si="95"/>
        <v>1.0806050033027896E-2</v>
      </c>
      <c r="AY49" s="2">
        <f t="shared" si="95"/>
        <v>1.0941549093003168E-2</v>
      </c>
      <c r="AZ49" s="2">
        <f t="shared" si="95"/>
        <v>1.326197049507969E-2</v>
      </c>
      <c r="BA49" s="2">
        <f t="shared" si="95"/>
        <v>1.4125777002422046E-2</v>
      </c>
      <c r="BB49" s="2">
        <f t="shared" si="95"/>
        <v>1.4701648007316949E-2</v>
      </c>
      <c r="BC49" s="2">
        <f t="shared" si="95"/>
        <v>1.3871716264968411E-2</v>
      </c>
      <c r="BD49" s="2">
        <f t="shared" si="95"/>
        <v>1.436290035737877E-2</v>
      </c>
      <c r="BE49" s="2">
        <f t="shared" si="95"/>
        <v>1.3634592910011687E-2</v>
      </c>
      <c r="BF49" s="2">
        <f t="shared" si="95"/>
        <v>1.3685405057502414E-2</v>
      </c>
      <c r="BG49" s="2">
        <f t="shared" si="95"/>
        <v>1.5074270422248945E-2</v>
      </c>
      <c r="BH49" s="2">
        <f t="shared" si="95"/>
        <v>1.5057333039752036E-2</v>
      </c>
      <c r="BI49" s="2">
        <f t="shared" si="95"/>
        <v>1.4091902237428228E-2</v>
      </c>
      <c r="BJ49" s="2">
        <f t="shared" si="95"/>
        <v>1.5006520892261311E-2</v>
      </c>
      <c r="BK49" s="2">
        <f t="shared" si="95"/>
        <v>1.5125082569739672E-2</v>
      </c>
      <c r="BL49" s="2">
        <f t="shared" si="95"/>
        <v>1.3922528412459138E-2</v>
      </c>
      <c r="BM49" s="2">
        <f t="shared" si="95"/>
        <v>1.3702342439999323E-2</v>
      </c>
      <c r="BN49" s="2">
        <f t="shared" si="95"/>
        <v>1.248285090022188E-2</v>
      </c>
      <c r="BO49" s="2">
        <f t="shared" si="95"/>
        <v>1.326197049507969E-2</v>
      </c>
      <c r="BP49" s="2">
        <f t="shared" ref="BP49:CQ49" si="96">BP23/$D23</f>
        <v>1.2533663047712607E-2</v>
      </c>
      <c r="BQ49" s="2">
        <f t="shared" si="96"/>
        <v>1.2042478955302248E-2</v>
      </c>
      <c r="BR49" s="2">
        <f t="shared" si="96"/>
        <v>1.2279602310258972E-2</v>
      </c>
      <c r="BS49" s="2">
        <f t="shared" si="96"/>
        <v>1.1364983655425891E-2</v>
      </c>
      <c r="BT49" s="2">
        <f t="shared" si="96"/>
        <v>1.1788418217848614E-2</v>
      </c>
      <c r="BU49" s="2">
        <f t="shared" si="96"/>
        <v>1.1415795802916618E-2</v>
      </c>
      <c r="BV49" s="2">
        <f t="shared" si="96"/>
        <v>1.1534357480394979E-2</v>
      </c>
      <c r="BW49" s="2">
        <f t="shared" si="96"/>
        <v>1.1110922917972256E-2</v>
      </c>
      <c r="BX49" s="2">
        <f t="shared" si="96"/>
        <v>1.1839230365339341E-2</v>
      </c>
      <c r="BY49" s="2">
        <f t="shared" si="96"/>
        <v>1.3532968615030233E-2</v>
      </c>
      <c r="BZ49" s="2">
        <f t="shared" si="96"/>
        <v>1.4820209684795312E-2</v>
      </c>
      <c r="CA49" s="2">
        <f t="shared" si="96"/>
        <v>1.1144797682966074E-2</v>
      </c>
      <c r="CB49" s="2">
        <f t="shared" si="96"/>
        <v>1.0179366880642266E-2</v>
      </c>
      <c r="CC49" s="2">
        <f t="shared" si="96"/>
        <v>9.9253061431886311E-3</v>
      </c>
      <c r="CD49" s="2">
        <f t="shared" si="96"/>
        <v>9.9083687606917221E-3</v>
      </c>
      <c r="CE49" s="2">
        <f t="shared" si="96"/>
        <v>9.3324977557968196E-3</v>
      </c>
      <c r="CF49" s="2">
        <f t="shared" si="96"/>
        <v>7.079825883707932E-3</v>
      </c>
      <c r="CG49" s="2">
        <f t="shared" si="96"/>
        <v>7.1475754136955671E-3</v>
      </c>
      <c r="CH49" s="2">
        <f t="shared" si="96"/>
        <v>7.9436323910502867E-3</v>
      </c>
      <c r="CI49" s="2">
        <f t="shared" si="96"/>
        <v>6.961264206229569E-3</v>
      </c>
      <c r="CJ49" s="2">
        <f t="shared" si="96"/>
        <v>6.5886417912975727E-3</v>
      </c>
      <c r="CK49" s="2">
        <f t="shared" si="96"/>
        <v>6.0127707864026693E-3</v>
      </c>
      <c r="CL49" s="2">
        <f t="shared" si="96"/>
        <v>5.1320268965634047E-3</v>
      </c>
      <c r="CM49" s="2">
        <f t="shared" si="96"/>
        <v>5.0304026015819516E-3</v>
      </c>
      <c r="CN49" s="2">
        <f t="shared" si="96"/>
        <v>3.3536017343879679E-3</v>
      </c>
      <c r="CO49" s="2">
        <f t="shared" si="96"/>
        <v>3.7262241493199641E-3</v>
      </c>
      <c r="CP49" s="2">
        <f t="shared" si="96"/>
        <v>2.9809793194559711E-3</v>
      </c>
      <c r="CQ49" s="2">
        <f t="shared" si="96"/>
        <v>1.3803966734980777E-2</v>
      </c>
      <c r="CS49" s="4" t="s">
        <v>4</v>
      </c>
      <c r="CT49" s="6" t="s">
        <v>3</v>
      </c>
      <c r="CU49" s="6" t="s">
        <v>0</v>
      </c>
      <c r="CV49" s="2">
        <f t="shared" ref="CV49" si="97">CV23/$D23</f>
        <v>4.4680815026845754E-2</v>
      </c>
      <c r="CW49" s="2">
        <f t="shared" ref="CW49:DL49" si="98">CW23/$D23</f>
        <v>5.3827001575176572E-2</v>
      </c>
      <c r="CX49" s="2">
        <f t="shared" si="98"/>
        <v>5.3843938957673483E-2</v>
      </c>
      <c r="CY49" s="2">
        <f t="shared" si="98"/>
        <v>6.3379685303433214E-2</v>
      </c>
      <c r="CZ49" s="2">
        <f t="shared" si="98"/>
        <v>7.5472976406226175E-2</v>
      </c>
      <c r="DA49" s="2">
        <f t="shared" si="98"/>
        <v>5.3556003455226028E-2</v>
      </c>
      <c r="DB49" s="2">
        <f t="shared" si="98"/>
        <v>4.7966667231246082E-2</v>
      </c>
      <c r="DC49" s="2">
        <f t="shared" si="98"/>
        <v>4.9507969038464793E-2</v>
      </c>
      <c r="DD49" s="2">
        <f t="shared" si="98"/>
        <v>5.0134652190850428E-2</v>
      </c>
      <c r="DE49" s="2">
        <f t="shared" si="98"/>
        <v>6.3836994630849742E-2</v>
      </c>
      <c r="DF49" s="2">
        <f t="shared" si="98"/>
        <v>7.0628885012110232E-2</v>
      </c>
      <c r="DG49" s="2">
        <f t="shared" si="98"/>
        <v>7.3203367151640386E-2</v>
      </c>
      <c r="DH49" s="2">
        <f t="shared" si="98"/>
        <v>6.4023305838315753E-2</v>
      </c>
      <c r="DI49" s="2">
        <f t="shared" si="98"/>
        <v>5.8383157466845075E-2</v>
      </c>
      <c r="DJ49" s="2">
        <f t="shared" si="98"/>
        <v>6.2448129266103214E-2</v>
      </c>
      <c r="DK49" s="2">
        <f t="shared" si="98"/>
        <v>4.6425365424027372E-2</v>
      </c>
      <c r="DL49" s="2">
        <f t="shared" si="98"/>
        <v>6.8681086024965698E-2</v>
      </c>
      <c r="DN49" s="4" t="s">
        <v>4</v>
      </c>
      <c r="DO49" s="6" t="s">
        <v>3</v>
      </c>
      <c r="DP49" s="6" t="s">
        <v>0</v>
      </c>
      <c r="DQ49" s="2">
        <f t="shared" si="5"/>
        <v>4.4680815026845754E-2</v>
      </c>
      <c r="DR49" s="2">
        <f t="shared" si="5"/>
        <v>4.4680815026845754E-2</v>
      </c>
      <c r="DS49" s="2">
        <f t="shared" si="5"/>
        <v>0.18280516928913806</v>
      </c>
      <c r="DT49" s="2">
        <f t="shared" si="6"/>
        <v>8.4297352687115731E-2</v>
      </c>
      <c r="DU49" s="2">
        <f t="shared" si="58"/>
        <v>0.58125709252892055</v>
      </c>
      <c r="DV49" s="2">
        <f t="shared" si="58"/>
        <v>0.23593773818194136</v>
      </c>
      <c r="DW49" s="2">
        <f t="shared" si="58"/>
        <v>0.11510645144899308</v>
      </c>
      <c r="DX49" s="2">
        <f t="shared" si="58"/>
        <v>3.4027201436290039E-2</v>
      </c>
      <c r="DY49" s="2">
        <f t="shared" si="58"/>
        <v>0.81719483071086196</v>
      </c>
    </row>
    <row r="50" spans="1:129" x14ac:dyDescent="0.2">
      <c r="A50" s="5" t="s">
        <v>2</v>
      </c>
      <c r="B50" s="3" t="s">
        <v>1</v>
      </c>
      <c r="C50" s="3" t="s">
        <v>0</v>
      </c>
      <c r="D50" s="2">
        <f t="shared" ref="D50:AI50" si="99">D24/$D24</f>
        <v>1</v>
      </c>
      <c r="E50" s="2">
        <f t="shared" si="99"/>
        <v>7.4893440784137774E-3</v>
      </c>
      <c r="F50" s="2">
        <f t="shared" si="99"/>
        <v>7.7999620355830128E-3</v>
      </c>
      <c r="G50" s="2">
        <f t="shared" si="99"/>
        <v>8.2313758649847288E-3</v>
      </c>
      <c r="H50" s="2">
        <f t="shared" si="99"/>
        <v>8.2658889713368659E-3</v>
      </c>
      <c r="I50" s="2">
        <f t="shared" si="99"/>
        <v>8.9734076515556784E-3</v>
      </c>
      <c r="J50" s="2">
        <f t="shared" si="99"/>
        <v>8.7835855666189237E-3</v>
      </c>
      <c r="K50" s="2">
        <f t="shared" si="99"/>
        <v>8.3176586308650706E-3</v>
      </c>
      <c r="L50" s="2">
        <f t="shared" si="99"/>
        <v>1.0043313948471933E-2</v>
      </c>
      <c r="M50" s="2">
        <f t="shared" si="99"/>
        <v>9.3185387150770509E-3</v>
      </c>
      <c r="N50" s="2">
        <f t="shared" si="99"/>
        <v>9.9570311825915893E-3</v>
      </c>
      <c r="O50" s="2">
        <f t="shared" si="99"/>
        <v>1.0181366373880481E-2</v>
      </c>
      <c r="P50" s="2">
        <f t="shared" si="99"/>
        <v>9.2667690555488444E-3</v>
      </c>
      <c r="Q50" s="2">
        <f t="shared" si="99"/>
        <v>1.0146853267528344E-2</v>
      </c>
      <c r="R50" s="2">
        <f t="shared" si="99"/>
        <v>1.1009680926331774E-2</v>
      </c>
      <c r="S50" s="2">
        <f t="shared" si="99"/>
        <v>1.0509240884225784E-2</v>
      </c>
      <c r="T50" s="2">
        <f t="shared" si="99"/>
        <v>1.057826709693006E-2</v>
      </c>
      <c r="U50" s="2">
        <f t="shared" si="99"/>
        <v>9.974287735767657E-3</v>
      </c>
      <c r="V50" s="2">
        <f t="shared" si="99"/>
        <v>8.9734076515556784E-3</v>
      </c>
      <c r="W50" s="2">
        <f t="shared" si="99"/>
        <v>8.5937634816821689E-3</v>
      </c>
      <c r="X50" s="2">
        <f t="shared" si="99"/>
        <v>6.850851610899239E-3</v>
      </c>
      <c r="Y50" s="2">
        <f t="shared" si="99"/>
        <v>6.126076377504357E-3</v>
      </c>
      <c r="Z50" s="2">
        <f t="shared" si="99"/>
        <v>6.7300557386667584E-3</v>
      </c>
      <c r="AA50" s="2">
        <f t="shared" si="99"/>
        <v>7.8517316951112193E-3</v>
      </c>
      <c r="AB50" s="2">
        <f t="shared" si="99"/>
        <v>8.6455331412103754E-3</v>
      </c>
      <c r="AC50" s="2">
        <f t="shared" si="99"/>
        <v>9.6464132254223539E-3</v>
      </c>
      <c r="AD50" s="2">
        <f t="shared" si="99"/>
        <v>9.4738476936616686E-3</v>
      </c>
      <c r="AE50" s="2">
        <f t="shared" si="99"/>
        <v>9.7672090976548345E-3</v>
      </c>
      <c r="AF50" s="2">
        <f t="shared" si="99"/>
        <v>1.0733576075514676E-2</v>
      </c>
      <c r="AG50" s="2">
        <f t="shared" si="99"/>
        <v>1.0474727777873647E-2</v>
      </c>
      <c r="AH50" s="2">
        <f t="shared" si="99"/>
        <v>1.0043313948471933E-2</v>
      </c>
      <c r="AI50" s="2">
        <f t="shared" si="99"/>
        <v>9.6119001190702168E-3</v>
      </c>
      <c r="AJ50" s="2">
        <f t="shared" ref="AJ50:BO50" si="100">AJ24/$D24</f>
        <v>9.5946435658941474E-3</v>
      </c>
      <c r="AK50" s="2">
        <f t="shared" si="100"/>
        <v>1.0008800842119796E-2</v>
      </c>
      <c r="AL50" s="2">
        <f t="shared" si="100"/>
        <v>1.0198622927056551E-2</v>
      </c>
      <c r="AM50" s="2">
        <f t="shared" si="100"/>
        <v>1.0526497437401854E-2</v>
      </c>
      <c r="AN50" s="2">
        <f t="shared" si="100"/>
        <v>1.057826709693006E-2</v>
      </c>
      <c r="AO50" s="2">
        <f t="shared" si="100"/>
        <v>9.0424338642599526E-3</v>
      </c>
      <c r="AP50" s="2">
        <f t="shared" si="100"/>
        <v>1.1251272670796736E-2</v>
      </c>
      <c r="AQ50" s="2">
        <f t="shared" si="100"/>
        <v>9.094203523788159E-3</v>
      </c>
      <c r="AR50" s="2">
        <f t="shared" si="100"/>
        <v>1.1061450585859981E-2</v>
      </c>
      <c r="AS50" s="2">
        <f t="shared" si="100"/>
        <v>1.1199503011268529E-2</v>
      </c>
      <c r="AT50" s="2">
        <f t="shared" si="100"/>
        <v>9.4565911404855992E-3</v>
      </c>
      <c r="AU50" s="2">
        <f t="shared" si="100"/>
        <v>9.4393345873095315E-3</v>
      </c>
      <c r="AV50" s="2">
        <f t="shared" si="100"/>
        <v>9.1114600769642267E-3</v>
      </c>
      <c r="AW50" s="2">
        <f t="shared" si="100"/>
        <v>9.4220780341334621E-3</v>
      </c>
      <c r="AX50" s="2">
        <f t="shared" si="100"/>
        <v>1.0129596714352275E-2</v>
      </c>
      <c r="AY50" s="2">
        <f t="shared" si="100"/>
        <v>1.0837115394571089E-2</v>
      </c>
      <c r="AZ50" s="2">
        <f t="shared" si="100"/>
        <v>1.2096843776424096E-2</v>
      </c>
      <c r="BA50" s="2">
        <f t="shared" si="100"/>
        <v>1.354639424321386E-2</v>
      </c>
      <c r="BB50" s="2">
        <f t="shared" si="100"/>
        <v>1.4219399817080536E-2</v>
      </c>
      <c r="BC50" s="2">
        <f t="shared" si="100"/>
        <v>1.4409221902017291E-2</v>
      </c>
      <c r="BD50" s="2">
        <f t="shared" si="100"/>
        <v>1.356365079638993E-2</v>
      </c>
      <c r="BE50" s="2">
        <f t="shared" si="100"/>
        <v>1.4236656370256605E-2</v>
      </c>
      <c r="BF50" s="2">
        <f t="shared" si="100"/>
        <v>1.5185766794940379E-2</v>
      </c>
      <c r="BG50" s="2">
        <f t="shared" si="100"/>
        <v>1.5737976496574574E-2</v>
      </c>
      <c r="BH50" s="2">
        <f t="shared" si="100"/>
        <v>1.5582667517989956E-2</v>
      </c>
      <c r="BI50" s="2">
        <f t="shared" si="100"/>
        <v>1.5254793007644653E-2</v>
      </c>
      <c r="BJ50" s="2">
        <f t="shared" si="100"/>
        <v>1.5720719943398506E-2</v>
      </c>
      <c r="BK50" s="2">
        <f t="shared" si="100"/>
        <v>1.5634437177518161E-2</v>
      </c>
      <c r="BL50" s="2">
        <f t="shared" si="100"/>
        <v>1.6083107560095948E-2</v>
      </c>
      <c r="BM50" s="2">
        <f t="shared" si="100"/>
        <v>1.6255673091856632E-2</v>
      </c>
      <c r="BN50" s="2">
        <f t="shared" si="100"/>
        <v>1.442647845519336E-2</v>
      </c>
      <c r="BO50" s="2">
        <f t="shared" si="100"/>
        <v>1.5341075773524997E-2</v>
      </c>
      <c r="BP50" s="2">
        <f t="shared" ref="BP50:CQ50" si="101">BP24/$D24</f>
        <v>1.4150373604376262E-2</v>
      </c>
      <c r="BQ50" s="2">
        <f t="shared" si="101"/>
        <v>1.3580907349565997E-2</v>
      </c>
      <c r="BR50" s="2">
        <f t="shared" si="101"/>
        <v>1.3580907349565997E-2</v>
      </c>
      <c r="BS50" s="2">
        <f t="shared" si="101"/>
        <v>1.3908781859911302E-2</v>
      </c>
      <c r="BT50" s="2">
        <f t="shared" si="101"/>
        <v>1.4478248114721565E-2</v>
      </c>
      <c r="BU50" s="2">
        <f t="shared" si="101"/>
        <v>1.3391085264629243E-2</v>
      </c>
      <c r="BV50" s="2">
        <f t="shared" si="101"/>
        <v>1.3667190115446341E-2</v>
      </c>
      <c r="BW50" s="2">
        <f t="shared" si="101"/>
        <v>1.3857012200383096E-2</v>
      </c>
      <c r="BX50" s="2">
        <f t="shared" si="101"/>
        <v>1.5737976496574574E-2</v>
      </c>
      <c r="BY50" s="2">
        <f t="shared" si="101"/>
        <v>1.6497264836321593E-2</v>
      </c>
      <c r="BZ50" s="2">
        <f t="shared" si="101"/>
        <v>1.7601684239589983E-2</v>
      </c>
      <c r="CA50" s="2">
        <f t="shared" si="101"/>
        <v>1.3080467307460007E-2</v>
      </c>
      <c r="CB50" s="2">
        <f t="shared" si="101"/>
        <v>1.1820738925607E-2</v>
      </c>
      <c r="CC50" s="2">
        <f t="shared" si="101"/>
        <v>1.2372948627241195E-2</v>
      </c>
      <c r="CD50" s="2">
        <f t="shared" si="101"/>
        <v>1.1492864415261695E-2</v>
      </c>
      <c r="CE50" s="2">
        <f t="shared" si="101"/>
        <v>1.1406581649381353E-2</v>
      </c>
      <c r="CF50" s="2">
        <f t="shared" si="101"/>
        <v>9.818978757183041E-3</v>
      </c>
      <c r="CG50" s="2">
        <f t="shared" si="101"/>
        <v>1.0215879480232618E-2</v>
      </c>
      <c r="CH50" s="2">
        <f t="shared" si="101"/>
        <v>9.6291566722462862E-3</v>
      </c>
      <c r="CI50" s="2">
        <f t="shared" si="101"/>
        <v>8.2831455245129335E-3</v>
      </c>
      <c r="CJ50" s="2">
        <f t="shared" si="101"/>
        <v>7.9725275673436981E-3</v>
      </c>
      <c r="CK50" s="2">
        <f t="shared" si="101"/>
        <v>7.7654489292308757E-3</v>
      </c>
      <c r="CL50" s="2">
        <f t="shared" si="101"/>
        <v>6.3676681219693183E-3</v>
      </c>
      <c r="CM50" s="2">
        <f t="shared" si="101"/>
        <v>5.8154584203351225E-3</v>
      </c>
      <c r="CN50" s="2">
        <f t="shared" si="101"/>
        <v>5.0044004210598979E-3</v>
      </c>
      <c r="CO50" s="2">
        <f t="shared" si="101"/>
        <v>4.7282955702427996E-3</v>
      </c>
      <c r="CP50" s="2">
        <f t="shared" si="101"/>
        <v>5.0044004210598979E-3</v>
      </c>
      <c r="CQ50" s="2">
        <f t="shared" si="101"/>
        <v>1.8153893941224179E-2</v>
      </c>
      <c r="CS50" s="5" t="s">
        <v>2</v>
      </c>
      <c r="CT50" s="3" t="s">
        <v>1</v>
      </c>
      <c r="CU50" s="3" t="s">
        <v>0</v>
      </c>
      <c r="CV50" s="2">
        <f t="shared" ref="CV50" si="102">CV24/$D24</f>
        <v>4.075997860187406E-2</v>
      </c>
      <c r="CW50" s="2">
        <f t="shared" ref="CW50:DL50" si="103">CW24/$D24</f>
        <v>4.6420128043624567E-2</v>
      </c>
      <c r="CX50" s="2">
        <f t="shared" si="103"/>
        <v>5.111391050751523E-2</v>
      </c>
      <c r="CY50" s="2">
        <f t="shared" si="103"/>
        <v>4.49705775768348E-2</v>
      </c>
      <c r="CZ50" s="2">
        <f t="shared" si="103"/>
        <v>3.899981017791506E-2</v>
      </c>
      <c r="DA50" s="2">
        <f t="shared" si="103"/>
        <v>5.0492674593176759E-2</v>
      </c>
      <c r="DB50" s="2">
        <f t="shared" si="103"/>
        <v>4.9940464891542566E-2</v>
      </c>
      <c r="DC50" s="2">
        <f t="shared" si="103"/>
        <v>5.1027627741634884E-2</v>
      </c>
      <c r="DD50" s="2">
        <f t="shared" si="103"/>
        <v>4.8628966850161347E-2</v>
      </c>
      <c r="DE50" s="2">
        <f t="shared" si="103"/>
        <v>6.0829349945641854E-2</v>
      </c>
      <c r="DF50" s="2">
        <f t="shared" si="103"/>
        <v>7.3133272360178775E-2</v>
      </c>
      <c r="DG50" s="2">
        <f t="shared" si="103"/>
        <v>7.8275725206647218E-2</v>
      </c>
      <c r="DH50" s="2">
        <f t="shared" si="103"/>
        <v>7.3754508274517253E-2</v>
      </c>
      <c r="DI50" s="2">
        <f t="shared" si="103"/>
        <v>6.9026212704274448E-2</v>
      </c>
      <c r="DJ50" s="2">
        <f t="shared" si="103"/>
        <v>7.6774405080329261E-2</v>
      </c>
      <c r="DK50" s="2">
        <f t="shared" si="103"/>
        <v>5.6912112374674285E-2</v>
      </c>
      <c r="DL50" s="2">
        <f t="shared" si="103"/>
        <v>8.8940275069457633E-2</v>
      </c>
      <c r="DN50" s="40" t="s">
        <v>2</v>
      </c>
      <c r="DO50" s="3" t="s">
        <v>1</v>
      </c>
      <c r="DP50" s="3" t="s">
        <v>0</v>
      </c>
      <c r="DQ50" s="2">
        <f t="shared" si="5"/>
        <v>4.075997860187406E-2</v>
      </c>
      <c r="DR50" s="2">
        <f t="shared" si="5"/>
        <v>4.075997860187406E-2</v>
      </c>
      <c r="DS50" s="2">
        <f t="shared" si="5"/>
        <v>0.16781997963726725</v>
      </c>
      <c r="DT50" s="2">
        <f t="shared" si="6"/>
        <v>8.0639872991768627E-2</v>
      </c>
      <c r="DU50" s="2">
        <f t="shared" si="58"/>
        <v>0.54052701513399715</v>
      </c>
      <c r="DV50" s="2">
        <f t="shared" si="58"/>
        <v>0.29165300522873561</v>
      </c>
      <c r="DW50" s="2">
        <f t="shared" si="58"/>
        <v>0.1458523874441319</v>
      </c>
      <c r="DX50" s="2">
        <f t="shared" si="58"/>
        <v>4.5074116895891213E-2</v>
      </c>
      <c r="DY50" s="2">
        <f t="shared" si="58"/>
        <v>0.83218002036273275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29"/>
  <sheetViews>
    <sheetView topLeftCell="A4" workbookViewId="0">
      <selection activeCell="D4" sqref="D4:AR23"/>
    </sheetView>
  </sheetViews>
  <sheetFormatPr defaultColWidth="9.33203125" defaultRowHeight="14.4" x14ac:dyDescent="0.3"/>
  <cols>
    <col min="1" max="1" width="9.5546875" style="41" customWidth="1"/>
    <col min="2" max="3" width="28.33203125" style="41" customWidth="1"/>
    <col min="4" max="4" width="13.44140625" style="41" customWidth="1"/>
    <col min="5" max="5" width="13.44140625" style="41" bestFit="1" customWidth="1"/>
    <col min="6" max="6" width="12.109375" style="45" customWidth="1"/>
    <col min="7" max="7" width="11.5546875" style="45" customWidth="1"/>
    <col min="8" max="8" width="10.6640625" style="41" customWidth="1"/>
    <col min="9" max="9" width="12.109375" style="41" customWidth="1"/>
    <col min="10" max="10" width="11.44140625" style="41" customWidth="1"/>
    <col min="11" max="11" width="10.33203125" style="41" customWidth="1"/>
    <col min="12" max="12" width="12.109375" style="41" customWidth="1"/>
    <col min="13" max="13" width="10.44140625" style="41" customWidth="1"/>
    <col min="14" max="14" width="11.5546875" style="41" customWidth="1"/>
    <col min="15" max="15" width="10.88671875" style="41" customWidth="1"/>
    <col min="16" max="16" width="11.88671875" style="41" customWidth="1"/>
    <col min="17" max="17" width="9.5546875" style="41" customWidth="1"/>
    <col min="18" max="18" width="12.5546875" style="41" customWidth="1"/>
    <col min="19" max="19" width="10.5546875" style="41" customWidth="1"/>
    <col min="20" max="20" width="12.33203125" style="41" customWidth="1"/>
    <col min="21" max="21" width="9.88671875" style="41" customWidth="1"/>
    <col min="22" max="22" width="11.88671875" style="41" customWidth="1"/>
    <col min="23" max="23" width="9.44140625" style="41" customWidth="1"/>
    <col min="24" max="24" width="11.44140625" style="41" customWidth="1"/>
    <col min="25" max="25" width="10.109375" style="41" customWidth="1"/>
    <col min="26" max="26" width="12.44140625" style="41" customWidth="1"/>
    <col min="27" max="27" width="10.109375" style="41" customWidth="1"/>
    <col min="28" max="28" width="12" style="41" customWidth="1"/>
    <col min="29" max="29" width="10.109375" style="41" customWidth="1"/>
    <col min="30" max="30" width="11.88671875" style="41" customWidth="1"/>
    <col min="31" max="31" width="9.5546875" style="41" customWidth="1"/>
    <col min="32" max="32" width="11.6640625" style="41" customWidth="1"/>
    <col min="33" max="33" width="9.109375" style="41" customWidth="1"/>
    <col min="34" max="34" width="10" style="41" customWidth="1"/>
    <col min="35" max="35" width="9.33203125" style="41" customWidth="1"/>
    <col min="36" max="36" width="11.33203125" style="41" customWidth="1"/>
    <col min="37" max="37" width="10.109375" style="41" customWidth="1"/>
    <col min="38" max="38" width="12.5546875" style="41" customWidth="1"/>
    <col min="39" max="39" width="9.109375" style="41" customWidth="1"/>
    <col min="40" max="40" width="12.44140625" style="41" customWidth="1"/>
    <col min="41" max="41" width="9.5546875" style="41" customWidth="1"/>
    <col min="42" max="42" width="12.6640625" style="41" customWidth="1"/>
    <col min="43" max="43" width="11" style="41" customWidth="1"/>
    <col min="44" max="44" width="11.6640625" customWidth="1"/>
    <col min="45" max="69" width="8.6640625" customWidth="1"/>
    <col min="70" max="16384" width="9.33203125" style="41"/>
  </cols>
  <sheetData>
    <row r="1" spans="1:75" s="53" customFormat="1" ht="30.75" customHeight="1" x14ac:dyDescent="0.25">
      <c r="A1" s="57" t="s">
        <v>334</v>
      </c>
      <c r="B1" s="56"/>
      <c r="C1" s="56"/>
      <c r="D1" s="56"/>
      <c r="E1" s="56"/>
      <c r="F1" s="120"/>
      <c r="G1" s="120"/>
      <c r="H1" s="56"/>
      <c r="I1" s="56"/>
      <c r="J1" s="133"/>
      <c r="K1" s="150"/>
      <c r="L1" s="151"/>
      <c r="M1" s="152"/>
      <c r="N1" s="153"/>
      <c r="O1" s="152"/>
      <c r="P1" s="154"/>
      <c r="Q1" s="152"/>
      <c r="R1" s="155"/>
      <c r="AF1" s="55"/>
      <c r="AH1" s="55"/>
      <c r="AI1" s="55"/>
      <c r="AJ1" s="55"/>
      <c r="AK1" s="55"/>
      <c r="AM1" s="54"/>
    </row>
    <row r="2" spans="1:75" ht="12.75" customHeight="1" x14ac:dyDescent="0.3">
      <c r="A2" s="52"/>
      <c r="AF2" s="51"/>
      <c r="AH2" s="51"/>
      <c r="AI2" s="51"/>
      <c r="AJ2" s="51"/>
      <c r="AK2" s="51"/>
      <c r="AM2" s="50"/>
    </row>
    <row r="3" spans="1:75" s="46" customFormat="1" ht="51" customHeight="1" x14ac:dyDescent="0.3">
      <c r="A3" s="92" t="s">
        <v>50</v>
      </c>
      <c r="B3" s="92" t="s">
        <v>49</v>
      </c>
      <c r="C3" s="93" t="s">
        <v>48</v>
      </c>
      <c r="D3" s="95" t="s">
        <v>145</v>
      </c>
      <c r="E3" s="134" t="s">
        <v>332</v>
      </c>
      <c r="F3" s="134" t="s">
        <v>333</v>
      </c>
      <c r="G3" s="134" t="s">
        <v>294</v>
      </c>
      <c r="H3" s="134" t="s">
        <v>295</v>
      </c>
      <c r="I3" s="134" t="s">
        <v>192</v>
      </c>
      <c r="J3" s="134" t="s">
        <v>191</v>
      </c>
      <c r="K3" s="134" t="s">
        <v>190</v>
      </c>
      <c r="L3" s="134" t="s">
        <v>189</v>
      </c>
      <c r="M3" s="134" t="s">
        <v>188</v>
      </c>
      <c r="N3" s="134" t="s">
        <v>187</v>
      </c>
      <c r="O3" s="134" t="s">
        <v>186</v>
      </c>
      <c r="P3" s="134" t="s">
        <v>185</v>
      </c>
      <c r="Q3" s="134" t="s">
        <v>184</v>
      </c>
      <c r="R3" s="134" t="s">
        <v>183</v>
      </c>
      <c r="S3" s="134" t="s">
        <v>182</v>
      </c>
      <c r="T3" s="134" t="s">
        <v>181</v>
      </c>
      <c r="U3" s="134" t="s">
        <v>180</v>
      </c>
      <c r="V3" s="134" t="s">
        <v>179</v>
      </c>
      <c r="W3" s="134" t="s">
        <v>178</v>
      </c>
      <c r="X3" s="134" t="s">
        <v>177</v>
      </c>
      <c r="Y3" s="134" t="s">
        <v>176</v>
      </c>
      <c r="Z3" s="134" t="s">
        <v>175</v>
      </c>
      <c r="AA3" s="134" t="s">
        <v>174</v>
      </c>
      <c r="AB3" s="134" t="s">
        <v>173</v>
      </c>
      <c r="AC3" s="134" t="s">
        <v>172</v>
      </c>
      <c r="AD3" s="134" t="s">
        <v>171</v>
      </c>
      <c r="AE3" s="134" t="s">
        <v>170</v>
      </c>
      <c r="AF3" s="134" t="s">
        <v>169</v>
      </c>
      <c r="AG3" s="134" t="s">
        <v>168</v>
      </c>
      <c r="AH3" s="134" t="s">
        <v>167</v>
      </c>
      <c r="AI3" s="134" t="s">
        <v>166</v>
      </c>
      <c r="AJ3" s="134" t="s">
        <v>165</v>
      </c>
      <c r="AK3" s="134" t="s">
        <v>164</v>
      </c>
      <c r="AL3" s="134" t="s">
        <v>163</v>
      </c>
      <c r="AM3" s="134" t="s">
        <v>162</v>
      </c>
      <c r="AN3" s="134" t="s">
        <v>161</v>
      </c>
      <c r="AO3" s="134" t="s">
        <v>160</v>
      </c>
      <c r="AP3" s="134" t="s">
        <v>159</v>
      </c>
      <c r="AQ3" s="134" t="s">
        <v>158</v>
      </c>
      <c r="AR3" s="134" t="s">
        <v>157</v>
      </c>
      <c r="BR3" s="49"/>
      <c r="BS3" s="49"/>
      <c r="BT3" s="48"/>
      <c r="BU3" s="48"/>
      <c r="BV3" s="47"/>
      <c r="BW3" s="47"/>
    </row>
    <row r="4" spans="1:75" s="42" customFormat="1" ht="12.75" customHeight="1" x14ac:dyDescent="0.2">
      <c r="A4" s="16" t="s">
        <v>43</v>
      </c>
      <c r="B4" s="16" t="s">
        <v>42</v>
      </c>
      <c r="C4" s="16" t="s">
        <v>37</v>
      </c>
      <c r="D4" s="45">
        <v>242741.42929999999</v>
      </c>
      <c r="E4" s="20">
        <v>67081234</v>
      </c>
      <c r="F4" s="168">
        <v>276.34851699375736</v>
      </c>
      <c r="G4" s="168">
        <v>66796807</v>
      </c>
      <c r="H4" s="45">
        <v>275.17678870320469</v>
      </c>
      <c r="I4" s="45">
        <v>66435550</v>
      </c>
      <c r="J4" s="45">
        <v>273.68855078254251</v>
      </c>
      <c r="K4" s="45">
        <v>66040229</v>
      </c>
      <c r="L4" s="45">
        <v>272.05998246958501</v>
      </c>
      <c r="M4" s="45">
        <v>65648054</v>
      </c>
      <c r="N4" s="45">
        <v>270.44437444943395</v>
      </c>
      <c r="O4" s="45">
        <v>65110034</v>
      </c>
      <c r="P4" s="45">
        <v>268.22794192058421</v>
      </c>
      <c r="Q4" s="45">
        <v>64596752</v>
      </c>
      <c r="R4" s="45">
        <v>266.11342030192128</v>
      </c>
      <c r="S4" s="45">
        <v>64105654</v>
      </c>
      <c r="T4" s="45">
        <v>264.09028810971085</v>
      </c>
      <c r="U4" s="45">
        <v>63705030</v>
      </c>
      <c r="V4" s="45">
        <v>262.43987350535059</v>
      </c>
      <c r="W4" s="45">
        <v>63285145</v>
      </c>
      <c r="X4" s="45">
        <v>260.71011109433226</v>
      </c>
      <c r="Y4" s="45">
        <v>62759456</v>
      </c>
      <c r="Z4" s="45">
        <v>258.54447747539899</v>
      </c>
      <c r="AA4" s="45">
        <v>62260486</v>
      </c>
      <c r="AB4" s="45">
        <v>256.48891571390283</v>
      </c>
      <c r="AC4" s="45">
        <v>61823772</v>
      </c>
      <c r="AD4" s="45">
        <v>254.68982438755049</v>
      </c>
      <c r="AE4" s="45">
        <v>61319075</v>
      </c>
      <c r="AF4" s="45">
        <v>252.6106696200458</v>
      </c>
      <c r="AG4" s="45">
        <v>60827067</v>
      </c>
      <c r="AH4" s="45">
        <v>250.58378858280869</v>
      </c>
      <c r="AI4" s="45">
        <v>60413276</v>
      </c>
      <c r="AJ4" s="45">
        <v>248.87913107463936</v>
      </c>
      <c r="AK4" s="45">
        <v>59950364</v>
      </c>
      <c r="AL4" s="45">
        <v>246.97211420761789</v>
      </c>
      <c r="AM4" s="45">
        <v>59636662</v>
      </c>
      <c r="AN4" s="45">
        <v>245.679784336674</v>
      </c>
      <c r="AO4" s="45">
        <v>59365677</v>
      </c>
      <c r="AP4" s="45">
        <v>244.56343184265828</v>
      </c>
      <c r="AQ4" s="45">
        <v>59113016</v>
      </c>
      <c r="AR4" s="169">
        <v>243.52256708080611</v>
      </c>
    </row>
    <row r="5" spans="1:75" s="42" customFormat="1" ht="12.75" customHeight="1" x14ac:dyDescent="0.2">
      <c r="A5" s="16" t="s">
        <v>41</v>
      </c>
      <c r="B5" s="16" t="s">
        <v>40</v>
      </c>
      <c r="C5" s="16" t="s">
        <v>37</v>
      </c>
      <c r="D5" s="45">
        <v>228948.47870000001</v>
      </c>
      <c r="E5" s="20">
        <v>65185724</v>
      </c>
      <c r="F5" s="168">
        <v>284.71787351518225</v>
      </c>
      <c r="G5" s="168">
        <v>64903140</v>
      </c>
      <c r="H5" s="45">
        <v>283.48360455823371</v>
      </c>
      <c r="I5" s="45">
        <v>64553909</v>
      </c>
      <c r="J5" s="45">
        <v>281.95823517389459</v>
      </c>
      <c r="K5" s="45">
        <v>64169395</v>
      </c>
      <c r="L5" s="45">
        <v>280.27875688173333</v>
      </c>
      <c r="M5" s="45">
        <v>63785917</v>
      </c>
      <c r="N5" s="45">
        <v>278.60380362509915</v>
      </c>
      <c r="O5" s="45">
        <v>63258413</v>
      </c>
      <c r="P5" s="45">
        <v>276.29977433870584</v>
      </c>
      <c r="Q5" s="45">
        <v>62756254</v>
      </c>
      <c r="R5" s="45">
        <v>274.10644681431552</v>
      </c>
      <c r="S5" s="45">
        <v>62275929</v>
      </c>
      <c r="T5" s="45">
        <v>272.00848572399792</v>
      </c>
      <c r="U5" s="45">
        <v>61881396</v>
      </c>
      <c r="V5" s="45">
        <v>270.2852464946298</v>
      </c>
      <c r="W5" s="45">
        <v>61470827</v>
      </c>
      <c r="X5" s="45">
        <v>268.49196530607912</v>
      </c>
      <c r="Y5" s="45">
        <v>60954623</v>
      </c>
      <c r="Z5" s="45">
        <v>266.23729210217283</v>
      </c>
      <c r="AA5" s="45">
        <v>60467153</v>
      </c>
      <c r="AB5" s="45">
        <v>264.10812311722077</v>
      </c>
      <c r="AC5" s="45">
        <v>60044620</v>
      </c>
      <c r="AD5" s="45">
        <v>262.26258563036259</v>
      </c>
      <c r="AE5" s="45">
        <v>59557392</v>
      </c>
      <c r="AF5" s="45">
        <v>260.13447365177882</v>
      </c>
      <c r="AG5" s="45">
        <v>59083954</v>
      </c>
      <c r="AH5" s="45">
        <v>258.06659356500893</v>
      </c>
      <c r="AI5" s="45">
        <v>58685543</v>
      </c>
      <c r="AJ5" s="45">
        <v>256.32641602697839</v>
      </c>
      <c r="AK5" s="45">
        <v>58236322</v>
      </c>
      <c r="AL5" s="45">
        <v>254.36431082955258</v>
      </c>
      <c r="AM5" s="45">
        <v>57931738</v>
      </c>
      <c r="AN5" s="45">
        <v>253.0339503845762</v>
      </c>
      <c r="AO5" s="45">
        <v>57668143</v>
      </c>
      <c r="AP5" s="45">
        <v>251.88262148518044</v>
      </c>
      <c r="AQ5" s="45">
        <v>57424178</v>
      </c>
      <c r="AR5" s="169">
        <v>250.81703239987502</v>
      </c>
    </row>
    <row r="6" spans="1:75" s="42" customFormat="1" ht="12.75" customHeight="1" x14ac:dyDescent="0.2">
      <c r="A6" s="16" t="s">
        <v>156</v>
      </c>
      <c r="B6" s="16" t="s">
        <v>155</v>
      </c>
      <c r="C6" s="16" t="s">
        <v>37</v>
      </c>
      <c r="D6" s="45">
        <v>151047.01059999998</v>
      </c>
      <c r="E6" s="20">
        <v>59719724</v>
      </c>
      <c r="F6" s="168">
        <v>395.37177043608443</v>
      </c>
      <c r="G6" s="168">
        <v>59439840</v>
      </c>
      <c r="H6" s="45">
        <v>393.51881089131604</v>
      </c>
      <c r="I6" s="45">
        <v>59115809</v>
      </c>
      <c r="J6" s="45">
        <v>391.37357810112138</v>
      </c>
      <c r="K6" s="45">
        <v>58744595</v>
      </c>
      <c r="L6" s="45">
        <v>388.91597236284537</v>
      </c>
      <c r="M6" s="45">
        <v>58381217</v>
      </c>
      <c r="N6" s="45">
        <v>386.51024451324037</v>
      </c>
      <c r="O6" s="45">
        <v>57885413</v>
      </c>
      <c r="P6" s="45">
        <v>383.22779623418779</v>
      </c>
      <c r="Q6" s="45">
        <v>57408654</v>
      </c>
      <c r="R6" s="45">
        <v>380.07143452860896</v>
      </c>
      <c r="S6" s="45">
        <v>56948229</v>
      </c>
      <c r="T6" s="45">
        <v>377.02321134186025</v>
      </c>
      <c r="U6" s="45">
        <v>56567796</v>
      </c>
      <c r="V6" s="45">
        <v>374.50457162506734</v>
      </c>
      <c r="W6" s="45">
        <v>56170927</v>
      </c>
      <c r="X6" s="45">
        <v>371.87711810299152</v>
      </c>
      <c r="Y6" s="45">
        <v>55692423</v>
      </c>
      <c r="Z6" s="45">
        <v>368.70920370270477</v>
      </c>
      <c r="AA6" s="45">
        <v>55235253</v>
      </c>
      <c r="AB6" s="45">
        <v>365.68253009834814</v>
      </c>
      <c r="AC6" s="45">
        <v>54841720</v>
      </c>
      <c r="AD6" s="45">
        <v>363.07716241555335</v>
      </c>
      <c r="AE6" s="45">
        <v>54387392</v>
      </c>
      <c r="AF6" s="45">
        <v>360.06930414550033</v>
      </c>
      <c r="AG6" s="45">
        <v>53950854</v>
      </c>
      <c r="AH6" s="45">
        <v>357.17922377736886</v>
      </c>
      <c r="AI6" s="45">
        <v>53575343</v>
      </c>
      <c r="AJ6" s="45">
        <v>354.69316994215313</v>
      </c>
      <c r="AK6" s="45">
        <v>53152022</v>
      </c>
      <c r="AL6" s="45">
        <v>351.89059213330773</v>
      </c>
      <c r="AM6" s="45">
        <v>52863238</v>
      </c>
      <c r="AN6" s="45">
        <v>349.97871053530145</v>
      </c>
      <c r="AO6" s="45">
        <v>52602143</v>
      </c>
      <c r="AP6" s="45">
        <v>348.25014272741925</v>
      </c>
      <c r="AQ6" s="45">
        <v>52359978</v>
      </c>
      <c r="AR6" s="169">
        <v>346.64690014063746</v>
      </c>
    </row>
    <row r="7" spans="1:75" s="42" customFormat="1" ht="12.75" customHeight="1" x14ac:dyDescent="0.2">
      <c r="A7" s="16" t="s">
        <v>39</v>
      </c>
      <c r="B7" s="16" t="s">
        <v>38</v>
      </c>
      <c r="C7" s="16" t="s">
        <v>37</v>
      </c>
      <c r="D7" s="45">
        <v>130310.49279999999</v>
      </c>
      <c r="E7" s="20">
        <v>56550138</v>
      </c>
      <c r="F7" s="168">
        <v>433.96457787012531</v>
      </c>
      <c r="G7" s="168">
        <v>56286961</v>
      </c>
      <c r="H7" s="45">
        <v>431.94496306900623</v>
      </c>
      <c r="I7" s="45">
        <v>55977178</v>
      </c>
      <c r="J7" s="45">
        <v>429.56769479732952</v>
      </c>
      <c r="K7" s="45">
        <v>55619430</v>
      </c>
      <c r="L7" s="45">
        <v>426.82234411748004</v>
      </c>
      <c r="M7" s="45">
        <v>55268067</v>
      </c>
      <c r="N7" s="45">
        <v>424.1259917942694</v>
      </c>
      <c r="O7" s="45">
        <v>54786327</v>
      </c>
      <c r="P7" s="45">
        <v>420.42912909619508</v>
      </c>
      <c r="Q7" s="45">
        <v>54316618</v>
      </c>
      <c r="R7" s="45">
        <v>416.82459204083375</v>
      </c>
      <c r="S7" s="45">
        <v>53865817</v>
      </c>
      <c r="T7" s="45">
        <v>413.36515458254797</v>
      </c>
      <c r="U7" s="45">
        <v>53493729</v>
      </c>
      <c r="V7" s="45">
        <v>410.50975904221275</v>
      </c>
      <c r="W7" s="45">
        <v>53107169</v>
      </c>
      <c r="X7" s="45">
        <v>407.54330567614892</v>
      </c>
      <c r="Y7" s="45">
        <v>52642452</v>
      </c>
      <c r="Z7" s="45">
        <v>403.97707712452149</v>
      </c>
      <c r="AA7" s="45">
        <v>52196381</v>
      </c>
      <c r="AB7" s="45">
        <v>400.55393758744196</v>
      </c>
      <c r="AC7" s="45">
        <v>51815853</v>
      </c>
      <c r="AD7" s="45">
        <v>397.63377366338995</v>
      </c>
      <c r="AE7" s="45">
        <v>51381093</v>
      </c>
      <c r="AF7" s="45">
        <v>394.2974345040617</v>
      </c>
      <c r="AG7" s="45">
        <v>50965186</v>
      </c>
      <c r="AH7" s="45">
        <v>391.1057728729578</v>
      </c>
      <c r="AI7" s="45">
        <v>50606034</v>
      </c>
      <c r="AJ7" s="45">
        <v>388.34964792643314</v>
      </c>
      <c r="AK7" s="45">
        <v>50194600</v>
      </c>
      <c r="AL7" s="45">
        <v>385.19231200390334</v>
      </c>
      <c r="AM7" s="45">
        <v>49925517</v>
      </c>
      <c r="AN7" s="45">
        <v>383.12737468214073</v>
      </c>
      <c r="AO7" s="45">
        <v>49679267</v>
      </c>
      <c r="AP7" s="45">
        <v>381.23765732547366</v>
      </c>
      <c r="AQ7" s="45">
        <v>49449746</v>
      </c>
      <c r="AR7" s="169">
        <v>379.47631796539412</v>
      </c>
    </row>
    <row r="8" spans="1:75" s="42" customFormat="1" ht="12.75" customHeight="1" x14ac:dyDescent="0.2">
      <c r="A8" s="16" t="s">
        <v>36</v>
      </c>
      <c r="B8" s="16" t="s">
        <v>35</v>
      </c>
      <c r="C8" s="16" t="s">
        <v>34</v>
      </c>
      <c r="D8" s="45">
        <v>14108.000400000001</v>
      </c>
      <c r="E8" s="20">
        <v>7367456</v>
      </c>
      <c r="F8" s="168">
        <v>522.21830104286073</v>
      </c>
      <c r="G8" s="168">
        <v>7341196</v>
      </c>
      <c r="H8" s="45">
        <v>520.35694583620796</v>
      </c>
      <c r="I8" s="45">
        <v>7292093</v>
      </c>
      <c r="J8" s="45">
        <v>516.87643842142222</v>
      </c>
      <c r="K8" s="45">
        <v>7258627</v>
      </c>
      <c r="L8" s="45">
        <v>514.50430920033148</v>
      </c>
      <c r="M8" s="45">
        <v>7223961</v>
      </c>
      <c r="N8" s="45">
        <v>512.0471218586016</v>
      </c>
      <c r="O8" s="45">
        <v>7175178</v>
      </c>
      <c r="P8" s="45">
        <v>508.5892966093196</v>
      </c>
      <c r="Q8" s="45">
        <v>7133026</v>
      </c>
      <c r="R8" s="45">
        <v>505.60148835833598</v>
      </c>
      <c r="S8" s="45">
        <v>7103488</v>
      </c>
      <c r="T8" s="45">
        <v>503.50778271880398</v>
      </c>
      <c r="U8" s="45">
        <v>7084470</v>
      </c>
      <c r="V8" s="45">
        <v>502.15975327020828</v>
      </c>
      <c r="W8" s="45">
        <v>7055961</v>
      </c>
      <c r="X8" s="45">
        <v>500.13898496912429</v>
      </c>
      <c r="Y8" s="45">
        <v>7019921</v>
      </c>
      <c r="Z8" s="45">
        <v>497.58440607926264</v>
      </c>
      <c r="AA8" s="45">
        <v>6986156</v>
      </c>
      <c r="AB8" s="45">
        <v>495.19108320977932</v>
      </c>
      <c r="AC8" s="45">
        <v>6958547</v>
      </c>
      <c r="AD8" s="45">
        <v>493.23410849917468</v>
      </c>
      <c r="AE8" s="45">
        <v>6929277</v>
      </c>
      <c r="AF8" s="45">
        <v>491.15939917325204</v>
      </c>
      <c r="AG8" s="45">
        <v>6901585</v>
      </c>
      <c r="AH8" s="45">
        <v>489.19654127596988</v>
      </c>
      <c r="AI8" s="45">
        <v>6870021</v>
      </c>
      <c r="AJ8" s="45">
        <v>486.95922917609215</v>
      </c>
      <c r="AK8" s="45">
        <v>6840369</v>
      </c>
      <c r="AL8" s="45">
        <v>484.85744301509942</v>
      </c>
      <c r="AM8" s="45">
        <v>6814660</v>
      </c>
      <c r="AN8" s="45">
        <v>483.03514366217337</v>
      </c>
      <c r="AO8" s="45">
        <v>6784880</v>
      </c>
      <c r="AP8" s="45">
        <v>480.92428463497913</v>
      </c>
      <c r="AQ8" s="45">
        <v>6772985</v>
      </c>
      <c r="AR8" s="169">
        <v>480.08114601414383</v>
      </c>
    </row>
    <row r="9" spans="1:75" s="42" customFormat="1" ht="12.75" customHeight="1" x14ac:dyDescent="0.2">
      <c r="A9" s="16" t="s">
        <v>32</v>
      </c>
      <c r="B9" s="16" t="s">
        <v>31</v>
      </c>
      <c r="C9" s="16" t="s">
        <v>28</v>
      </c>
      <c r="D9" s="45">
        <v>137.02209999999999</v>
      </c>
      <c r="E9" s="20">
        <v>150030</v>
      </c>
      <c r="F9" s="168">
        <v>1094.9328611953838</v>
      </c>
      <c r="G9" s="168">
        <v>149696</v>
      </c>
      <c r="H9" s="45">
        <v>1092.4952982037205</v>
      </c>
      <c r="I9" s="45">
        <v>148942</v>
      </c>
      <c r="J9" s="45">
        <v>1086.9925362405043</v>
      </c>
      <c r="K9" s="45">
        <v>148772</v>
      </c>
      <c r="L9" s="45">
        <v>1085.7518604663044</v>
      </c>
      <c r="M9" s="45">
        <v>148462</v>
      </c>
      <c r="N9" s="45">
        <v>1083.4894517015869</v>
      </c>
      <c r="O9" s="45">
        <v>147856</v>
      </c>
      <c r="P9" s="45">
        <v>1079.0668074712037</v>
      </c>
      <c r="Q9" s="45">
        <v>147416</v>
      </c>
      <c r="R9" s="45">
        <v>1075.8556466438627</v>
      </c>
      <c r="S9" s="45">
        <v>147763</v>
      </c>
      <c r="T9" s="45">
        <v>1078.3880848417884</v>
      </c>
      <c r="U9" s="45">
        <v>147854</v>
      </c>
      <c r="V9" s="45">
        <v>1079.0522112856247</v>
      </c>
      <c r="W9" s="45">
        <v>147657</v>
      </c>
      <c r="X9" s="45">
        <v>1077.6144870061107</v>
      </c>
      <c r="Y9" s="45">
        <v>146966</v>
      </c>
      <c r="Z9" s="45">
        <v>1072.5715048886275</v>
      </c>
      <c r="AA9" s="45">
        <v>146197</v>
      </c>
      <c r="AB9" s="45">
        <v>1066.9592715335702</v>
      </c>
      <c r="AC9" s="45">
        <v>144902</v>
      </c>
      <c r="AD9" s="45">
        <v>1057.5082413712826</v>
      </c>
      <c r="AE9" s="45">
        <v>143942</v>
      </c>
      <c r="AF9" s="45">
        <v>1050.5020722934476</v>
      </c>
      <c r="AG9" s="45">
        <v>143110</v>
      </c>
      <c r="AH9" s="45">
        <v>1044.4300590926573</v>
      </c>
      <c r="AI9" s="45">
        <v>142145</v>
      </c>
      <c r="AJ9" s="45">
        <v>1037.3873995508754</v>
      </c>
      <c r="AK9" s="45">
        <v>141418</v>
      </c>
      <c r="AL9" s="45">
        <v>1032.0816860929733</v>
      </c>
      <c r="AM9" s="45">
        <v>140429</v>
      </c>
      <c r="AN9" s="45">
        <v>1024.8638723242454</v>
      </c>
      <c r="AO9" s="45">
        <v>139538</v>
      </c>
      <c r="AP9" s="45">
        <v>1018.36127164888</v>
      </c>
      <c r="AQ9" s="45">
        <v>138453</v>
      </c>
      <c r="AR9" s="169">
        <v>1010.4428409723687</v>
      </c>
    </row>
    <row r="10" spans="1:75" s="42" customFormat="1" ht="12.75" customHeight="1" x14ac:dyDescent="0.2">
      <c r="A10" s="16" t="s">
        <v>30</v>
      </c>
      <c r="B10" s="16" t="s">
        <v>29</v>
      </c>
      <c r="C10" s="16" t="s">
        <v>28</v>
      </c>
      <c r="D10" s="45">
        <v>34.870899999999999</v>
      </c>
      <c r="E10" s="20">
        <v>138381</v>
      </c>
      <c r="F10" s="168">
        <v>3968.3805121175537</v>
      </c>
      <c r="G10" s="168">
        <v>139446</v>
      </c>
      <c r="H10" s="45">
        <v>3998.9217370357519</v>
      </c>
      <c r="I10" s="45">
        <v>139305</v>
      </c>
      <c r="J10" s="45">
        <v>3994.8782509198213</v>
      </c>
      <c r="K10" s="45">
        <v>139870</v>
      </c>
      <c r="L10" s="45">
        <v>4011.0808725900392</v>
      </c>
      <c r="M10" s="45">
        <v>139983</v>
      </c>
      <c r="N10" s="45">
        <v>4014.3213969240828</v>
      </c>
      <c r="O10" s="45">
        <v>140162</v>
      </c>
      <c r="P10" s="45">
        <v>4019.4546168868601</v>
      </c>
      <c r="Q10" s="45">
        <v>140898</v>
      </c>
      <c r="R10" s="45">
        <v>4040.5610408678872</v>
      </c>
      <c r="S10" s="45">
        <v>141603</v>
      </c>
      <c r="T10" s="45">
        <v>4060.7784714475397</v>
      </c>
      <c r="U10" s="45">
        <v>142037</v>
      </c>
      <c r="V10" s="45">
        <v>4073.2243790667867</v>
      </c>
      <c r="W10" s="45">
        <v>142080</v>
      </c>
      <c r="X10" s="45">
        <v>4074.457498946113</v>
      </c>
      <c r="Y10" s="45">
        <v>142753</v>
      </c>
      <c r="Z10" s="45">
        <v>4093.7572589178944</v>
      </c>
      <c r="AA10" s="45">
        <v>142578</v>
      </c>
      <c r="AB10" s="45">
        <v>4088.7387477811012</v>
      </c>
      <c r="AC10" s="45">
        <v>142921</v>
      </c>
      <c r="AD10" s="45">
        <v>4098.5750296092156</v>
      </c>
      <c r="AE10" s="45">
        <v>143644</v>
      </c>
      <c r="AF10" s="45">
        <v>4119.3086499057954</v>
      </c>
      <c r="AG10" s="45">
        <v>143733</v>
      </c>
      <c r="AH10" s="45">
        <v>4121.8609212839356</v>
      </c>
      <c r="AI10" s="45">
        <v>143688</v>
      </c>
      <c r="AJ10" s="45">
        <v>4120.5704469916182</v>
      </c>
      <c r="AK10" s="45">
        <v>143143</v>
      </c>
      <c r="AL10" s="45">
        <v>4104.9413694513196</v>
      </c>
      <c r="AM10" s="45">
        <v>142658</v>
      </c>
      <c r="AN10" s="45">
        <v>4091.0329243007782</v>
      </c>
      <c r="AO10" s="45">
        <v>142164</v>
      </c>
      <c r="AP10" s="45">
        <v>4076.8663842917736</v>
      </c>
      <c r="AQ10" s="45">
        <v>142270</v>
      </c>
      <c r="AR10" s="169">
        <v>4079.9061681803455</v>
      </c>
    </row>
    <row r="11" spans="1:75" s="42" customFormat="1" ht="12.75" customHeight="1" x14ac:dyDescent="0.2">
      <c r="A11" s="16" t="s">
        <v>27</v>
      </c>
      <c r="B11" s="16" t="s">
        <v>26</v>
      </c>
      <c r="C11" s="16" t="s">
        <v>25</v>
      </c>
      <c r="D11" s="45">
        <v>2893.9072999999999</v>
      </c>
      <c r="E11" s="20">
        <v>1227076</v>
      </c>
      <c r="F11" s="168">
        <v>424.0204929853835</v>
      </c>
      <c r="G11" s="168">
        <v>1219799</v>
      </c>
      <c r="H11" s="45">
        <v>421.5058996533856</v>
      </c>
      <c r="I11" s="45">
        <v>1210053</v>
      </c>
      <c r="J11" s="45">
        <v>418.13813455600325</v>
      </c>
      <c r="K11" s="45">
        <v>1201855</v>
      </c>
      <c r="L11" s="45">
        <v>415.30528638564203</v>
      </c>
      <c r="M11" s="45">
        <v>1195418</v>
      </c>
      <c r="N11" s="45">
        <v>413.08095805280288</v>
      </c>
      <c r="O11" s="45">
        <v>1188875</v>
      </c>
      <c r="P11" s="45">
        <v>410.82000104149847</v>
      </c>
      <c r="Q11" s="45">
        <v>1182605</v>
      </c>
      <c r="R11" s="45">
        <v>408.65338015492068</v>
      </c>
      <c r="S11" s="45">
        <v>1178594</v>
      </c>
      <c r="T11" s="45">
        <v>407.26736478393764</v>
      </c>
      <c r="U11" s="45">
        <v>1175370</v>
      </c>
      <c r="V11" s="45">
        <v>406.15330007288071</v>
      </c>
      <c r="W11" s="45">
        <v>1171558</v>
      </c>
      <c r="X11" s="45">
        <v>404.83604986241266</v>
      </c>
      <c r="Y11" s="45">
        <v>1167579</v>
      </c>
      <c r="Z11" s="45">
        <v>403.46109220568331</v>
      </c>
      <c r="AA11" s="45">
        <v>1164141</v>
      </c>
      <c r="AB11" s="45">
        <v>402.27307903055498</v>
      </c>
      <c r="AC11" s="45">
        <v>1163352</v>
      </c>
      <c r="AD11" s="45">
        <v>402.00043726348804</v>
      </c>
      <c r="AE11" s="45">
        <v>1161832</v>
      </c>
      <c r="AF11" s="45">
        <v>401.4751958364389</v>
      </c>
      <c r="AG11" s="45">
        <v>1159140</v>
      </c>
      <c r="AH11" s="45">
        <v>400.54496562484917</v>
      </c>
      <c r="AI11" s="45">
        <v>1154308</v>
      </c>
      <c r="AJ11" s="45">
        <v>398.87525077254548</v>
      </c>
      <c r="AK11" s="45">
        <v>1149463</v>
      </c>
      <c r="AL11" s="45">
        <v>397.20104372382627</v>
      </c>
      <c r="AM11" s="45">
        <v>1144581</v>
      </c>
      <c r="AN11" s="45">
        <v>395.51405119300125</v>
      </c>
      <c r="AO11" s="45">
        <v>1138374</v>
      </c>
      <c r="AP11" s="45">
        <v>393.36920018136038</v>
      </c>
      <c r="AQ11" s="45">
        <v>1136542</v>
      </c>
      <c r="AR11" s="169">
        <v>392.73614604033793</v>
      </c>
    </row>
    <row r="12" spans="1:75" s="42" customFormat="1" ht="12.75" customHeight="1" x14ac:dyDescent="0.2">
      <c r="A12" s="16" t="s">
        <v>24</v>
      </c>
      <c r="B12" s="16" t="s">
        <v>23</v>
      </c>
      <c r="C12" s="16" t="s">
        <v>0</v>
      </c>
      <c r="D12" s="45">
        <v>110.684</v>
      </c>
      <c r="E12" s="20">
        <v>89344</v>
      </c>
      <c r="F12" s="168">
        <v>807.19887246575843</v>
      </c>
      <c r="G12" s="168">
        <v>88920</v>
      </c>
      <c r="H12" s="45">
        <v>803.36814715767412</v>
      </c>
      <c r="I12" s="45">
        <v>88527</v>
      </c>
      <c r="J12" s="45">
        <v>799.81749846409605</v>
      </c>
      <c r="K12" s="45">
        <v>87705</v>
      </c>
      <c r="L12" s="45">
        <v>792.39095081493258</v>
      </c>
      <c r="M12" s="45">
        <v>87496</v>
      </c>
      <c r="N12" s="45">
        <v>790.50269234939105</v>
      </c>
      <c r="O12" s="45">
        <v>87262</v>
      </c>
      <c r="P12" s="45">
        <v>788.38856564634455</v>
      </c>
      <c r="Q12" s="45">
        <v>87194</v>
      </c>
      <c r="R12" s="45">
        <v>787.77420404033103</v>
      </c>
      <c r="S12" s="45">
        <v>86829</v>
      </c>
      <c r="T12" s="45">
        <v>784.47652777275846</v>
      </c>
      <c r="U12" s="45">
        <v>87091</v>
      </c>
      <c r="V12" s="45">
        <v>786.84362690181058</v>
      </c>
      <c r="W12" s="45">
        <v>87032</v>
      </c>
      <c r="X12" s="45">
        <v>786.31057786129884</v>
      </c>
      <c r="Y12" s="45">
        <v>86902</v>
      </c>
      <c r="Z12" s="45">
        <v>785.13606302627306</v>
      </c>
      <c r="AA12" s="45">
        <v>87027</v>
      </c>
      <c r="AB12" s="45">
        <v>786.26540421379786</v>
      </c>
      <c r="AC12" s="45">
        <v>87328</v>
      </c>
      <c r="AD12" s="45">
        <v>788.98485779335772</v>
      </c>
      <c r="AE12" s="45">
        <v>87256</v>
      </c>
      <c r="AF12" s="45">
        <v>788.3343572693434</v>
      </c>
      <c r="AG12" s="45">
        <v>87646</v>
      </c>
      <c r="AH12" s="45">
        <v>791.85790177442084</v>
      </c>
      <c r="AI12" s="45">
        <v>87624</v>
      </c>
      <c r="AJ12" s="45">
        <v>791.65913772541649</v>
      </c>
      <c r="AK12" s="45">
        <v>87923</v>
      </c>
      <c r="AL12" s="45">
        <v>794.360521845976</v>
      </c>
      <c r="AM12" s="45">
        <v>88282</v>
      </c>
      <c r="AN12" s="45">
        <v>797.60398973654731</v>
      </c>
      <c r="AO12" s="45">
        <v>88842</v>
      </c>
      <c r="AP12" s="45">
        <v>802.66343825665865</v>
      </c>
      <c r="AQ12" s="45">
        <v>89521</v>
      </c>
      <c r="AR12" s="169">
        <v>808.79801958729354</v>
      </c>
    </row>
    <row r="13" spans="1:75" s="42" customFormat="1" ht="12.75" customHeight="1" x14ac:dyDescent="0.2">
      <c r="A13" s="16" t="s">
        <v>22</v>
      </c>
      <c r="B13" s="16" t="s">
        <v>21</v>
      </c>
      <c r="C13" s="16" t="s">
        <v>0</v>
      </c>
      <c r="D13" s="45">
        <v>202.76229999999998</v>
      </c>
      <c r="E13" s="20">
        <v>118870</v>
      </c>
      <c r="F13" s="168">
        <v>586.25296714428669</v>
      </c>
      <c r="G13" s="168">
        <v>118216</v>
      </c>
      <c r="H13" s="45">
        <v>583.02751547008495</v>
      </c>
      <c r="I13" s="45">
        <v>116821</v>
      </c>
      <c r="J13" s="45">
        <v>576.14753827511333</v>
      </c>
      <c r="K13" s="45">
        <v>115772</v>
      </c>
      <c r="L13" s="45">
        <v>570.97399269982645</v>
      </c>
      <c r="M13" s="45">
        <v>114266</v>
      </c>
      <c r="N13" s="45">
        <v>563.54657645923339</v>
      </c>
      <c r="O13" s="45">
        <v>112963</v>
      </c>
      <c r="P13" s="45">
        <v>557.1203325272993</v>
      </c>
      <c r="Q13" s="45">
        <v>111623</v>
      </c>
      <c r="R13" s="45">
        <v>550.51160891349139</v>
      </c>
      <c r="S13" s="45">
        <v>110531</v>
      </c>
      <c r="T13" s="45">
        <v>545.12599235656728</v>
      </c>
      <c r="U13" s="45">
        <v>109075</v>
      </c>
      <c r="V13" s="45">
        <v>537.94517028066855</v>
      </c>
      <c r="W13" s="45">
        <v>107591</v>
      </c>
      <c r="X13" s="45">
        <v>530.62625547254106</v>
      </c>
      <c r="Y13" s="45">
        <v>106443</v>
      </c>
      <c r="Z13" s="45">
        <v>524.96445345115933</v>
      </c>
      <c r="AA13" s="45">
        <v>105682</v>
      </c>
      <c r="AB13" s="45">
        <v>521.21129026451172</v>
      </c>
      <c r="AC13" s="45">
        <v>105396</v>
      </c>
      <c r="AD13" s="45">
        <v>519.80077164246018</v>
      </c>
      <c r="AE13" s="45">
        <v>104362</v>
      </c>
      <c r="AF13" s="45">
        <v>514.70120431658154</v>
      </c>
      <c r="AG13" s="45">
        <v>103807</v>
      </c>
      <c r="AH13" s="45">
        <v>511.9640090884746</v>
      </c>
      <c r="AI13" s="45">
        <v>103279</v>
      </c>
      <c r="AJ13" s="45">
        <v>509.35997470930249</v>
      </c>
      <c r="AK13" s="45">
        <v>102778</v>
      </c>
      <c r="AL13" s="45">
        <v>506.88910117906539</v>
      </c>
      <c r="AM13" s="45">
        <v>102003</v>
      </c>
      <c r="AN13" s="45">
        <v>503.06689162630335</v>
      </c>
      <c r="AO13" s="45">
        <v>101142</v>
      </c>
      <c r="AP13" s="45">
        <v>498.82054011026707</v>
      </c>
      <c r="AQ13" s="45">
        <v>100559</v>
      </c>
      <c r="AR13" s="169">
        <v>495.94525214993126</v>
      </c>
    </row>
    <row r="14" spans="1:75" s="42" customFormat="1" ht="12.75" customHeight="1" x14ac:dyDescent="0.2">
      <c r="A14" s="16" t="s">
        <v>20</v>
      </c>
      <c r="B14" s="16" t="s">
        <v>19</v>
      </c>
      <c r="C14" s="16" t="s">
        <v>0</v>
      </c>
      <c r="D14" s="45">
        <v>165.6969</v>
      </c>
      <c r="E14" s="20">
        <v>81211</v>
      </c>
      <c r="F14" s="168">
        <v>490.1177994277503</v>
      </c>
      <c r="G14" s="168">
        <v>80780</v>
      </c>
      <c r="H14" s="45">
        <v>487.51666446384934</v>
      </c>
      <c r="I14" s="45">
        <v>79770</v>
      </c>
      <c r="J14" s="45">
        <v>481.42119737906984</v>
      </c>
      <c r="K14" s="45">
        <v>78863</v>
      </c>
      <c r="L14" s="45">
        <v>475.94734723461937</v>
      </c>
      <c r="M14" s="45">
        <v>78153</v>
      </c>
      <c r="N14" s="45">
        <v>471.66241492749714</v>
      </c>
      <c r="O14" s="45">
        <v>77490</v>
      </c>
      <c r="P14" s="45">
        <v>467.66113306887456</v>
      </c>
      <c r="Q14" s="45">
        <v>77140</v>
      </c>
      <c r="R14" s="45">
        <v>465.54884249494108</v>
      </c>
      <c r="S14" s="45">
        <v>76548</v>
      </c>
      <c r="T14" s="45">
        <v>461.97605386703071</v>
      </c>
      <c r="U14" s="45">
        <v>76073</v>
      </c>
      <c r="V14" s="45">
        <v>459.10937380240671</v>
      </c>
      <c r="W14" s="45">
        <v>76098</v>
      </c>
      <c r="X14" s="45">
        <v>459.26025170054481</v>
      </c>
      <c r="Y14" s="45">
        <v>75610</v>
      </c>
      <c r="Z14" s="45">
        <v>456.31511512888898</v>
      </c>
      <c r="AA14" s="45">
        <v>75441</v>
      </c>
      <c r="AB14" s="45">
        <v>455.29518053747535</v>
      </c>
      <c r="AC14" s="45">
        <v>75230</v>
      </c>
      <c r="AD14" s="45">
        <v>454.02177107718973</v>
      </c>
      <c r="AE14" s="45">
        <v>75305</v>
      </c>
      <c r="AF14" s="45">
        <v>454.47440477160404</v>
      </c>
      <c r="AG14" s="45">
        <v>74824</v>
      </c>
      <c r="AH14" s="45">
        <v>451.57151401142687</v>
      </c>
      <c r="AI14" s="45">
        <v>74841</v>
      </c>
      <c r="AJ14" s="45">
        <v>451.67411098216081</v>
      </c>
      <c r="AK14" s="45">
        <v>74667</v>
      </c>
      <c r="AL14" s="45">
        <v>450.62400081111957</v>
      </c>
      <c r="AM14" s="45">
        <v>74212</v>
      </c>
      <c r="AN14" s="45">
        <v>447.87802306500606</v>
      </c>
      <c r="AO14" s="45">
        <v>73658</v>
      </c>
      <c r="AP14" s="45">
        <v>444.53456884226563</v>
      </c>
      <c r="AQ14" s="45">
        <v>73340</v>
      </c>
      <c r="AR14" s="169">
        <v>442.61540197794892</v>
      </c>
    </row>
    <row r="15" spans="1:75" s="42" customFormat="1" ht="12.75" customHeight="1" x14ac:dyDescent="0.2">
      <c r="A15" s="16" t="s">
        <v>18</v>
      </c>
      <c r="B15" s="16" t="s">
        <v>17</v>
      </c>
      <c r="C15" s="16" t="s">
        <v>0</v>
      </c>
      <c r="D15" s="45">
        <v>72.997500000000002</v>
      </c>
      <c r="E15" s="20">
        <v>81133</v>
      </c>
      <c r="F15" s="168">
        <v>1111.4490222267887</v>
      </c>
      <c r="G15" s="168">
        <v>81043</v>
      </c>
      <c r="H15" s="45">
        <v>1110.2161032912086</v>
      </c>
      <c r="I15" s="45">
        <v>80815</v>
      </c>
      <c r="J15" s="45">
        <v>1107.0927086544059</v>
      </c>
      <c r="K15" s="45">
        <v>80410</v>
      </c>
      <c r="L15" s="45">
        <v>1101.544573444296</v>
      </c>
      <c r="M15" s="45">
        <v>80392</v>
      </c>
      <c r="N15" s="45">
        <v>1101.2979896571801</v>
      </c>
      <c r="O15" s="45">
        <v>80113</v>
      </c>
      <c r="P15" s="45">
        <v>1097.4759409568821</v>
      </c>
      <c r="Q15" s="45">
        <v>80150</v>
      </c>
      <c r="R15" s="45">
        <v>1097.9828076303982</v>
      </c>
      <c r="S15" s="45">
        <v>79953</v>
      </c>
      <c r="T15" s="45">
        <v>1095.2840850714065</v>
      </c>
      <c r="U15" s="45">
        <v>80160</v>
      </c>
      <c r="V15" s="45">
        <v>1098.1197986232405</v>
      </c>
      <c r="W15" s="45">
        <v>80549</v>
      </c>
      <c r="X15" s="45">
        <v>1103.4487482448028</v>
      </c>
      <c r="Y15" s="45">
        <v>80876</v>
      </c>
      <c r="Z15" s="45">
        <v>1107.9283537107435</v>
      </c>
      <c r="AA15" s="45">
        <v>81003</v>
      </c>
      <c r="AB15" s="45">
        <v>1109.6681393198396</v>
      </c>
      <c r="AC15" s="45">
        <v>81176</v>
      </c>
      <c r="AD15" s="45">
        <v>1112.0380834960101</v>
      </c>
      <c r="AE15" s="45">
        <v>81453</v>
      </c>
      <c r="AF15" s="45">
        <v>1115.8327339977395</v>
      </c>
      <c r="AG15" s="45">
        <v>81491</v>
      </c>
      <c r="AH15" s="45">
        <v>1116.3532997705402</v>
      </c>
      <c r="AI15" s="45">
        <v>81311</v>
      </c>
      <c r="AJ15" s="45">
        <v>1113.88746189938</v>
      </c>
      <c r="AK15" s="45">
        <v>81280</v>
      </c>
      <c r="AL15" s="45">
        <v>1113.4627898215692</v>
      </c>
      <c r="AM15" s="45">
        <v>81408</v>
      </c>
      <c r="AN15" s="45">
        <v>1115.2162745299497</v>
      </c>
      <c r="AO15" s="45">
        <v>81233</v>
      </c>
      <c r="AP15" s="45">
        <v>1112.8189321552109</v>
      </c>
      <c r="AQ15" s="45">
        <v>81495</v>
      </c>
      <c r="AR15" s="169">
        <v>1116.4080961676768</v>
      </c>
    </row>
    <row r="16" spans="1:75" s="42" customFormat="1" ht="12.75" customHeight="1" x14ac:dyDescent="0.2">
      <c r="A16" s="16" t="s">
        <v>16</v>
      </c>
      <c r="B16" s="16" t="s">
        <v>15</v>
      </c>
      <c r="C16" s="16" t="s">
        <v>0</v>
      </c>
      <c r="D16" s="45">
        <v>566.93589999999995</v>
      </c>
      <c r="E16" s="20">
        <v>148119</v>
      </c>
      <c r="F16" s="168">
        <v>261.26234023987547</v>
      </c>
      <c r="G16" s="168">
        <v>146038</v>
      </c>
      <c r="H16" s="45">
        <v>257.59173126979613</v>
      </c>
      <c r="I16" s="45">
        <v>144246</v>
      </c>
      <c r="J16" s="45">
        <v>254.43088010478789</v>
      </c>
      <c r="K16" s="45">
        <v>142487</v>
      </c>
      <c r="L16" s="45">
        <v>251.32823657842098</v>
      </c>
      <c r="M16" s="45">
        <v>141723</v>
      </c>
      <c r="N16" s="45">
        <v>249.98064155048218</v>
      </c>
      <c r="O16" s="45">
        <v>140787</v>
      </c>
      <c r="P16" s="45">
        <v>248.32966125447342</v>
      </c>
      <c r="Q16" s="45">
        <v>140172</v>
      </c>
      <c r="R16" s="45">
        <v>247.24488253433944</v>
      </c>
      <c r="S16" s="45">
        <v>139835</v>
      </c>
      <c r="T16" s="45">
        <v>246.65045907306279</v>
      </c>
      <c r="U16" s="45">
        <v>139317</v>
      </c>
      <c r="V16" s="45">
        <v>245.73677553317759</v>
      </c>
      <c r="W16" s="45">
        <v>137823</v>
      </c>
      <c r="X16" s="45">
        <v>243.10155698377898</v>
      </c>
      <c r="Y16" s="45">
        <v>137120</v>
      </c>
      <c r="Z16" s="45">
        <v>241.86155789393476</v>
      </c>
      <c r="AA16" s="45">
        <v>136013</v>
      </c>
      <c r="AB16" s="45">
        <v>239.90895619769361</v>
      </c>
      <c r="AC16" s="45">
        <v>135812</v>
      </c>
      <c r="AD16" s="45">
        <v>239.55441876233277</v>
      </c>
      <c r="AE16" s="45">
        <v>136235</v>
      </c>
      <c r="AF16" s="45">
        <v>240.30053485764444</v>
      </c>
      <c r="AG16" s="45">
        <v>136682</v>
      </c>
      <c r="AH16" s="45">
        <v>241.08898378105886</v>
      </c>
      <c r="AI16" s="45">
        <v>136764</v>
      </c>
      <c r="AJ16" s="45">
        <v>241.2336209437434</v>
      </c>
      <c r="AK16" s="45">
        <v>135472</v>
      </c>
      <c r="AL16" s="45">
        <v>238.95470369754327</v>
      </c>
      <c r="AM16" s="45">
        <v>134635</v>
      </c>
      <c r="AN16" s="45">
        <v>237.47834631745849</v>
      </c>
      <c r="AO16" s="45">
        <v>133628</v>
      </c>
      <c r="AP16" s="45">
        <v>235.70213140497896</v>
      </c>
      <c r="AQ16" s="45">
        <v>134049</v>
      </c>
      <c r="AR16" s="169">
        <v>236.4447197646154</v>
      </c>
    </row>
    <row r="17" spans="1:74" s="42" customFormat="1" ht="12.75" customHeight="1" x14ac:dyDescent="0.2">
      <c r="A17" s="16" t="s">
        <v>14</v>
      </c>
      <c r="B17" s="16" t="s">
        <v>13</v>
      </c>
      <c r="C17" s="16" t="s">
        <v>0</v>
      </c>
      <c r="D17" s="45">
        <v>169.38009999999997</v>
      </c>
      <c r="E17" s="20">
        <v>92145</v>
      </c>
      <c r="F17" s="168">
        <v>544.01313967815588</v>
      </c>
      <c r="G17" s="168">
        <v>92112</v>
      </c>
      <c r="H17" s="45">
        <v>543.81831159622652</v>
      </c>
      <c r="I17" s="45">
        <v>91405</v>
      </c>
      <c r="J17" s="45">
        <v>539.64426753792225</v>
      </c>
      <c r="K17" s="45">
        <v>90696</v>
      </c>
      <c r="L17" s="45">
        <v>535.4584157170766</v>
      </c>
      <c r="M17" s="45">
        <v>90515</v>
      </c>
      <c r="N17" s="45">
        <v>534.38981320710059</v>
      </c>
      <c r="O17" s="45">
        <v>89925</v>
      </c>
      <c r="P17" s="45">
        <v>530.90652325745475</v>
      </c>
      <c r="Q17" s="45">
        <v>89655</v>
      </c>
      <c r="R17" s="45">
        <v>529.31247531439658</v>
      </c>
      <c r="S17" s="45">
        <v>89973</v>
      </c>
      <c r="T17" s="45">
        <v>531.18990955844288</v>
      </c>
      <c r="U17" s="45">
        <v>89541</v>
      </c>
      <c r="V17" s="45">
        <v>528.63943284954973</v>
      </c>
      <c r="W17" s="45">
        <v>89576</v>
      </c>
      <c r="X17" s="45">
        <v>528.84606869402023</v>
      </c>
      <c r="Y17" s="45">
        <v>89234</v>
      </c>
      <c r="Z17" s="45">
        <v>526.82694129947981</v>
      </c>
      <c r="AA17" s="45">
        <v>89287</v>
      </c>
      <c r="AB17" s="45">
        <v>527.1398470068209</v>
      </c>
      <c r="AC17" s="45">
        <v>89005</v>
      </c>
      <c r="AD17" s="45">
        <v>525.47495248851556</v>
      </c>
      <c r="AE17" s="45">
        <v>88819</v>
      </c>
      <c r="AF17" s="45">
        <v>524.37683057218658</v>
      </c>
      <c r="AG17" s="45">
        <v>88788</v>
      </c>
      <c r="AH17" s="45">
        <v>524.19381025279836</v>
      </c>
      <c r="AI17" s="45">
        <v>88312</v>
      </c>
      <c r="AJ17" s="45">
        <v>521.38356276799936</v>
      </c>
      <c r="AK17" s="45">
        <v>88330</v>
      </c>
      <c r="AL17" s="45">
        <v>521.48983263086996</v>
      </c>
      <c r="AM17" s="45">
        <v>88559</v>
      </c>
      <c r="AN17" s="45">
        <v>522.84182144183421</v>
      </c>
      <c r="AO17" s="45">
        <v>88830</v>
      </c>
      <c r="AP17" s="45">
        <v>524.44177326616295</v>
      </c>
      <c r="AQ17" s="45">
        <v>89277</v>
      </c>
      <c r="AR17" s="169">
        <v>527.08080819411498</v>
      </c>
    </row>
    <row r="18" spans="1:74" s="42" customFormat="1" ht="12.75" customHeight="1" x14ac:dyDescent="0.2">
      <c r="A18" s="16" t="s">
        <v>12</v>
      </c>
      <c r="B18" s="16" t="s">
        <v>11</v>
      </c>
      <c r="C18" s="16" t="s">
        <v>0</v>
      </c>
      <c r="D18" s="45">
        <v>142.2841</v>
      </c>
      <c r="E18" s="20">
        <v>144147</v>
      </c>
      <c r="F18" s="168">
        <v>1013.0928192257603</v>
      </c>
      <c r="G18" s="168">
        <v>143135</v>
      </c>
      <c r="H18" s="45">
        <v>1005.9802887321915</v>
      </c>
      <c r="I18" s="45">
        <v>141818</v>
      </c>
      <c r="J18" s="45">
        <v>996.72415962148966</v>
      </c>
      <c r="K18" s="45">
        <v>141346</v>
      </c>
      <c r="L18" s="45">
        <v>993.40685290907425</v>
      </c>
      <c r="M18" s="45">
        <v>141023</v>
      </c>
      <c r="N18" s="45">
        <v>991.13674683256954</v>
      </c>
      <c r="O18" s="45">
        <v>140685</v>
      </c>
      <c r="P18" s="45">
        <v>988.76121787325508</v>
      </c>
      <c r="Q18" s="45">
        <v>139907</v>
      </c>
      <c r="R18" s="45">
        <v>983.29328435151933</v>
      </c>
      <c r="S18" s="45">
        <v>140002</v>
      </c>
      <c r="T18" s="45">
        <v>983.96096260931483</v>
      </c>
      <c r="U18" s="45">
        <v>140456</v>
      </c>
      <c r="V18" s="45">
        <v>987.15176186235851</v>
      </c>
      <c r="W18" s="45">
        <v>140054</v>
      </c>
      <c r="X18" s="45">
        <v>984.32642860305543</v>
      </c>
      <c r="Y18" s="45">
        <v>138831</v>
      </c>
      <c r="Z18" s="45">
        <v>975.73094955796194</v>
      </c>
      <c r="AA18" s="45">
        <v>137956</v>
      </c>
      <c r="AB18" s="45">
        <v>969.58128139405596</v>
      </c>
      <c r="AC18" s="45">
        <v>138443</v>
      </c>
      <c r="AD18" s="45">
        <v>973.00401098928137</v>
      </c>
      <c r="AE18" s="45">
        <v>138470</v>
      </c>
      <c r="AF18" s="45">
        <v>973.19377217833903</v>
      </c>
      <c r="AG18" s="45">
        <v>137784</v>
      </c>
      <c r="AH18" s="45">
        <v>968.37243233783681</v>
      </c>
      <c r="AI18" s="45">
        <v>136200</v>
      </c>
      <c r="AJ18" s="45">
        <v>957.2397759131203</v>
      </c>
      <c r="AK18" s="45">
        <v>134410</v>
      </c>
      <c r="AL18" s="45">
        <v>944.65931189781577</v>
      </c>
      <c r="AM18" s="45">
        <v>132685</v>
      </c>
      <c r="AN18" s="45">
        <v>932.53568037468699</v>
      </c>
      <c r="AO18" s="45">
        <v>131110</v>
      </c>
      <c r="AP18" s="45">
        <v>921.4662776796564</v>
      </c>
      <c r="AQ18" s="45">
        <v>130372</v>
      </c>
      <c r="AR18" s="169">
        <v>916.27947184541358</v>
      </c>
    </row>
    <row r="19" spans="1:74" s="42" customFormat="1" ht="12.75" customHeight="1" x14ac:dyDescent="0.2">
      <c r="A19" s="16" t="s">
        <v>10</v>
      </c>
      <c r="B19" s="16" t="s">
        <v>9</v>
      </c>
      <c r="C19" s="16" t="s">
        <v>0</v>
      </c>
      <c r="D19" s="45">
        <v>583.18560000000002</v>
      </c>
      <c r="E19" s="20">
        <v>62026</v>
      </c>
      <c r="F19" s="168">
        <v>106.35722144030991</v>
      </c>
      <c r="G19" s="168">
        <v>60888</v>
      </c>
      <c r="H19" s="45">
        <v>104.40587010378857</v>
      </c>
      <c r="I19" s="45">
        <v>60057</v>
      </c>
      <c r="J19" s="45">
        <v>102.98093780093335</v>
      </c>
      <c r="K19" s="45">
        <v>59504</v>
      </c>
      <c r="L19" s="45">
        <v>102.03269765234258</v>
      </c>
      <c r="M19" s="45">
        <v>58864</v>
      </c>
      <c r="N19" s="45">
        <v>100.93527686554674</v>
      </c>
      <c r="O19" s="45">
        <v>58519</v>
      </c>
      <c r="P19" s="45">
        <v>100.34369847266461</v>
      </c>
      <c r="Q19" s="45">
        <v>58105</v>
      </c>
      <c r="R19" s="45">
        <v>99.633804401206064</v>
      </c>
      <c r="S19" s="45">
        <v>57878</v>
      </c>
      <c r="T19" s="45">
        <v>99.244562965889415</v>
      </c>
      <c r="U19" s="45">
        <v>57606</v>
      </c>
      <c r="V19" s="45">
        <v>98.778159131501184</v>
      </c>
      <c r="W19" s="45">
        <v>57292</v>
      </c>
      <c r="X19" s="45">
        <v>98.239737057979482</v>
      </c>
      <c r="Y19" s="45">
        <v>57218</v>
      </c>
      <c r="Z19" s="45">
        <v>98.112847779506211</v>
      </c>
      <c r="AA19" s="45">
        <v>57004</v>
      </c>
      <c r="AB19" s="45">
        <v>97.745897703921358</v>
      </c>
      <c r="AC19" s="45">
        <v>57158</v>
      </c>
      <c r="AD19" s="45">
        <v>98.009964580744096</v>
      </c>
      <c r="AE19" s="45">
        <v>56986</v>
      </c>
      <c r="AF19" s="45">
        <v>97.715032744292728</v>
      </c>
      <c r="AG19" s="45">
        <v>56664</v>
      </c>
      <c r="AH19" s="45">
        <v>97.162892910936066</v>
      </c>
      <c r="AI19" s="45">
        <v>56358</v>
      </c>
      <c r="AJ19" s="45">
        <v>96.638188597249311</v>
      </c>
      <c r="AK19" s="45">
        <v>56054</v>
      </c>
      <c r="AL19" s="45">
        <v>96.116913723521293</v>
      </c>
      <c r="AM19" s="45">
        <v>55400</v>
      </c>
      <c r="AN19" s="45">
        <v>94.995486857014299</v>
      </c>
      <c r="AO19" s="45">
        <v>54659</v>
      </c>
      <c r="AP19" s="45">
        <v>93.724879352302253</v>
      </c>
      <c r="AQ19" s="45">
        <v>54053</v>
      </c>
      <c r="AR19" s="169">
        <v>92.685759044804939</v>
      </c>
    </row>
    <row r="20" spans="1:74" s="42" customFormat="1" ht="12.75" customHeight="1" x14ac:dyDescent="0.2">
      <c r="A20" s="16" t="s">
        <v>8</v>
      </c>
      <c r="B20" s="16" t="s">
        <v>7</v>
      </c>
      <c r="C20" s="16" t="s">
        <v>0</v>
      </c>
      <c r="D20" s="45">
        <v>138.0412</v>
      </c>
      <c r="E20" s="20">
        <v>71432</v>
      </c>
      <c r="F20" s="168">
        <v>517.46869775110622</v>
      </c>
      <c r="G20" s="168">
        <v>71482</v>
      </c>
      <c r="H20" s="45">
        <v>517.83090845341826</v>
      </c>
      <c r="I20" s="45">
        <v>70895</v>
      </c>
      <c r="J20" s="45">
        <v>513.57855480827459</v>
      </c>
      <c r="K20" s="45">
        <v>70365</v>
      </c>
      <c r="L20" s="45">
        <v>509.73912136376674</v>
      </c>
      <c r="M20" s="45">
        <v>69787</v>
      </c>
      <c r="N20" s="45">
        <v>505.55196564503927</v>
      </c>
      <c r="O20" s="45">
        <v>69418</v>
      </c>
      <c r="P20" s="45">
        <v>502.87885066197629</v>
      </c>
      <c r="Q20" s="45">
        <v>69104</v>
      </c>
      <c r="R20" s="45">
        <v>500.60416745145653</v>
      </c>
      <c r="S20" s="45">
        <v>68698</v>
      </c>
      <c r="T20" s="45">
        <v>497.66301654868255</v>
      </c>
      <c r="U20" s="45">
        <v>68332</v>
      </c>
      <c r="V20" s="45">
        <v>495.01163420775828</v>
      </c>
      <c r="W20" s="45">
        <v>68053</v>
      </c>
      <c r="X20" s="45">
        <v>492.99049848885693</v>
      </c>
      <c r="Y20" s="45">
        <v>67824</v>
      </c>
      <c r="Z20" s="45">
        <v>491.33157347226768</v>
      </c>
      <c r="AA20" s="45">
        <v>67479</v>
      </c>
      <c r="AB20" s="45">
        <v>488.83231962631447</v>
      </c>
      <c r="AC20" s="45">
        <v>67063</v>
      </c>
      <c r="AD20" s="45">
        <v>485.8187265830781</v>
      </c>
      <c r="AE20" s="45">
        <v>66623</v>
      </c>
      <c r="AF20" s="45">
        <v>482.63127240273195</v>
      </c>
      <c r="AG20" s="45">
        <v>66199</v>
      </c>
      <c r="AH20" s="45">
        <v>479.55972564712562</v>
      </c>
      <c r="AI20" s="45">
        <v>65872</v>
      </c>
      <c r="AJ20" s="45">
        <v>477.19086765400476</v>
      </c>
      <c r="AK20" s="45">
        <v>65623</v>
      </c>
      <c r="AL20" s="45">
        <v>475.38705835649068</v>
      </c>
      <c r="AM20" s="45">
        <v>65729</v>
      </c>
      <c r="AN20" s="45">
        <v>476.15494504539225</v>
      </c>
      <c r="AO20" s="45">
        <v>65556</v>
      </c>
      <c r="AP20" s="45">
        <v>474.90169601539247</v>
      </c>
      <c r="AQ20" s="45">
        <v>65647</v>
      </c>
      <c r="AR20" s="169">
        <v>475.56091949360047</v>
      </c>
    </row>
    <row r="21" spans="1:74" s="42" customFormat="1" ht="12.75" customHeight="1" x14ac:dyDescent="0.2">
      <c r="A21" s="16" t="s">
        <v>6</v>
      </c>
      <c r="B21" s="16" t="s">
        <v>5</v>
      </c>
      <c r="C21" s="16" t="s">
        <v>0</v>
      </c>
      <c r="D21" s="45">
        <v>113.1417</v>
      </c>
      <c r="E21" s="20">
        <v>111086</v>
      </c>
      <c r="F21" s="168">
        <v>981.83074852154425</v>
      </c>
      <c r="G21" s="168">
        <v>110788</v>
      </c>
      <c r="H21" s="45">
        <v>979.1968832004469</v>
      </c>
      <c r="I21" s="45">
        <v>110527</v>
      </c>
      <c r="J21" s="45">
        <v>976.89004142592876</v>
      </c>
      <c r="K21" s="45">
        <v>110400</v>
      </c>
      <c r="L21" s="45">
        <v>975.7675551984812</v>
      </c>
      <c r="M21" s="45">
        <v>110136</v>
      </c>
      <c r="N21" s="45">
        <v>973.43419800126742</v>
      </c>
      <c r="O21" s="45">
        <v>109685</v>
      </c>
      <c r="P21" s="45">
        <v>969.44804612269388</v>
      </c>
      <c r="Q21" s="45">
        <v>109116</v>
      </c>
      <c r="R21" s="45">
        <v>964.41895428475971</v>
      </c>
      <c r="S21" s="45">
        <v>108964</v>
      </c>
      <c r="T21" s="45">
        <v>963.0755062015154</v>
      </c>
      <c r="U21" s="45">
        <v>108999</v>
      </c>
      <c r="V21" s="45">
        <v>963.38485279963095</v>
      </c>
      <c r="W21" s="45">
        <v>109181</v>
      </c>
      <c r="X21" s="45">
        <v>964.9934551098313</v>
      </c>
      <c r="Y21" s="45">
        <v>108846</v>
      </c>
      <c r="Z21" s="45">
        <v>962.03256624215476</v>
      </c>
      <c r="AA21" s="45">
        <v>108609</v>
      </c>
      <c r="AB21" s="45">
        <v>959.93784784920149</v>
      </c>
      <c r="AC21" s="45">
        <v>107830</v>
      </c>
      <c r="AD21" s="45">
        <v>953.05267642257456</v>
      </c>
      <c r="AE21" s="45">
        <v>107128</v>
      </c>
      <c r="AF21" s="45">
        <v>946.84806751180156</v>
      </c>
      <c r="AG21" s="45">
        <v>106512</v>
      </c>
      <c r="AH21" s="45">
        <v>941.40356738496951</v>
      </c>
      <c r="AI21" s="45">
        <v>105753</v>
      </c>
      <c r="AJ21" s="45">
        <v>934.69516544297994</v>
      </c>
      <c r="AK21" s="45">
        <v>105578</v>
      </c>
      <c r="AL21" s="45">
        <v>933.14843245240263</v>
      </c>
      <c r="AM21" s="45">
        <v>105149</v>
      </c>
      <c r="AN21" s="45">
        <v>929.35672700693021</v>
      </c>
      <c r="AO21" s="45">
        <v>104522</v>
      </c>
      <c r="AP21" s="45">
        <v>923.8150036635476</v>
      </c>
      <c r="AQ21" s="45">
        <v>103949</v>
      </c>
      <c r="AR21" s="169">
        <v>918.75055792868591</v>
      </c>
    </row>
    <row r="22" spans="1:74" s="42" customFormat="1" ht="12.75" customHeight="1" x14ac:dyDescent="0.2">
      <c r="A22" s="16" t="s">
        <v>4</v>
      </c>
      <c r="B22" s="16" t="s">
        <v>3</v>
      </c>
      <c r="C22" s="16" t="s">
        <v>0</v>
      </c>
      <c r="D22" s="45">
        <v>346.63309999999996</v>
      </c>
      <c r="E22" s="20">
        <v>114496</v>
      </c>
      <c r="F22" s="168">
        <v>330.30890587194358</v>
      </c>
      <c r="G22" s="168">
        <v>114306</v>
      </c>
      <c r="H22" s="45">
        <v>329.76077587512566</v>
      </c>
      <c r="I22" s="45">
        <v>113949</v>
      </c>
      <c r="J22" s="45">
        <v>328.73086846005191</v>
      </c>
      <c r="K22" s="45">
        <v>113881</v>
      </c>
      <c r="L22" s="45">
        <v>328.53469561908548</v>
      </c>
      <c r="M22" s="45">
        <v>113061</v>
      </c>
      <c r="N22" s="45">
        <v>326.16908194860792</v>
      </c>
      <c r="O22" s="45">
        <v>112482</v>
      </c>
      <c r="P22" s="45">
        <v>324.49872790567321</v>
      </c>
      <c r="Q22" s="45">
        <v>111845</v>
      </c>
      <c r="R22" s="45">
        <v>322.66104996897297</v>
      </c>
      <c r="S22" s="45">
        <v>111216</v>
      </c>
      <c r="T22" s="45">
        <v>320.84645119003352</v>
      </c>
      <c r="U22" s="45">
        <v>110911</v>
      </c>
      <c r="V22" s="45">
        <v>319.9665583004047</v>
      </c>
      <c r="W22" s="45">
        <v>110617</v>
      </c>
      <c r="X22" s="45">
        <v>319.11839925269692</v>
      </c>
      <c r="Y22" s="45">
        <v>110763</v>
      </c>
      <c r="Z22" s="45">
        <v>319.53959388183074</v>
      </c>
      <c r="AA22" s="45">
        <v>110583</v>
      </c>
      <c r="AB22" s="45">
        <v>319.02031283221368</v>
      </c>
      <c r="AC22" s="45">
        <v>110666</v>
      </c>
      <c r="AD22" s="45">
        <v>319.25975909398153</v>
      </c>
      <c r="AE22" s="45">
        <v>110720</v>
      </c>
      <c r="AF22" s="45">
        <v>319.41554340886665</v>
      </c>
      <c r="AG22" s="45">
        <v>110308</v>
      </c>
      <c r="AH22" s="45">
        <v>318.22696678418771</v>
      </c>
      <c r="AI22" s="45">
        <v>109806</v>
      </c>
      <c r="AJ22" s="45">
        <v>316.77874963470026</v>
      </c>
      <c r="AK22" s="45">
        <v>109588</v>
      </c>
      <c r="AL22" s="45">
        <v>316.14984258571963</v>
      </c>
      <c r="AM22" s="45">
        <v>109273</v>
      </c>
      <c r="AN22" s="45">
        <v>315.24110074888983</v>
      </c>
      <c r="AO22" s="45">
        <v>108750</v>
      </c>
      <c r="AP22" s="45">
        <v>313.73230081028044</v>
      </c>
      <c r="AQ22" s="45">
        <v>108480</v>
      </c>
      <c r="AR22" s="169">
        <v>312.95337923585487</v>
      </c>
    </row>
    <row r="23" spans="1:74" s="42" customFormat="1" ht="12.75" customHeight="1" x14ac:dyDescent="0.2">
      <c r="A23" s="16" t="s">
        <v>2</v>
      </c>
      <c r="B23" s="16" t="s">
        <v>1</v>
      </c>
      <c r="C23" s="16" t="s">
        <v>0</v>
      </c>
      <c r="D23" s="45">
        <v>282.16489999999999</v>
      </c>
      <c r="E23" s="20">
        <v>113067</v>
      </c>
      <c r="F23" s="168">
        <v>400.71249117094294</v>
      </c>
      <c r="G23" s="168">
        <v>112091</v>
      </c>
      <c r="H23" s="45">
        <v>397.25352090213914</v>
      </c>
      <c r="I23" s="45">
        <v>111223</v>
      </c>
      <c r="J23" s="45">
        <v>394.17730554012923</v>
      </c>
      <c r="K23" s="45">
        <v>110426</v>
      </c>
      <c r="L23" s="45">
        <v>391.35271608906709</v>
      </c>
      <c r="M23" s="45">
        <v>110002</v>
      </c>
      <c r="N23" s="45">
        <v>389.85004867720971</v>
      </c>
      <c r="O23" s="45">
        <v>109546</v>
      </c>
      <c r="P23" s="45">
        <v>388.23397240408002</v>
      </c>
      <c r="Q23" s="45">
        <v>108594</v>
      </c>
      <c r="R23" s="45">
        <v>384.86005878123041</v>
      </c>
      <c r="S23" s="45">
        <v>108167</v>
      </c>
      <c r="T23" s="45">
        <v>383.34675928862873</v>
      </c>
      <c r="U23" s="45">
        <v>107809</v>
      </c>
      <c r="V23" s="45">
        <v>382.07799765314542</v>
      </c>
      <c r="W23" s="45">
        <v>107692</v>
      </c>
      <c r="X23" s="45">
        <v>381.66334650411869</v>
      </c>
      <c r="Y23" s="45">
        <v>107912</v>
      </c>
      <c r="Z23" s="45">
        <v>382.44303242536546</v>
      </c>
      <c r="AA23" s="45">
        <v>108057</v>
      </c>
      <c r="AB23" s="45">
        <v>382.95691632800538</v>
      </c>
      <c r="AC23" s="45">
        <v>108245</v>
      </c>
      <c r="AD23" s="45">
        <v>383.62319338797988</v>
      </c>
      <c r="AE23" s="45">
        <v>108475</v>
      </c>
      <c r="AF23" s="45">
        <v>384.43831957837421</v>
      </c>
      <c r="AG23" s="45">
        <v>108435</v>
      </c>
      <c r="AH23" s="45">
        <v>384.29655850178392</v>
      </c>
      <c r="AI23" s="45">
        <v>108188</v>
      </c>
      <c r="AJ23" s="45">
        <v>383.42118385383867</v>
      </c>
      <c r="AK23" s="45">
        <v>107760</v>
      </c>
      <c r="AL23" s="45">
        <v>381.90434033432223</v>
      </c>
      <c r="AM23" s="45">
        <v>107246</v>
      </c>
      <c r="AN23" s="45">
        <v>380.08271050013661</v>
      </c>
      <c r="AO23" s="45">
        <v>106444</v>
      </c>
      <c r="AP23" s="45">
        <v>377.2404009145007</v>
      </c>
      <c r="AQ23" s="45">
        <v>105800</v>
      </c>
      <c r="AR23" s="169">
        <v>374.95804758139656</v>
      </c>
    </row>
    <row r="24" spans="1:74" s="42" customFormat="1" ht="12.75" customHeight="1" x14ac:dyDescent="0.2">
      <c r="A24" s="16"/>
      <c r="B24" s="16"/>
      <c r="C24" s="1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BR24" s="43"/>
      <c r="BT24" s="44"/>
      <c r="BV24" s="44"/>
    </row>
    <row r="25" spans="1:74" s="42" customFormat="1" ht="12.75" customHeight="1" x14ac:dyDescent="0.2">
      <c r="A25" s="16"/>
      <c r="B25" s="16"/>
      <c r="C25" s="1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BR25" s="43"/>
      <c r="BT25" s="44"/>
      <c r="BV25" s="44"/>
    </row>
    <row r="26" spans="1:74" s="42" customFormat="1" ht="12.75" customHeight="1" x14ac:dyDescent="0.2">
      <c r="A26" s="16"/>
      <c r="B26" s="16"/>
      <c r="C26" s="1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BR26" s="43"/>
      <c r="BT26" s="44"/>
      <c r="BV26" s="44"/>
    </row>
    <row r="27" spans="1:74" s="42" customFormat="1" ht="12.75" customHeight="1" x14ac:dyDescent="0.2">
      <c r="A27" s="16"/>
      <c r="B27" s="16"/>
      <c r="C27" s="1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BR27" s="43"/>
      <c r="BT27" s="44"/>
      <c r="BV27" s="44"/>
    </row>
    <row r="28" spans="1:74" s="42" customFormat="1" ht="12.75" customHeight="1" x14ac:dyDescent="0.2">
      <c r="A28" s="16"/>
      <c r="B28" s="16"/>
      <c r="C28" s="1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BR28" s="43"/>
      <c r="BT28" s="44"/>
      <c r="BV28" s="44"/>
    </row>
    <row r="29" spans="1:74" s="42" customFormat="1" ht="12.75" customHeight="1" x14ac:dyDescent="0.2">
      <c r="A29" s="16"/>
      <c r="B29" s="16"/>
      <c r="C29" s="16"/>
      <c r="D29" s="41"/>
      <c r="E29" s="41"/>
      <c r="F29" s="45"/>
      <c r="G29" s="45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BR29" s="43"/>
    </row>
  </sheetData>
  <mergeCells count="4">
    <mergeCell ref="K1:L1"/>
    <mergeCell ref="M1:N1"/>
    <mergeCell ref="O1:P1"/>
    <mergeCell ref="Q1:R1"/>
  </mergeCells>
  <phoneticPr fontId="29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2"/>
  <sheetViews>
    <sheetView workbookViewId="0">
      <selection activeCell="D4" sqref="D4:D24"/>
    </sheetView>
  </sheetViews>
  <sheetFormatPr defaultColWidth="9.33203125" defaultRowHeight="10.199999999999999" x14ac:dyDescent="0.2"/>
  <cols>
    <col min="1" max="1" width="9.5546875" style="16" customWidth="1"/>
    <col min="2" max="3" width="28.33203125" style="16" customWidth="1"/>
    <col min="4" max="17" width="12.44140625" style="16" bestFit="1" customWidth="1"/>
    <col min="18" max="18" width="12.88671875" style="16" bestFit="1" customWidth="1"/>
    <col min="19" max="23" width="12.44140625" style="16" bestFit="1" customWidth="1"/>
    <col min="24" max="16384" width="9.33203125" style="16"/>
  </cols>
  <sheetData>
    <row r="1" spans="1:23" ht="39" customHeight="1" x14ac:dyDescent="0.2">
      <c r="A1" s="61" t="s">
        <v>337</v>
      </c>
      <c r="G1" s="150"/>
      <c r="H1" s="156"/>
      <c r="I1" s="152"/>
      <c r="J1" s="157"/>
      <c r="K1" s="152"/>
      <c r="L1" s="158"/>
      <c r="M1" s="152"/>
      <c r="N1" s="159"/>
      <c r="O1" s="18"/>
    </row>
    <row r="2" spans="1:23" ht="12.75" customHeight="1" x14ac:dyDescent="0.2">
      <c r="A2" s="60"/>
    </row>
    <row r="3" spans="1:23" s="1" customFormat="1" ht="12.75" customHeight="1" x14ac:dyDescent="0.2">
      <c r="A3" s="30" t="s">
        <v>50</v>
      </c>
      <c r="B3" s="30" t="s">
        <v>49</v>
      </c>
      <c r="C3" s="93" t="s">
        <v>48</v>
      </c>
      <c r="D3" s="96" t="s">
        <v>335</v>
      </c>
      <c r="E3" s="96" t="s">
        <v>296</v>
      </c>
      <c r="F3" s="96" t="s">
        <v>209</v>
      </c>
      <c r="G3" s="95" t="s">
        <v>208</v>
      </c>
      <c r="H3" s="95" t="s">
        <v>207</v>
      </c>
      <c r="I3" s="95" t="s">
        <v>206</v>
      </c>
      <c r="J3" s="95" t="s">
        <v>205</v>
      </c>
      <c r="K3" s="95" t="s">
        <v>204</v>
      </c>
      <c r="L3" s="95" t="s">
        <v>203</v>
      </c>
      <c r="M3" s="95" t="s">
        <v>202</v>
      </c>
      <c r="N3" s="95" t="s">
        <v>201</v>
      </c>
      <c r="O3" s="95" t="s">
        <v>200</v>
      </c>
      <c r="P3" s="95" t="s">
        <v>199</v>
      </c>
      <c r="Q3" s="95" t="s">
        <v>198</v>
      </c>
      <c r="R3" s="95" t="s">
        <v>336</v>
      </c>
      <c r="S3" s="95" t="s">
        <v>197</v>
      </c>
      <c r="T3" s="95" t="s">
        <v>196</v>
      </c>
      <c r="U3" s="95" t="s">
        <v>195</v>
      </c>
      <c r="V3" s="95" t="s">
        <v>194</v>
      </c>
      <c r="W3" s="95" t="s">
        <v>193</v>
      </c>
    </row>
    <row r="4" spans="1:23" s="1" customFormat="1" ht="12.75" customHeight="1" x14ac:dyDescent="0.2">
      <c r="A4" s="16" t="s">
        <v>43</v>
      </c>
      <c r="B4" s="16" t="s">
        <v>42</v>
      </c>
      <c r="C4" s="16" t="s">
        <v>37</v>
      </c>
      <c r="D4" s="59">
        <v>40.39</v>
      </c>
      <c r="E4" s="59">
        <v>40.26</v>
      </c>
      <c r="F4" s="58">
        <v>40.11</v>
      </c>
      <c r="G4" s="58">
        <v>40.07</v>
      </c>
      <c r="H4" s="58">
        <v>40.020000000000003</v>
      </c>
      <c r="I4" s="58">
        <v>40</v>
      </c>
      <c r="J4" s="58">
        <v>39.979999999999997</v>
      </c>
      <c r="K4" s="58">
        <v>39.880000000000003</v>
      </c>
      <c r="L4" s="58">
        <v>39.75</v>
      </c>
      <c r="M4" s="58">
        <v>39.590000000000003</v>
      </c>
      <c r="N4" s="58">
        <v>39.47</v>
      </c>
      <c r="O4" s="58">
        <v>39.32</v>
      </c>
      <c r="P4" s="58">
        <v>39.15</v>
      </c>
      <c r="Q4" s="58">
        <v>39.01</v>
      </c>
      <c r="R4" s="58">
        <v>38.89</v>
      </c>
      <c r="S4" s="58">
        <v>38.72</v>
      </c>
      <c r="T4" s="58">
        <v>38.56</v>
      </c>
      <c r="U4" s="58">
        <v>38.36</v>
      </c>
      <c r="V4" s="58">
        <v>38.130000000000003</v>
      </c>
      <c r="W4" s="58">
        <v>37.869999999999997</v>
      </c>
    </row>
    <row r="5" spans="1:23" s="1" customFormat="1" ht="12.75" customHeight="1" x14ac:dyDescent="0.2">
      <c r="A5" s="16" t="s">
        <v>41</v>
      </c>
      <c r="B5" s="16" t="s">
        <v>40</v>
      </c>
      <c r="C5" s="16" t="s">
        <v>37</v>
      </c>
      <c r="D5" s="59">
        <v>40.43</v>
      </c>
      <c r="E5" s="59">
        <v>40.299999999999997</v>
      </c>
      <c r="F5" s="58">
        <v>40.159999999999997</v>
      </c>
      <c r="G5" s="58">
        <v>40.119999999999997</v>
      </c>
      <c r="H5" s="58">
        <v>40.07</v>
      </c>
      <c r="I5" s="58">
        <v>40.06</v>
      </c>
      <c r="J5" s="58">
        <v>40.04</v>
      </c>
      <c r="K5" s="58">
        <v>39.94</v>
      </c>
      <c r="L5" s="58">
        <v>39.81</v>
      </c>
      <c r="M5" s="58">
        <v>39.65</v>
      </c>
      <c r="N5" s="58">
        <v>39.53</v>
      </c>
      <c r="O5" s="58">
        <v>39.39</v>
      </c>
      <c r="P5" s="58">
        <v>39.22</v>
      </c>
      <c r="Q5" s="58">
        <v>39.090000000000003</v>
      </c>
      <c r="R5" s="58">
        <v>38.96</v>
      </c>
      <c r="S5" s="58">
        <v>38.799999999999997</v>
      </c>
      <c r="T5" s="58">
        <v>38.64</v>
      </c>
      <c r="U5" s="58">
        <v>38.44</v>
      </c>
      <c r="V5" s="58">
        <v>38.21</v>
      </c>
      <c r="W5" s="58">
        <v>37.96</v>
      </c>
    </row>
    <row r="6" spans="1:23" s="1" customFormat="1" ht="12.75" customHeight="1" x14ac:dyDescent="0.2">
      <c r="A6" s="16" t="s">
        <v>156</v>
      </c>
      <c r="B6" s="16" t="s">
        <v>155</v>
      </c>
      <c r="C6" s="16" t="s">
        <v>37</v>
      </c>
      <c r="D6" s="59">
        <v>40.28</v>
      </c>
      <c r="E6" s="59">
        <v>40.15</v>
      </c>
      <c r="F6" s="58">
        <v>39.99</v>
      </c>
      <c r="G6" s="58">
        <v>39.950000000000003</v>
      </c>
      <c r="H6" s="58">
        <v>39.9</v>
      </c>
      <c r="I6" s="58">
        <v>39.89</v>
      </c>
      <c r="J6" s="58">
        <v>39.86</v>
      </c>
      <c r="K6" s="58">
        <v>39.770000000000003</v>
      </c>
      <c r="L6" s="58">
        <v>39.65</v>
      </c>
      <c r="M6" s="58">
        <v>39.5</v>
      </c>
      <c r="N6" s="58">
        <v>39.39</v>
      </c>
      <c r="O6" s="58">
        <v>39.25</v>
      </c>
      <c r="P6" s="58">
        <v>39.08</v>
      </c>
      <c r="Q6" s="58">
        <v>38.950000000000003</v>
      </c>
      <c r="R6" s="58">
        <v>38.83</v>
      </c>
      <c r="S6" s="58">
        <v>38.68</v>
      </c>
      <c r="T6" s="58">
        <v>38.53</v>
      </c>
      <c r="U6" s="58">
        <v>38.35</v>
      </c>
      <c r="V6" s="58">
        <v>38.130000000000003</v>
      </c>
      <c r="W6" s="58">
        <v>37.89</v>
      </c>
    </row>
    <row r="7" spans="1:23" s="1" customFormat="1" ht="12.75" customHeight="1" x14ac:dyDescent="0.2">
      <c r="A7" s="16" t="s">
        <v>39</v>
      </c>
      <c r="B7" s="16" t="s">
        <v>38</v>
      </c>
      <c r="C7" s="16" t="s">
        <v>37</v>
      </c>
      <c r="D7" s="59">
        <v>40.18</v>
      </c>
      <c r="E7" s="59">
        <v>40.04</v>
      </c>
      <c r="F7" s="58">
        <v>39.880000000000003</v>
      </c>
      <c r="G7" s="58">
        <v>39.83</v>
      </c>
      <c r="H7" s="58">
        <v>39.770000000000003</v>
      </c>
      <c r="I7" s="58">
        <v>39.76</v>
      </c>
      <c r="J7" s="58">
        <v>39.74</v>
      </c>
      <c r="K7" s="58">
        <v>39.65</v>
      </c>
      <c r="L7" s="58">
        <v>39.54</v>
      </c>
      <c r="M7" s="58">
        <v>39.39</v>
      </c>
      <c r="N7" s="58">
        <v>39.29</v>
      </c>
      <c r="O7" s="58">
        <v>39.15</v>
      </c>
      <c r="P7" s="58">
        <v>38.979999999999997</v>
      </c>
      <c r="Q7" s="58">
        <v>38.86</v>
      </c>
      <c r="R7" s="58">
        <v>38.74</v>
      </c>
      <c r="S7" s="58">
        <v>38.590000000000003</v>
      </c>
      <c r="T7" s="58">
        <v>38.450000000000003</v>
      </c>
      <c r="U7" s="58">
        <v>38.26</v>
      </c>
      <c r="V7" s="58">
        <v>38.049999999999997</v>
      </c>
      <c r="W7" s="58">
        <v>37.81</v>
      </c>
    </row>
    <row r="8" spans="1:23" s="1" customFormat="1" ht="12.75" customHeight="1" x14ac:dyDescent="0.2">
      <c r="A8" s="16" t="s">
        <v>36</v>
      </c>
      <c r="B8" s="16" t="s">
        <v>35</v>
      </c>
      <c r="C8" s="16" t="s">
        <v>34</v>
      </c>
      <c r="D8" s="59">
        <v>40.33</v>
      </c>
      <c r="E8" s="59">
        <v>40.299999999999997</v>
      </c>
      <c r="F8" s="58">
        <v>40.31</v>
      </c>
      <c r="G8" s="58">
        <v>40.35</v>
      </c>
      <c r="H8" s="58">
        <v>40.4</v>
      </c>
      <c r="I8" s="58">
        <v>40.46</v>
      </c>
      <c r="J8" s="58">
        <v>40.479999999999997</v>
      </c>
      <c r="K8" s="58">
        <v>40.380000000000003</v>
      </c>
      <c r="L8" s="58">
        <v>40.22</v>
      </c>
      <c r="M8" s="58">
        <v>40.049999999999997</v>
      </c>
      <c r="N8" s="58">
        <v>39.86</v>
      </c>
      <c r="O8" s="58">
        <v>39.67</v>
      </c>
      <c r="P8" s="58">
        <v>39.450000000000003</v>
      </c>
      <c r="Q8" s="58">
        <v>39.270000000000003</v>
      </c>
      <c r="R8" s="58">
        <v>39.11</v>
      </c>
      <c r="S8" s="58">
        <v>38.94</v>
      </c>
      <c r="T8" s="58">
        <v>38.78</v>
      </c>
      <c r="U8" s="58">
        <v>38.590000000000003</v>
      </c>
      <c r="V8" s="58">
        <v>38.380000000000003</v>
      </c>
      <c r="W8" s="58">
        <v>38.119999999999997</v>
      </c>
    </row>
    <row r="9" spans="1:23" s="1" customFormat="1" ht="12.75" customHeight="1" x14ac:dyDescent="0.2">
      <c r="A9" s="106"/>
      <c r="B9" s="106" t="s">
        <v>33</v>
      </c>
      <c r="C9" s="106"/>
      <c r="D9" s="110">
        <f>AVERAGE(D10:D11,D13:D24)</f>
        <v>42.761428571428567</v>
      </c>
      <c r="E9" s="110">
        <f>AVERAGE(E10:E11,E13:E24)</f>
        <v>42.709285714285713</v>
      </c>
      <c r="F9" s="110">
        <f t="shared" ref="F9:W9" si="0">AVERAGE(F10:F11,F13:F24)</f>
        <v>42.59571428571428</v>
      </c>
      <c r="G9" s="110">
        <f t="shared" si="0"/>
        <v>42.5</v>
      </c>
      <c r="H9" s="110">
        <f t="shared" si="0"/>
        <v>42.376428571428576</v>
      </c>
      <c r="I9" s="110">
        <f t="shared" si="0"/>
        <v>42.18571428571429</v>
      </c>
      <c r="J9" s="110">
        <f t="shared" si="0"/>
        <v>41.997142857142862</v>
      </c>
      <c r="K9" s="110">
        <f t="shared" si="0"/>
        <v>41.774285714285718</v>
      </c>
      <c r="L9" s="110">
        <f t="shared" si="0"/>
        <v>41.582857142857151</v>
      </c>
      <c r="M9" s="110">
        <f t="shared" si="0"/>
        <v>41.390714285714289</v>
      </c>
      <c r="N9" s="110">
        <f t="shared" si="0"/>
        <v>41.180714285714281</v>
      </c>
      <c r="O9" s="110">
        <f t="shared" si="0"/>
        <v>40.95214285714286</v>
      </c>
      <c r="P9" s="110">
        <f t="shared" si="0"/>
        <v>40.694999999999993</v>
      </c>
      <c r="Q9" s="110">
        <f t="shared" si="0"/>
        <v>40.410000000000004</v>
      </c>
      <c r="R9" s="110">
        <f t="shared" si="0"/>
        <v>40.180714285714281</v>
      </c>
      <c r="S9" s="110">
        <f t="shared" si="0"/>
        <v>39.955714285714286</v>
      </c>
      <c r="T9" s="110">
        <f t="shared" si="0"/>
        <v>39.74</v>
      </c>
      <c r="U9" s="110">
        <f t="shared" si="0"/>
        <v>39.503571428571426</v>
      </c>
      <c r="V9" s="110">
        <f t="shared" si="0"/>
        <v>39.269285714285715</v>
      </c>
      <c r="W9" s="110">
        <f t="shared" si="0"/>
        <v>38.957857142857151</v>
      </c>
    </row>
    <row r="10" spans="1:23" s="1" customFormat="1" ht="12.75" customHeight="1" x14ac:dyDescent="0.2">
      <c r="A10" s="16" t="s">
        <v>32</v>
      </c>
      <c r="B10" s="16" t="s">
        <v>31</v>
      </c>
      <c r="C10" s="16" t="s">
        <v>28</v>
      </c>
      <c r="D10" s="170">
        <v>36.630000000000003</v>
      </c>
      <c r="E10" s="59">
        <v>36.479999999999997</v>
      </c>
      <c r="F10" s="58">
        <v>36.35</v>
      </c>
      <c r="G10" s="58">
        <v>36.130000000000003</v>
      </c>
      <c r="H10" s="58">
        <v>35.97</v>
      </c>
      <c r="I10" s="58">
        <v>35.86</v>
      </c>
      <c r="J10" s="58">
        <v>35.79</v>
      </c>
      <c r="K10" s="58">
        <v>35.6</v>
      </c>
      <c r="L10" s="58">
        <v>35.56</v>
      </c>
      <c r="M10" s="58">
        <v>35.5</v>
      </c>
      <c r="N10" s="58">
        <v>35.36</v>
      </c>
      <c r="O10" s="58">
        <v>35.270000000000003</v>
      </c>
      <c r="P10" s="58">
        <v>35.22</v>
      </c>
      <c r="Q10" s="58">
        <v>35.08</v>
      </c>
      <c r="R10" s="58">
        <v>35.01</v>
      </c>
      <c r="S10" s="58">
        <v>34.950000000000003</v>
      </c>
      <c r="T10" s="58">
        <v>34.79</v>
      </c>
      <c r="U10" s="58">
        <v>34.549999999999997</v>
      </c>
      <c r="V10" s="58">
        <v>34.299999999999997</v>
      </c>
      <c r="W10" s="58">
        <v>34.130000000000003</v>
      </c>
    </row>
    <row r="11" spans="1:23" s="1" customFormat="1" ht="12.75" customHeight="1" x14ac:dyDescent="0.2">
      <c r="A11" s="16" t="s">
        <v>30</v>
      </c>
      <c r="B11" s="16" t="s">
        <v>29</v>
      </c>
      <c r="C11" s="16" t="s">
        <v>28</v>
      </c>
      <c r="D11" s="170">
        <v>43.48</v>
      </c>
      <c r="E11" s="59">
        <v>43.44</v>
      </c>
      <c r="F11" s="58">
        <v>43.52</v>
      </c>
      <c r="G11" s="58">
        <v>43.64</v>
      </c>
      <c r="H11" s="58">
        <v>43.53</v>
      </c>
      <c r="I11" s="58">
        <v>43.37</v>
      </c>
      <c r="J11" s="58">
        <v>43.18</v>
      </c>
      <c r="K11" s="58">
        <v>42.92</v>
      </c>
      <c r="L11" s="58">
        <v>42.82</v>
      </c>
      <c r="M11" s="58">
        <v>42.62</v>
      </c>
      <c r="N11" s="58">
        <v>42.36</v>
      </c>
      <c r="O11" s="58">
        <v>42.21</v>
      </c>
      <c r="P11" s="58">
        <v>41.94</v>
      </c>
      <c r="Q11" s="58">
        <v>41.67</v>
      </c>
      <c r="R11" s="58">
        <v>41.57</v>
      </c>
      <c r="S11" s="58">
        <v>41.45</v>
      </c>
      <c r="T11" s="58">
        <v>41.45</v>
      </c>
      <c r="U11" s="58">
        <v>41.43</v>
      </c>
      <c r="V11" s="58">
        <v>41.4</v>
      </c>
      <c r="W11" s="58">
        <v>41.24</v>
      </c>
    </row>
    <row r="12" spans="1:23" s="1" customFormat="1" ht="12.75" customHeight="1" x14ac:dyDescent="0.2">
      <c r="A12" s="16" t="s">
        <v>27</v>
      </c>
      <c r="B12" s="16" t="s">
        <v>26</v>
      </c>
      <c r="C12" s="16" t="s">
        <v>25</v>
      </c>
      <c r="D12" s="170">
        <v>42.64</v>
      </c>
      <c r="E12" s="59">
        <v>42.75</v>
      </c>
      <c r="F12" s="58">
        <v>42.73</v>
      </c>
      <c r="G12" s="58">
        <v>42.7</v>
      </c>
      <c r="H12" s="58">
        <v>42.62</v>
      </c>
      <c r="I12" s="58">
        <v>42.47</v>
      </c>
      <c r="J12" s="58">
        <v>42.29</v>
      </c>
      <c r="K12" s="58">
        <v>42.04</v>
      </c>
      <c r="L12" s="58">
        <v>41.78</v>
      </c>
      <c r="M12" s="58">
        <v>41.57</v>
      </c>
      <c r="N12" s="58">
        <v>41.35</v>
      </c>
      <c r="O12" s="58">
        <v>41.1</v>
      </c>
      <c r="P12" s="58">
        <v>40.82</v>
      </c>
      <c r="Q12" s="58">
        <v>40.520000000000003</v>
      </c>
      <c r="R12" s="58">
        <v>40.270000000000003</v>
      </c>
      <c r="S12" s="58">
        <v>40.03</v>
      </c>
      <c r="T12" s="58">
        <v>39.79</v>
      </c>
      <c r="U12" s="58">
        <v>39.53</v>
      </c>
      <c r="V12" s="58">
        <v>39.270000000000003</v>
      </c>
      <c r="W12" s="58">
        <v>38.909999999999997</v>
      </c>
    </row>
    <row r="13" spans="1:23" s="1" customFormat="1" ht="12.75" customHeight="1" x14ac:dyDescent="0.2">
      <c r="A13" s="16" t="s">
        <v>24</v>
      </c>
      <c r="B13" s="16" t="s">
        <v>23</v>
      </c>
      <c r="C13" s="16" t="s">
        <v>0</v>
      </c>
      <c r="D13" s="170">
        <v>39.93</v>
      </c>
      <c r="E13" s="59">
        <v>40</v>
      </c>
      <c r="F13" s="58">
        <v>39.94</v>
      </c>
      <c r="G13" s="58">
        <v>40.07</v>
      </c>
      <c r="H13" s="58">
        <v>40.020000000000003</v>
      </c>
      <c r="I13" s="58">
        <v>39.96</v>
      </c>
      <c r="J13" s="58">
        <v>39.97</v>
      </c>
      <c r="K13" s="58">
        <v>39.94</v>
      </c>
      <c r="L13" s="58">
        <v>39.85</v>
      </c>
      <c r="M13" s="58">
        <v>39.89</v>
      </c>
      <c r="N13" s="58">
        <v>39.64</v>
      </c>
      <c r="O13" s="58">
        <v>39.42</v>
      </c>
      <c r="P13" s="58">
        <v>39.17</v>
      </c>
      <c r="Q13" s="58">
        <v>39.020000000000003</v>
      </c>
      <c r="R13" s="58">
        <v>38.85</v>
      </c>
      <c r="S13" s="58">
        <v>38.68</v>
      </c>
      <c r="T13" s="58">
        <v>38.33</v>
      </c>
      <c r="U13" s="58">
        <v>37.979999999999997</v>
      </c>
      <c r="V13" s="58">
        <v>37.61</v>
      </c>
      <c r="W13" s="58">
        <v>37.28</v>
      </c>
    </row>
    <row r="14" spans="1:23" s="1" customFormat="1" ht="12.75" customHeight="1" x14ac:dyDescent="0.2">
      <c r="A14" s="16" t="s">
        <v>22</v>
      </c>
      <c r="B14" s="16" t="s">
        <v>21</v>
      </c>
      <c r="C14" s="16" t="s">
        <v>0</v>
      </c>
      <c r="D14" s="170">
        <v>43.5</v>
      </c>
      <c r="E14" s="59">
        <v>43.48</v>
      </c>
      <c r="F14" s="58">
        <v>43.39</v>
      </c>
      <c r="G14" s="58">
        <v>43.18</v>
      </c>
      <c r="H14" s="58">
        <v>43.1</v>
      </c>
      <c r="I14" s="58">
        <v>42.85</v>
      </c>
      <c r="J14" s="58">
        <v>42.56</v>
      </c>
      <c r="K14" s="58">
        <v>42.23</v>
      </c>
      <c r="L14" s="58">
        <v>42.02</v>
      </c>
      <c r="M14" s="58">
        <v>41.86</v>
      </c>
      <c r="N14" s="58">
        <v>41.66</v>
      </c>
      <c r="O14" s="58">
        <v>41.26</v>
      </c>
      <c r="P14" s="58">
        <v>40.93</v>
      </c>
      <c r="Q14" s="58">
        <v>40.840000000000003</v>
      </c>
      <c r="R14" s="58">
        <v>40.5</v>
      </c>
      <c r="S14" s="58">
        <v>40.17</v>
      </c>
      <c r="T14" s="58">
        <v>39.89</v>
      </c>
      <c r="U14" s="58">
        <v>39.68</v>
      </c>
      <c r="V14" s="58">
        <v>39.42</v>
      </c>
      <c r="W14" s="58">
        <v>39.090000000000003</v>
      </c>
    </row>
    <row r="15" spans="1:23" s="1" customFormat="1" ht="12.75" customHeight="1" x14ac:dyDescent="0.2">
      <c r="A15" s="16" t="s">
        <v>20</v>
      </c>
      <c r="B15" s="16" t="s">
        <v>19</v>
      </c>
      <c r="C15" s="16" t="s">
        <v>0</v>
      </c>
      <c r="D15" s="170">
        <v>50.89</v>
      </c>
      <c r="E15" s="59">
        <v>50.46</v>
      </c>
      <c r="F15" s="58">
        <v>50.14</v>
      </c>
      <c r="G15" s="58">
        <v>49.79</v>
      </c>
      <c r="H15" s="58">
        <v>49.35</v>
      </c>
      <c r="I15" s="58">
        <v>48.91</v>
      </c>
      <c r="J15" s="58">
        <v>48.43</v>
      </c>
      <c r="K15" s="58">
        <v>48.04</v>
      </c>
      <c r="L15" s="58">
        <v>47.65</v>
      </c>
      <c r="M15" s="58">
        <v>47.19</v>
      </c>
      <c r="N15" s="58">
        <v>46.9</v>
      </c>
      <c r="O15" s="58">
        <v>46.6</v>
      </c>
      <c r="P15" s="58">
        <v>46.33</v>
      </c>
      <c r="Q15" s="58">
        <v>45.92</v>
      </c>
      <c r="R15" s="58">
        <v>45.75</v>
      </c>
      <c r="S15" s="58">
        <v>45.38</v>
      </c>
      <c r="T15" s="58">
        <v>45.1</v>
      </c>
      <c r="U15" s="58">
        <v>44.85</v>
      </c>
      <c r="V15" s="58">
        <v>44.54</v>
      </c>
      <c r="W15" s="58">
        <v>44.21</v>
      </c>
    </row>
    <row r="16" spans="1:23" s="1" customFormat="1" ht="12.75" customHeight="1" x14ac:dyDescent="0.2">
      <c r="A16" s="16" t="s">
        <v>18</v>
      </c>
      <c r="B16" s="16" t="s">
        <v>17</v>
      </c>
      <c r="C16" s="16" t="s">
        <v>0</v>
      </c>
      <c r="D16" s="170">
        <v>39.93</v>
      </c>
      <c r="E16" s="59">
        <v>39.840000000000003</v>
      </c>
      <c r="F16" s="58">
        <v>39.75</v>
      </c>
      <c r="G16" s="58">
        <v>39.880000000000003</v>
      </c>
      <c r="H16" s="58">
        <v>39.97</v>
      </c>
      <c r="I16" s="58">
        <v>39.86</v>
      </c>
      <c r="J16" s="58">
        <v>39.78</v>
      </c>
      <c r="K16" s="58">
        <v>39.83</v>
      </c>
      <c r="L16" s="58">
        <v>39.6</v>
      </c>
      <c r="M16" s="58">
        <v>39.26</v>
      </c>
      <c r="N16" s="58">
        <v>39.01</v>
      </c>
      <c r="O16" s="58">
        <v>38.76</v>
      </c>
      <c r="P16" s="58">
        <v>38.53</v>
      </c>
      <c r="Q16" s="58">
        <v>38.28</v>
      </c>
      <c r="R16" s="58">
        <v>38.119999999999997</v>
      </c>
      <c r="S16" s="58">
        <v>37.94</v>
      </c>
      <c r="T16" s="58">
        <v>37.69</v>
      </c>
      <c r="U16" s="58">
        <v>37.39</v>
      </c>
      <c r="V16" s="58">
        <v>37.299999999999997</v>
      </c>
      <c r="W16" s="58">
        <v>36.9</v>
      </c>
    </row>
    <row r="17" spans="1:23" s="1" customFormat="1" ht="12.75" customHeight="1" x14ac:dyDescent="0.2">
      <c r="A17" s="16" t="s">
        <v>16</v>
      </c>
      <c r="B17" s="16" t="s">
        <v>15</v>
      </c>
      <c r="C17" s="16" t="s">
        <v>0</v>
      </c>
      <c r="D17" s="170">
        <v>39.049999999999997</v>
      </c>
      <c r="E17" s="59">
        <v>39.51</v>
      </c>
      <c r="F17" s="58">
        <v>39.71</v>
      </c>
      <c r="G17" s="58">
        <v>39.99</v>
      </c>
      <c r="H17" s="58">
        <v>40.049999999999997</v>
      </c>
      <c r="I17" s="58">
        <v>40.18</v>
      </c>
      <c r="J17" s="58">
        <v>40.22</v>
      </c>
      <c r="K17" s="58">
        <v>40.21</v>
      </c>
      <c r="L17" s="58">
        <v>40.19</v>
      </c>
      <c r="M17" s="58">
        <v>40.4</v>
      </c>
      <c r="N17" s="58">
        <v>40.369999999999997</v>
      </c>
      <c r="O17" s="58">
        <v>40.39</v>
      </c>
      <c r="P17" s="58">
        <v>40.18</v>
      </c>
      <c r="Q17" s="58">
        <v>39.700000000000003</v>
      </c>
      <c r="R17" s="58">
        <v>39.340000000000003</v>
      </c>
      <c r="S17" s="58">
        <v>39.03</v>
      </c>
      <c r="T17" s="58">
        <v>38.950000000000003</v>
      </c>
      <c r="U17" s="58">
        <v>38.72</v>
      </c>
      <c r="V17" s="58">
        <v>38.54</v>
      </c>
      <c r="W17" s="58">
        <v>38.08</v>
      </c>
    </row>
    <row r="18" spans="1:23" s="1" customFormat="1" ht="12.75" customHeight="1" x14ac:dyDescent="0.2">
      <c r="A18" s="16" t="s">
        <v>14</v>
      </c>
      <c r="B18" s="16" t="s">
        <v>13</v>
      </c>
      <c r="C18" s="16" t="s">
        <v>0</v>
      </c>
      <c r="D18" s="170">
        <v>39.880000000000003</v>
      </c>
      <c r="E18" s="59">
        <v>39.71</v>
      </c>
      <c r="F18" s="58">
        <v>39.67</v>
      </c>
      <c r="G18" s="58">
        <v>39.68</v>
      </c>
      <c r="H18" s="58">
        <v>39.53</v>
      </c>
      <c r="I18" s="58">
        <v>39.520000000000003</v>
      </c>
      <c r="J18" s="58">
        <v>39.47</v>
      </c>
      <c r="K18" s="58">
        <v>39.29</v>
      </c>
      <c r="L18" s="58">
        <v>39.24</v>
      </c>
      <c r="M18" s="58">
        <v>39.07</v>
      </c>
      <c r="N18" s="58">
        <v>39.049999999999997</v>
      </c>
      <c r="O18" s="58">
        <v>38.880000000000003</v>
      </c>
      <c r="P18" s="58">
        <v>38.83</v>
      </c>
      <c r="Q18" s="58">
        <v>38.700000000000003</v>
      </c>
      <c r="R18" s="58">
        <v>38.56</v>
      </c>
      <c r="S18" s="58">
        <v>38.520000000000003</v>
      </c>
      <c r="T18" s="58">
        <v>38.36</v>
      </c>
      <c r="U18" s="58">
        <v>38.15</v>
      </c>
      <c r="V18" s="58">
        <v>37.83</v>
      </c>
      <c r="W18" s="58">
        <v>37.46</v>
      </c>
    </row>
    <row r="19" spans="1:23" s="1" customFormat="1" ht="12.75" customHeight="1" x14ac:dyDescent="0.2">
      <c r="A19" s="16" t="s">
        <v>12</v>
      </c>
      <c r="B19" s="16" t="s">
        <v>11</v>
      </c>
      <c r="C19" s="16" t="s">
        <v>0</v>
      </c>
      <c r="D19" s="170">
        <v>35.33</v>
      </c>
      <c r="E19" s="59">
        <v>35.29</v>
      </c>
      <c r="F19" s="58">
        <v>35.21</v>
      </c>
      <c r="G19" s="58">
        <v>35.17</v>
      </c>
      <c r="H19" s="58">
        <v>35.29</v>
      </c>
      <c r="I19" s="58">
        <v>35.24</v>
      </c>
      <c r="J19" s="58">
        <v>35.26</v>
      </c>
      <c r="K19" s="58">
        <v>35.18</v>
      </c>
      <c r="L19" s="58">
        <v>35.18</v>
      </c>
      <c r="M19" s="58">
        <v>35.31</v>
      </c>
      <c r="N19" s="58">
        <v>35.479999999999997</v>
      </c>
      <c r="O19" s="58">
        <v>35.47</v>
      </c>
      <c r="P19" s="58">
        <v>35.15</v>
      </c>
      <c r="Q19" s="58">
        <v>34.79</v>
      </c>
      <c r="R19" s="58">
        <v>34.729999999999997</v>
      </c>
      <c r="S19" s="58">
        <v>34.81</v>
      </c>
      <c r="T19" s="58">
        <v>34.950000000000003</v>
      </c>
      <c r="U19" s="58">
        <v>35.159999999999997</v>
      </c>
      <c r="V19" s="58">
        <v>35.35</v>
      </c>
      <c r="W19" s="58">
        <v>35.32</v>
      </c>
    </row>
    <row r="20" spans="1:23" s="1" customFormat="1" ht="12.75" customHeight="1" x14ac:dyDescent="0.2">
      <c r="A20" s="16" t="s">
        <v>10</v>
      </c>
      <c r="B20" s="16" t="s">
        <v>9</v>
      </c>
      <c r="C20" s="16" t="s">
        <v>0</v>
      </c>
      <c r="D20" s="170">
        <v>48.23</v>
      </c>
      <c r="E20" s="59">
        <v>48.13</v>
      </c>
      <c r="F20" s="58">
        <v>47.87</v>
      </c>
      <c r="G20" s="58">
        <v>47.48</v>
      </c>
      <c r="H20" s="58">
        <v>47.18</v>
      </c>
      <c r="I20" s="58">
        <v>46.74</v>
      </c>
      <c r="J20" s="58">
        <v>46.32</v>
      </c>
      <c r="K20" s="58">
        <v>45.82</v>
      </c>
      <c r="L20" s="58">
        <v>45.43</v>
      </c>
      <c r="M20" s="58">
        <v>45.01</v>
      </c>
      <c r="N20" s="58">
        <v>44.66</v>
      </c>
      <c r="O20" s="58">
        <v>44.36</v>
      </c>
      <c r="P20" s="58">
        <v>43.89</v>
      </c>
      <c r="Q20" s="58">
        <v>43.45</v>
      </c>
      <c r="R20" s="58">
        <v>43.13</v>
      </c>
      <c r="S20" s="58">
        <v>42.71</v>
      </c>
      <c r="T20" s="58">
        <v>42.25</v>
      </c>
      <c r="U20" s="58">
        <v>41.94</v>
      </c>
      <c r="V20" s="58">
        <v>41.55</v>
      </c>
      <c r="W20" s="58">
        <v>41.28</v>
      </c>
    </row>
    <row r="21" spans="1:23" s="1" customFormat="1" ht="12.75" customHeight="1" x14ac:dyDescent="0.2">
      <c r="A21" s="16" t="s">
        <v>8</v>
      </c>
      <c r="B21" s="16" t="s">
        <v>7</v>
      </c>
      <c r="C21" s="16" t="s">
        <v>0</v>
      </c>
      <c r="D21" s="170">
        <v>42.53</v>
      </c>
      <c r="E21" s="59">
        <v>42.47</v>
      </c>
      <c r="F21" s="58">
        <v>42.51</v>
      </c>
      <c r="G21" s="58">
        <v>42.45</v>
      </c>
      <c r="H21" s="58">
        <v>42.33</v>
      </c>
      <c r="I21" s="58">
        <v>42.08</v>
      </c>
      <c r="J21" s="58">
        <v>41.83</v>
      </c>
      <c r="K21" s="58">
        <v>41.57</v>
      </c>
      <c r="L21" s="58">
        <v>41.34</v>
      </c>
      <c r="M21" s="58">
        <v>40.99</v>
      </c>
      <c r="N21" s="58">
        <v>40.770000000000003</v>
      </c>
      <c r="O21" s="58">
        <v>40.479999999999997</v>
      </c>
      <c r="P21" s="58">
        <v>40.25</v>
      </c>
      <c r="Q21" s="58">
        <v>39.99</v>
      </c>
      <c r="R21" s="58">
        <v>39.67</v>
      </c>
      <c r="S21" s="58">
        <v>39.42</v>
      </c>
      <c r="T21" s="58">
        <v>39.17</v>
      </c>
      <c r="U21" s="58">
        <v>38.76</v>
      </c>
      <c r="V21" s="58">
        <v>38.39</v>
      </c>
      <c r="W21" s="58">
        <v>37.869999999999997</v>
      </c>
    </row>
    <row r="22" spans="1:23" s="1" customFormat="1" ht="12.75" customHeight="1" x14ac:dyDescent="0.2">
      <c r="A22" s="16" t="s">
        <v>6</v>
      </c>
      <c r="B22" s="16" t="s">
        <v>5</v>
      </c>
      <c r="C22" s="16" t="s">
        <v>0</v>
      </c>
      <c r="D22" s="170">
        <v>44.65</v>
      </c>
      <c r="E22" s="59">
        <v>44.59</v>
      </c>
      <c r="F22" s="58">
        <v>44.31</v>
      </c>
      <c r="G22" s="58">
        <v>44.06</v>
      </c>
      <c r="H22" s="58">
        <v>43.85</v>
      </c>
      <c r="I22" s="58">
        <v>43.58</v>
      </c>
      <c r="J22" s="58">
        <v>43.24</v>
      </c>
      <c r="K22" s="58">
        <v>42.81</v>
      </c>
      <c r="L22" s="58">
        <v>42.47</v>
      </c>
      <c r="M22" s="58">
        <v>42.11</v>
      </c>
      <c r="N22" s="58">
        <v>41.84</v>
      </c>
      <c r="O22" s="58">
        <v>41.51</v>
      </c>
      <c r="P22" s="58">
        <v>41.3</v>
      </c>
      <c r="Q22" s="58">
        <v>41.05</v>
      </c>
      <c r="R22" s="58">
        <v>40.85</v>
      </c>
      <c r="S22" s="58">
        <v>40.57</v>
      </c>
      <c r="T22" s="58">
        <v>40.229999999999997</v>
      </c>
      <c r="U22" s="58">
        <v>39.9</v>
      </c>
      <c r="V22" s="58">
        <v>39.54</v>
      </c>
      <c r="W22" s="58">
        <v>39.35</v>
      </c>
    </row>
    <row r="23" spans="1:23" s="1" customFormat="1" ht="12.75" customHeight="1" x14ac:dyDescent="0.2">
      <c r="A23" s="16" t="s">
        <v>4</v>
      </c>
      <c r="B23" s="16" t="s">
        <v>3</v>
      </c>
      <c r="C23" s="16" t="s">
        <v>0</v>
      </c>
      <c r="D23" s="170">
        <v>44.56</v>
      </c>
      <c r="E23" s="59">
        <v>44.62</v>
      </c>
      <c r="F23" s="58">
        <v>44.44</v>
      </c>
      <c r="G23" s="58">
        <v>44.25</v>
      </c>
      <c r="H23" s="58">
        <v>44.28</v>
      </c>
      <c r="I23" s="58">
        <v>44</v>
      </c>
      <c r="J23" s="58">
        <v>43.72</v>
      </c>
      <c r="K23" s="58">
        <v>43.52</v>
      </c>
      <c r="L23" s="58">
        <v>43.32</v>
      </c>
      <c r="M23" s="58">
        <v>43.06</v>
      </c>
      <c r="N23" s="58">
        <v>42.65</v>
      </c>
      <c r="O23" s="58">
        <v>42.35</v>
      </c>
      <c r="P23" s="58">
        <v>41.94</v>
      </c>
      <c r="Q23" s="58">
        <v>41.6</v>
      </c>
      <c r="R23" s="58">
        <v>41.29</v>
      </c>
      <c r="S23" s="58">
        <v>40.92</v>
      </c>
      <c r="T23" s="58">
        <v>40.57</v>
      </c>
      <c r="U23" s="58">
        <v>40.21</v>
      </c>
      <c r="V23" s="58">
        <v>39.96</v>
      </c>
      <c r="W23" s="58">
        <v>39.619999999999997</v>
      </c>
    </row>
    <row r="24" spans="1:23" s="1" customFormat="1" ht="12.75" customHeight="1" x14ac:dyDescent="0.2">
      <c r="A24" s="16" t="s">
        <v>2</v>
      </c>
      <c r="B24" s="16" t="s">
        <v>1</v>
      </c>
      <c r="C24" s="16" t="s">
        <v>0</v>
      </c>
      <c r="D24" s="59">
        <v>50.07</v>
      </c>
      <c r="E24" s="59">
        <v>49.91</v>
      </c>
      <c r="F24" s="58">
        <v>49.53</v>
      </c>
      <c r="G24" s="58">
        <v>49.23</v>
      </c>
      <c r="H24" s="58">
        <v>48.82</v>
      </c>
      <c r="I24" s="58">
        <v>48.45</v>
      </c>
      <c r="J24" s="58">
        <v>48.19</v>
      </c>
      <c r="K24" s="58">
        <v>47.88</v>
      </c>
      <c r="L24" s="58">
        <v>47.49</v>
      </c>
      <c r="M24" s="58">
        <v>47.2</v>
      </c>
      <c r="N24" s="58">
        <v>46.78</v>
      </c>
      <c r="O24" s="58">
        <v>46.37</v>
      </c>
      <c r="P24" s="58">
        <v>46.07</v>
      </c>
      <c r="Q24" s="58">
        <v>45.65</v>
      </c>
      <c r="R24" s="58">
        <v>45.16</v>
      </c>
      <c r="S24" s="58">
        <v>44.83</v>
      </c>
      <c r="T24" s="58">
        <v>44.63</v>
      </c>
      <c r="U24" s="58">
        <v>44.33</v>
      </c>
      <c r="V24" s="58">
        <v>44.04</v>
      </c>
      <c r="W24" s="58">
        <v>43.58</v>
      </c>
    </row>
    <row r="25" spans="1:23" s="1" customFormat="1" ht="12.75" customHeight="1" x14ac:dyDescent="0.2">
      <c r="A25" s="16"/>
      <c r="B25" s="16"/>
      <c r="C25" s="16"/>
      <c r="D25" s="16"/>
      <c r="E25" s="16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3" s="1" customFormat="1" ht="12.75" customHeight="1" x14ac:dyDescent="0.2">
      <c r="A26" s="16"/>
      <c r="B26" s="16"/>
      <c r="C26" s="16"/>
      <c r="D26" s="16"/>
      <c r="E26" s="16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3" s="1" customFormat="1" ht="12.75" customHeight="1" x14ac:dyDescent="0.2">
      <c r="A27" s="16"/>
      <c r="B27" s="16"/>
      <c r="C27" s="16"/>
      <c r="D27" s="16"/>
      <c r="E27" s="16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3" s="1" customFormat="1" ht="12.75" customHeight="1" x14ac:dyDescent="0.2">
      <c r="A28" s="16"/>
      <c r="B28" s="16"/>
      <c r="C28" s="16"/>
      <c r="D28" s="16"/>
      <c r="E28" s="16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3" s="1" customFormat="1" ht="12.75" customHeight="1" x14ac:dyDescent="0.2">
      <c r="A29" s="16"/>
      <c r="B29" s="16"/>
      <c r="C29" s="16"/>
      <c r="D29" s="16"/>
      <c r="E29" s="16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3" s="1" customFormat="1" ht="12.75" customHeight="1" x14ac:dyDescent="0.2">
      <c r="A30" s="16"/>
      <c r="B30" s="16"/>
      <c r="C30" s="16"/>
      <c r="D30" s="16"/>
      <c r="E30" s="1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3" s="18" customFormat="1" ht="12.75" customHeight="1" x14ac:dyDescent="0.2"/>
    <row r="32" spans="1:23" s="18" customFormat="1" x14ac:dyDescent="0.2"/>
  </sheetData>
  <mergeCells count="4"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14"/>
  <sheetViews>
    <sheetView topLeftCell="A2" workbookViewId="0">
      <selection activeCell="D14" sqref="D14"/>
    </sheetView>
  </sheetViews>
  <sheetFormatPr defaultColWidth="9.33203125" defaultRowHeight="10.199999999999999" x14ac:dyDescent="0.2"/>
  <cols>
    <col min="1" max="1" width="9.6640625" style="1" customWidth="1"/>
    <col min="2" max="2" width="28.33203125" style="1" bestFit="1" customWidth="1"/>
    <col min="3" max="3" width="24.33203125" style="1" customWidth="1"/>
    <col min="4" max="4" width="27.5546875" style="1" customWidth="1"/>
    <col min="5" max="5" width="13.88671875" style="1" bestFit="1" customWidth="1"/>
    <col min="6" max="6" width="11.33203125" style="1" customWidth="1"/>
    <col min="7" max="7" width="19.109375" style="1" customWidth="1"/>
    <col min="8" max="8" width="22.33203125" style="1" customWidth="1"/>
    <col min="9" max="9" width="23.5546875" style="1" customWidth="1"/>
    <col min="10" max="10" width="20" style="1" customWidth="1"/>
    <col min="11" max="11" width="26.109375" style="1" customWidth="1"/>
    <col min="12" max="12" width="27.44140625" style="1" customWidth="1"/>
    <col min="13" max="13" width="23.88671875" style="1" customWidth="1"/>
    <col min="14" max="14" width="11.33203125" style="1" customWidth="1"/>
    <col min="15" max="15" width="27.5546875" style="1" customWidth="1"/>
    <col min="16" max="16384" width="9.33203125" style="1"/>
  </cols>
  <sheetData>
    <row r="1" spans="1:28" s="71" customFormat="1" ht="39.6" customHeight="1" x14ac:dyDescent="0.25">
      <c r="A1" s="33" t="s">
        <v>341</v>
      </c>
      <c r="B1" s="72"/>
      <c r="C1" s="1"/>
      <c r="F1" s="150"/>
      <c r="G1" s="151"/>
      <c r="H1" s="152"/>
      <c r="I1" s="153"/>
      <c r="J1" s="152"/>
      <c r="K1" s="154"/>
      <c r="L1" s="152"/>
      <c r="M1" s="155"/>
      <c r="N1" s="135"/>
      <c r="O1" s="136"/>
      <c r="P1" s="135"/>
      <c r="Q1" s="135"/>
      <c r="R1" s="135"/>
    </row>
    <row r="2" spans="1:28" ht="12.75" customHeight="1" x14ac:dyDescent="0.2">
      <c r="A2" s="32" t="s">
        <v>351</v>
      </c>
    </row>
    <row r="3" spans="1:28" s="94" customFormat="1" ht="49.5" customHeight="1" x14ac:dyDescent="0.3">
      <c r="A3" s="127" t="s">
        <v>308</v>
      </c>
      <c r="B3" s="108" t="s">
        <v>50</v>
      </c>
      <c r="C3" s="108" t="s">
        <v>49</v>
      </c>
      <c r="D3" s="109" t="s">
        <v>154</v>
      </c>
      <c r="E3" s="138" t="s">
        <v>298</v>
      </c>
      <c r="F3" s="139" t="s">
        <v>221</v>
      </c>
      <c r="G3" s="139" t="s">
        <v>220</v>
      </c>
      <c r="H3" s="139" t="s">
        <v>219</v>
      </c>
      <c r="I3" s="139" t="s">
        <v>218</v>
      </c>
      <c r="J3" s="139" t="s">
        <v>217</v>
      </c>
      <c r="K3" s="139" t="s">
        <v>216</v>
      </c>
      <c r="L3" s="139" t="s">
        <v>215</v>
      </c>
      <c r="M3" s="139" t="s">
        <v>214</v>
      </c>
      <c r="N3" s="139" t="s">
        <v>213</v>
      </c>
      <c r="O3" s="139" t="s">
        <v>212</v>
      </c>
      <c r="P3" s="139" t="s">
        <v>342</v>
      </c>
      <c r="Q3" s="137" t="s">
        <v>285</v>
      </c>
      <c r="R3" s="94" t="s">
        <v>210</v>
      </c>
      <c r="S3" s="94" t="s">
        <v>210</v>
      </c>
      <c r="T3" s="94" t="s">
        <v>210</v>
      </c>
      <c r="U3" s="94" t="s">
        <v>210</v>
      </c>
      <c r="V3" s="94" t="s">
        <v>210</v>
      </c>
      <c r="W3" s="94" t="s">
        <v>210</v>
      </c>
      <c r="X3" s="94" t="s">
        <v>210</v>
      </c>
      <c r="Y3" s="94" t="s">
        <v>210</v>
      </c>
      <c r="Z3" s="94" t="s">
        <v>211</v>
      </c>
      <c r="AA3" s="94" t="s">
        <v>210</v>
      </c>
      <c r="AB3" s="94" t="s">
        <v>210</v>
      </c>
    </row>
    <row r="4" spans="1:28" s="65" customFormat="1" ht="12.75" customHeight="1" x14ac:dyDescent="0.2">
      <c r="A4" s="171">
        <v>41</v>
      </c>
      <c r="B4" s="172" t="s">
        <v>43</v>
      </c>
      <c r="C4" s="173" t="s">
        <v>42</v>
      </c>
      <c r="D4" s="173" t="s">
        <v>37</v>
      </c>
      <c r="E4" s="174">
        <v>66796807</v>
      </c>
      <c r="F4" s="174">
        <v>700691</v>
      </c>
      <c r="G4" s="174">
        <v>669201</v>
      </c>
      <c r="H4" s="174">
        <v>31490</v>
      </c>
      <c r="I4" s="174" t="s">
        <v>343</v>
      </c>
      <c r="J4" s="174" t="s">
        <v>343</v>
      </c>
      <c r="K4" s="174">
        <v>49</v>
      </c>
      <c r="L4" s="174">
        <v>622141</v>
      </c>
      <c r="M4" s="174">
        <v>374932</v>
      </c>
      <c r="N4" s="174">
        <v>247209</v>
      </c>
      <c r="O4" s="174">
        <v>5679</v>
      </c>
      <c r="P4" s="174">
        <v>67081234</v>
      </c>
      <c r="Q4" s="70">
        <f>Components1[[#This Row],[Estimated Population  mid-2020]]-Components1[[#This Row],[Estimated Population  mid-2019]]</f>
        <v>284427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s="65" customFormat="1" ht="12.75" customHeight="1" x14ac:dyDescent="0.2">
      <c r="A5" s="175">
        <v>40</v>
      </c>
      <c r="B5" s="160" t="s">
        <v>41</v>
      </c>
      <c r="C5" s="161" t="s">
        <v>40</v>
      </c>
      <c r="D5" s="161" t="s">
        <v>37</v>
      </c>
      <c r="E5" s="174">
        <v>64903140</v>
      </c>
      <c r="F5" s="174">
        <v>678792</v>
      </c>
      <c r="G5" s="174">
        <v>652510</v>
      </c>
      <c r="H5" s="174">
        <v>26282</v>
      </c>
      <c r="I5" s="174" t="s">
        <v>343</v>
      </c>
      <c r="J5" s="174" t="s">
        <v>343</v>
      </c>
      <c r="K5" s="174">
        <v>1575</v>
      </c>
      <c r="L5" s="174">
        <v>610960</v>
      </c>
      <c r="M5" s="174">
        <v>362000</v>
      </c>
      <c r="N5" s="174">
        <v>248960</v>
      </c>
      <c r="O5" s="174">
        <v>5767</v>
      </c>
      <c r="P5" s="174">
        <v>65185724</v>
      </c>
      <c r="Q5" s="70">
        <f>Components1[[#This Row],[Estimated Population  mid-2020]]-Components1[[#This Row],[Estimated Population  mid-2019]]</f>
        <v>282584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s="65" customFormat="1" ht="12.75" customHeight="1" x14ac:dyDescent="0.2">
      <c r="A6" s="175">
        <v>39</v>
      </c>
      <c r="B6" s="160" t="s">
        <v>156</v>
      </c>
      <c r="C6" s="161" t="s">
        <v>155</v>
      </c>
      <c r="D6" s="161" t="s">
        <v>37</v>
      </c>
      <c r="E6" s="174">
        <v>59439840</v>
      </c>
      <c r="F6" s="174">
        <v>630119</v>
      </c>
      <c r="G6" s="174">
        <v>589365</v>
      </c>
      <c r="H6" s="174">
        <v>40754</v>
      </c>
      <c r="I6" s="174">
        <v>40730</v>
      </c>
      <c r="J6" s="174">
        <v>48155</v>
      </c>
      <c r="K6" s="174">
        <v>-7425</v>
      </c>
      <c r="L6" s="174">
        <v>571760</v>
      </c>
      <c r="M6" s="174">
        <v>330700</v>
      </c>
      <c r="N6" s="174">
        <v>241060</v>
      </c>
      <c r="O6" s="174">
        <v>5495</v>
      </c>
      <c r="P6" s="174">
        <v>59719724</v>
      </c>
      <c r="Q6" s="70">
        <f>Components1[[#This Row],[Estimated Population  mid-2020]]-Components1[[#This Row],[Estimated Population  mid-2019]]</f>
        <v>279884</v>
      </c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s="65" customFormat="1" ht="12.75" customHeight="1" x14ac:dyDescent="0.2">
      <c r="A7" s="175">
        <v>38</v>
      </c>
      <c r="B7" s="160" t="s">
        <v>39</v>
      </c>
      <c r="C7" s="161" t="s">
        <v>38</v>
      </c>
      <c r="D7" s="161" t="s">
        <v>37</v>
      </c>
      <c r="E7" s="174">
        <v>56286961</v>
      </c>
      <c r="F7" s="174">
        <v>600708</v>
      </c>
      <c r="G7" s="174">
        <v>553546</v>
      </c>
      <c r="H7" s="174">
        <v>47162</v>
      </c>
      <c r="I7" s="174">
        <v>90650</v>
      </c>
      <c r="J7" s="174">
        <v>110943</v>
      </c>
      <c r="K7" s="174">
        <v>-20293</v>
      </c>
      <c r="L7" s="174">
        <v>553116</v>
      </c>
      <c r="M7" s="174">
        <v>322002</v>
      </c>
      <c r="N7" s="174">
        <v>231114</v>
      </c>
      <c r="O7" s="174">
        <v>5194</v>
      </c>
      <c r="P7" s="174">
        <v>56550138</v>
      </c>
      <c r="Q7" s="70">
        <f>Components1[[#This Row],[Estimated Population  mid-2020]]-Components1[[#This Row],[Estimated Population  mid-2019]]</f>
        <v>263177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65" customFormat="1" ht="12.75" customHeight="1" x14ac:dyDescent="0.2">
      <c r="A8" s="175">
        <v>37</v>
      </c>
      <c r="B8" s="160" t="s">
        <v>36</v>
      </c>
      <c r="C8" s="161" t="s">
        <v>35</v>
      </c>
      <c r="D8" s="161" t="s">
        <v>34</v>
      </c>
      <c r="E8" s="174">
        <v>7341196</v>
      </c>
      <c r="F8" s="174">
        <v>78327</v>
      </c>
      <c r="G8" s="174">
        <v>80581</v>
      </c>
      <c r="H8" s="174">
        <v>-2254</v>
      </c>
      <c r="I8" s="174">
        <v>129836</v>
      </c>
      <c r="J8" s="174">
        <v>120946</v>
      </c>
      <c r="K8" s="174">
        <v>8890</v>
      </c>
      <c r="L8" s="174">
        <v>52198</v>
      </c>
      <c r="M8" s="174">
        <v>32792</v>
      </c>
      <c r="N8" s="174">
        <v>19406</v>
      </c>
      <c r="O8" s="174">
        <v>218</v>
      </c>
      <c r="P8" s="174">
        <v>7367456</v>
      </c>
      <c r="Q8" s="70">
        <f>Components1[[#This Row],[Estimated Population  mid-2020]]-Components1[[#This Row],[Estimated Population  mid-2019]]</f>
        <v>26260</v>
      </c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s="65" customFormat="1" ht="12.75" customHeight="1" x14ac:dyDescent="0.2">
      <c r="A9" s="175">
        <v>21</v>
      </c>
      <c r="B9" s="160" t="s">
        <v>24</v>
      </c>
      <c r="C9" s="161" t="s">
        <v>23</v>
      </c>
      <c r="D9" s="161" t="s">
        <v>0</v>
      </c>
      <c r="E9" s="174">
        <v>88920</v>
      </c>
      <c r="F9" s="174">
        <v>1120</v>
      </c>
      <c r="G9" s="174">
        <v>1032</v>
      </c>
      <c r="H9" s="174">
        <v>88</v>
      </c>
      <c r="I9" s="174">
        <v>3615</v>
      </c>
      <c r="J9" s="174">
        <v>3437</v>
      </c>
      <c r="K9" s="174">
        <v>178</v>
      </c>
      <c r="L9" s="174">
        <v>427</v>
      </c>
      <c r="M9" s="174">
        <v>286</v>
      </c>
      <c r="N9" s="174">
        <v>141</v>
      </c>
      <c r="O9" s="174">
        <v>17</v>
      </c>
      <c r="P9" s="174">
        <v>89344</v>
      </c>
      <c r="Q9" s="70">
        <f>Components1[[#This Row],[Estimated Population  mid-2020]]-Components1[[#This Row],[Estimated Population  mid-2019]]</f>
        <v>424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1:28" s="65" customFormat="1" ht="12.75" customHeight="1" x14ac:dyDescent="0.2">
      <c r="A10" s="175">
        <v>22</v>
      </c>
      <c r="B10" s="160" t="s">
        <v>22</v>
      </c>
      <c r="C10" s="161" t="s">
        <v>21</v>
      </c>
      <c r="D10" s="161" t="s">
        <v>0</v>
      </c>
      <c r="E10" s="174">
        <v>118216</v>
      </c>
      <c r="F10" s="174">
        <v>1094</v>
      </c>
      <c r="G10" s="174">
        <v>1338</v>
      </c>
      <c r="H10" s="174">
        <v>-244</v>
      </c>
      <c r="I10" s="174">
        <v>5357</v>
      </c>
      <c r="J10" s="174">
        <v>4398</v>
      </c>
      <c r="K10" s="174">
        <v>959</v>
      </c>
      <c r="L10" s="174">
        <v>227</v>
      </c>
      <c r="M10" s="174">
        <v>132</v>
      </c>
      <c r="N10" s="174">
        <v>95</v>
      </c>
      <c r="O10" s="174">
        <v>-156</v>
      </c>
      <c r="P10" s="174">
        <v>118870</v>
      </c>
      <c r="Q10" s="70">
        <f>Components1[[#This Row],[Estimated Population  mid-2020]]-Components1[[#This Row],[Estimated Population  mid-2019]]</f>
        <v>654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 spans="1:28" s="65" customFormat="1" ht="12.75" customHeight="1" x14ac:dyDescent="0.2">
      <c r="A11" s="175">
        <v>23</v>
      </c>
      <c r="B11" s="160" t="s">
        <v>20</v>
      </c>
      <c r="C11" s="161" t="s">
        <v>19</v>
      </c>
      <c r="D11" s="161" t="s">
        <v>0</v>
      </c>
      <c r="E11" s="174">
        <v>80780</v>
      </c>
      <c r="F11" s="174">
        <v>569</v>
      </c>
      <c r="G11" s="174">
        <v>1209</v>
      </c>
      <c r="H11" s="174">
        <v>-640</v>
      </c>
      <c r="I11" s="174">
        <v>4819</v>
      </c>
      <c r="J11" s="174">
        <v>3703</v>
      </c>
      <c r="K11" s="174">
        <v>1116</v>
      </c>
      <c r="L11" s="174">
        <v>205</v>
      </c>
      <c r="M11" s="174">
        <v>87</v>
      </c>
      <c r="N11" s="174">
        <v>118</v>
      </c>
      <c r="O11" s="174">
        <v>-163</v>
      </c>
      <c r="P11" s="174">
        <v>81211</v>
      </c>
      <c r="Q11" s="70">
        <f>Components1[[#This Row],[Estimated Population  mid-2020]]-Components1[[#This Row],[Estimated Population  mid-2019]]</f>
        <v>431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8" s="65" customFormat="1" ht="12.75" customHeight="1" x14ac:dyDescent="0.2">
      <c r="A12" s="175">
        <v>24</v>
      </c>
      <c r="B12" s="160" t="s">
        <v>18</v>
      </c>
      <c r="C12" s="161" t="s">
        <v>17</v>
      </c>
      <c r="D12" s="161" t="s">
        <v>0</v>
      </c>
      <c r="E12" s="174">
        <v>81043</v>
      </c>
      <c r="F12" s="174">
        <v>970</v>
      </c>
      <c r="G12" s="174">
        <v>901</v>
      </c>
      <c r="H12" s="174">
        <v>69</v>
      </c>
      <c r="I12" s="174">
        <v>3258</v>
      </c>
      <c r="J12" s="174">
        <v>3393</v>
      </c>
      <c r="K12" s="174">
        <v>-135</v>
      </c>
      <c r="L12" s="174">
        <v>172</v>
      </c>
      <c r="M12" s="174">
        <v>42</v>
      </c>
      <c r="N12" s="174">
        <v>130</v>
      </c>
      <c r="O12" s="174">
        <v>26</v>
      </c>
      <c r="P12" s="174">
        <v>81133</v>
      </c>
      <c r="Q12" s="70">
        <f>Components1[[#This Row],[Estimated Population  mid-2020]]-Components1[[#This Row],[Estimated Population  mid-2019]]</f>
        <v>90</v>
      </c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</row>
    <row r="13" spans="1:28" s="65" customFormat="1" ht="12.75" customHeight="1" x14ac:dyDescent="0.2">
      <c r="A13" s="175">
        <v>25</v>
      </c>
      <c r="B13" s="160" t="s">
        <v>16</v>
      </c>
      <c r="C13" s="161" t="s">
        <v>15</v>
      </c>
      <c r="D13" s="161" t="s">
        <v>0</v>
      </c>
      <c r="E13" s="174">
        <v>146038</v>
      </c>
      <c r="F13" s="174">
        <v>1310</v>
      </c>
      <c r="G13" s="174">
        <v>1523</v>
      </c>
      <c r="H13" s="174">
        <v>-213</v>
      </c>
      <c r="I13" s="174">
        <v>8964</v>
      </c>
      <c r="J13" s="174">
        <v>8564</v>
      </c>
      <c r="K13" s="174">
        <v>400</v>
      </c>
      <c r="L13" s="174">
        <v>2885</v>
      </c>
      <c r="M13" s="174">
        <v>942</v>
      </c>
      <c r="N13" s="174">
        <v>1943</v>
      </c>
      <c r="O13" s="174">
        <v>-49</v>
      </c>
      <c r="P13" s="174">
        <v>148119</v>
      </c>
      <c r="Q13" s="70">
        <f>Components1[[#This Row],[Estimated Population  mid-2020]]-Components1[[#This Row],[Estimated Population  mid-2019]]</f>
        <v>2081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s="65" customFormat="1" ht="12.75" customHeight="1" x14ac:dyDescent="0.2">
      <c r="A14" s="175">
        <v>26</v>
      </c>
      <c r="B14" s="160" t="s">
        <v>14</v>
      </c>
      <c r="C14" s="161" t="s">
        <v>13</v>
      </c>
      <c r="D14" s="161" t="s">
        <v>0</v>
      </c>
      <c r="E14" s="174">
        <v>92112</v>
      </c>
      <c r="F14" s="174">
        <v>1191</v>
      </c>
      <c r="G14" s="174">
        <v>968</v>
      </c>
      <c r="H14" s="174">
        <v>223</v>
      </c>
      <c r="I14" s="174">
        <v>3080</v>
      </c>
      <c r="J14" s="174">
        <v>3636</v>
      </c>
      <c r="K14" s="174">
        <v>-556</v>
      </c>
      <c r="L14" s="174">
        <v>579</v>
      </c>
      <c r="M14" s="174">
        <v>226</v>
      </c>
      <c r="N14" s="174">
        <v>353</v>
      </c>
      <c r="O14" s="174">
        <v>13</v>
      </c>
      <c r="P14" s="174">
        <v>92145</v>
      </c>
      <c r="Q14" s="70">
        <f>Components1[[#This Row],[Estimated Population  mid-2020]]-Components1[[#This Row],[Estimated Population  mid-2019]]</f>
        <v>33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s="65" customFormat="1" ht="12.75" customHeight="1" x14ac:dyDescent="0.2">
      <c r="A15" s="175">
        <v>27</v>
      </c>
      <c r="B15" s="160" t="s">
        <v>12</v>
      </c>
      <c r="C15" s="161" t="s">
        <v>11</v>
      </c>
      <c r="D15" s="161" t="s">
        <v>0</v>
      </c>
      <c r="E15" s="174">
        <v>143135</v>
      </c>
      <c r="F15" s="174">
        <v>1723</v>
      </c>
      <c r="G15" s="174">
        <v>1445</v>
      </c>
      <c r="H15" s="174">
        <v>278</v>
      </c>
      <c r="I15" s="174">
        <v>8998</v>
      </c>
      <c r="J15" s="174">
        <v>9015</v>
      </c>
      <c r="K15" s="174">
        <v>-17</v>
      </c>
      <c r="L15" s="174">
        <v>1887</v>
      </c>
      <c r="M15" s="174">
        <v>1127</v>
      </c>
      <c r="N15" s="174">
        <v>760</v>
      </c>
      <c r="O15" s="174">
        <v>-9</v>
      </c>
      <c r="P15" s="174">
        <v>144147</v>
      </c>
      <c r="Q15" s="70">
        <f>Components1[[#This Row],[Estimated Population  mid-2020]]-Components1[[#This Row],[Estimated Population  mid-2019]]</f>
        <v>1012</v>
      </c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s="65" customFormat="1" ht="12.75" customHeight="1" x14ac:dyDescent="0.2">
      <c r="A16" s="175">
        <v>28</v>
      </c>
      <c r="B16" s="160" t="s">
        <v>10</v>
      </c>
      <c r="C16" s="161" t="s">
        <v>9</v>
      </c>
      <c r="D16" s="161" t="s">
        <v>0</v>
      </c>
      <c r="E16" s="174">
        <v>60888</v>
      </c>
      <c r="F16" s="174">
        <v>513</v>
      </c>
      <c r="G16" s="174">
        <v>664</v>
      </c>
      <c r="H16" s="174">
        <v>-151</v>
      </c>
      <c r="I16" s="174">
        <v>3663</v>
      </c>
      <c r="J16" s="174">
        <v>2486</v>
      </c>
      <c r="K16" s="174">
        <v>1177</v>
      </c>
      <c r="L16" s="174">
        <v>167</v>
      </c>
      <c r="M16" s="174">
        <v>61</v>
      </c>
      <c r="N16" s="174">
        <v>106</v>
      </c>
      <c r="O16" s="174">
        <v>6</v>
      </c>
      <c r="P16" s="174">
        <v>62026</v>
      </c>
      <c r="Q16" s="70">
        <f>Components1[[#This Row],[Estimated Population  mid-2020]]-Components1[[#This Row],[Estimated Population  mid-2019]]</f>
        <v>1138</v>
      </c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9" s="65" customFormat="1" ht="12.75" customHeight="1" x14ac:dyDescent="0.2">
      <c r="A17" s="175">
        <v>29</v>
      </c>
      <c r="B17" s="160" t="s">
        <v>8</v>
      </c>
      <c r="C17" s="161" t="s">
        <v>7</v>
      </c>
      <c r="D17" s="161" t="s">
        <v>0</v>
      </c>
      <c r="E17" s="174">
        <v>71482</v>
      </c>
      <c r="F17" s="174">
        <v>717</v>
      </c>
      <c r="G17" s="174">
        <v>781</v>
      </c>
      <c r="H17" s="174">
        <v>-64</v>
      </c>
      <c r="I17" s="174">
        <v>2966</v>
      </c>
      <c r="J17" s="174">
        <v>3040</v>
      </c>
      <c r="K17" s="174">
        <v>-74</v>
      </c>
      <c r="L17" s="174">
        <v>163</v>
      </c>
      <c r="M17" s="174">
        <v>83</v>
      </c>
      <c r="N17" s="174">
        <v>80</v>
      </c>
      <c r="O17" s="174">
        <v>8</v>
      </c>
      <c r="P17" s="174">
        <v>71432</v>
      </c>
      <c r="Q17" s="70">
        <f>Components1[[#This Row],[Estimated Population  mid-2020]]-Components1[[#This Row],[Estimated Population  mid-2019]]</f>
        <v>-50</v>
      </c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9" s="65" customFormat="1" ht="12.75" customHeight="1" x14ac:dyDescent="0.2">
      <c r="A18" s="175">
        <v>30</v>
      </c>
      <c r="B18" s="160" t="s">
        <v>6</v>
      </c>
      <c r="C18" s="161" t="s">
        <v>5</v>
      </c>
      <c r="D18" s="161" t="s">
        <v>0</v>
      </c>
      <c r="E18" s="174">
        <v>110788</v>
      </c>
      <c r="F18" s="174">
        <v>986</v>
      </c>
      <c r="G18" s="174">
        <v>1104</v>
      </c>
      <c r="H18" s="174">
        <v>-118</v>
      </c>
      <c r="I18" s="174">
        <v>4778</v>
      </c>
      <c r="J18" s="174">
        <v>4462</v>
      </c>
      <c r="K18" s="174">
        <v>316</v>
      </c>
      <c r="L18" s="174">
        <v>193</v>
      </c>
      <c r="M18" s="174">
        <v>101</v>
      </c>
      <c r="N18" s="174">
        <v>92</v>
      </c>
      <c r="O18" s="174">
        <v>8</v>
      </c>
      <c r="P18" s="174">
        <v>111086</v>
      </c>
      <c r="Q18" s="70">
        <f>Components1[[#This Row],[Estimated Population  mid-2020]]-Components1[[#This Row],[Estimated Population  mid-2019]]</f>
        <v>298</v>
      </c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9" s="65" customFormat="1" ht="12.75" customHeight="1" x14ac:dyDescent="0.2">
      <c r="A19" s="175">
        <v>31</v>
      </c>
      <c r="B19" s="160" t="s">
        <v>4</v>
      </c>
      <c r="C19" s="161" t="s">
        <v>3</v>
      </c>
      <c r="D19" s="161" t="s">
        <v>0</v>
      </c>
      <c r="E19" s="174">
        <v>114306</v>
      </c>
      <c r="F19" s="174">
        <v>985</v>
      </c>
      <c r="G19" s="174">
        <v>1415</v>
      </c>
      <c r="H19" s="174">
        <v>-430</v>
      </c>
      <c r="I19" s="174">
        <v>6851</v>
      </c>
      <c r="J19" s="174">
        <v>6493</v>
      </c>
      <c r="K19" s="174">
        <v>358</v>
      </c>
      <c r="L19" s="174">
        <v>448</v>
      </c>
      <c r="M19" s="174">
        <v>202</v>
      </c>
      <c r="N19" s="174">
        <v>246</v>
      </c>
      <c r="O19" s="174">
        <v>16</v>
      </c>
      <c r="P19" s="174">
        <v>114496</v>
      </c>
      <c r="Q19" s="70">
        <f>Components1[[#This Row],[Estimated Population  mid-2020]]-Components1[[#This Row],[Estimated Population  mid-2019]]</f>
        <v>190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9" s="65" customFormat="1" ht="12.75" customHeight="1" x14ac:dyDescent="0.2">
      <c r="A20" s="175">
        <v>32</v>
      </c>
      <c r="B20" s="160" t="s">
        <v>2</v>
      </c>
      <c r="C20" s="161" t="s">
        <v>1</v>
      </c>
      <c r="D20" s="161" t="s">
        <v>0</v>
      </c>
      <c r="E20" s="174">
        <v>112091</v>
      </c>
      <c r="F20" s="174">
        <v>870</v>
      </c>
      <c r="G20" s="174">
        <v>1645</v>
      </c>
      <c r="H20" s="174">
        <v>-775</v>
      </c>
      <c r="I20" s="174">
        <v>6351</v>
      </c>
      <c r="J20" s="174">
        <v>4813</v>
      </c>
      <c r="K20" s="174">
        <v>1538</v>
      </c>
      <c r="L20" s="174">
        <v>311</v>
      </c>
      <c r="M20" s="174">
        <v>112</v>
      </c>
      <c r="N20" s="174">
        <v>199</v>
      </c>
      <c r="O20" s="174">
        <v>14</v>
      </c>
      <c r="P20" s="174">
        <v>113067</v>
      </c>
      <c r="Q20" s="70">
        <f>Components1[[#This Row],[Estimated Population  mid-2020]]-Components1[[#This Row],[Estimated Population  mid-2019]]</f>
        <v>976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9" s="65" customFormat="1" ht="12.75" customHeight="1" x14ac:dyDescent="0.2">
      <c r="A21" s="175">
        <v>33</v>
      </c>
      <c r="B21" s="160" t="s">
        <v>27</v>
      </c>
      <c r="C21" s="176" t="s">
        <v>26</v>
      </c>
      <c r="D21" s="161" t="s">
        <v>25</v>
      </c>
      <c r="E21" s="174">
        <v>1219799</v>
      </c>
      <c r="F21" s="174">
        <v>12048</v>
      </c>
      <c r="G21" s="174">
        <v>14025</v>
      </c>
      <c r="H21" s="174">
        <v>-1977</v>
      </c>
      <c r="I21" s="174">
        <v>43199</v>
      </c>
      <c r="J21" s="174">
        <v>37939</v>
      </c>
      <c r="K21" s="174">
        <v>5260</v>
      </c>
      <c r="L21" s="174">
        <v>7664</v>
      </c>
      <c r="M21" s="174">
        <v>3401</v>
      </c>
      <c r="N21" s="174">
        <v>4263</v>
      </c>
      <c r="O21" s="174">
        <v>-269</v>
      </c>
      <c r="P21" s="174">
        <v>1227076</v>
      </c>
      <c r="Q21" s="70">
        <f>Components1[[#This Row],[Estimated Population  mid-2020]]-Components1[[#This Row],[Estimated Population  mid-2019]]</f>
        <v>7277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9" s="65" customFormat="1" ht="12.75" customHeight="1" x14ac:dyDescent="0.2">
      <c r="A22" s="175">
        <v>34</v>
      </c>
      <c r="B22" s="160" t="s">
        <v>32</v>
      </c>
      <c r="C22" s="161" t="s">
        <v>31</v>
      </c>
      <c r="D22" s="161" t="s">
        <v>28</v>
      </c>
      <c r="E22" s="174">
        <v>149696</v>
      </c>
      <c r="F22" s="174">
        <v>1905</v>
      </c>
      <c r="G22" s="174">
        <v>1434</v>
      </c>
      <c r="H22" s="174">
        <v>471</v>
      </c>
      <c r="I22" s="174">
        <v>5008</v>
      </c>
      <c r="J22" s="174">
        <v>5624</v>
      </c>
      <c r="K22" s="174">
        <v>-616</v>
      </c>
      <c r="L22" s="174">
        <v>780</v>
      </c>
      <c r="M22" s="174">
        <v>337</v>
      </c>
      <c r="N22" s="174">
        <v>443</v>
      </c>
      <c r="O22" s="174">
        <v>36</v>
      </c>
      <c r="P22" s="174">
        <v>150030</v>
      </c>
      <c r="Q22" s="70">
        <f>Components1[[#This Row],[Estimated Population  mid-2020]]-Components1[[#This Row],[Estimated Population  mid-2019]]</f>
        <v>334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9" s="65" customFormat="1" ht="12.75" customHeight="1" x14ac:dyDescent="0.2">
      <c r="A23" s="175">
        <v>35</v>
      </c>
      <c r="B23" s="160" t="s">
        <v>30</v>
      </c>
      <c r="C23" s="161" t="s">
        <v>29</v>
      </c>
      <c r="D23" s="161" t="s">
        <v>28</v>
      </c>
      <c r="E23" s="174">
        <v>139446</v>
      </c>
      <c r="F23" s="174">
        <v>1526</v>
      </c>
      <c r="G23" s="174">
        <v>2041</v>
      </c>
      <c r="H23" s="174">
        <v>-515</v>
      </c>
      <c r="I23" s="174">
        <v>6638</v>
      </c>
      <c r="J23" s="174">
        <v>7184</v>
      </c>
      <c r="K23" s="174">
        <v>-546</v>
      </c>
      <c r="L23" s="174">
        <v>381</v>
      </c>
      <c r="M23" s="174">
        <v>413</v>
      </c>
      <c r="N23" s="174">
        <v>-32</v>
      </c>
      <c r="O23" s="174">
        <v>28</v>
      </c>
      <c r="P23" s="174">
        <v>138381</v>
      </c>
      <c r="Q23" s="70">
        <f>Components1[[#This Row],[Estimated Population  mid-2020]]-Components1[[#This Row],[Estimated Population  mid-2019]]</f>
        <v>-1065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9" s="65" customFormat="1" ht="12.75" customHeight="1" x14ac:dyDescent="0.2">
      <c r="A24" s="175">
        <v>36</v>
      </c>
      <c r="B24" s="160"/>
      <c r="C24" s="176" t="s">
        <v>33</v>
      </c>
      <c r="D24" s="161"/>
      <c r="E24" s="177">
        <f t="shared" ref="E24:P24" si="0">SUM(E21:E23)</f>
        <v>1508941</v>
      </c>
      <c r="F24" s="177">
        <f t="shared" si="0"/>
        <v>15479</v>
      </c>
      <c r="G24" s="177">
        <f t="shared" si="0"/>
        <v>17500</v>
      </c>
      <c r="H24" s="177">
        <f t="shared" si="0"/>
        <v>-2021</v>
      </c>
      <c r="I24" s="177">
        <f t="shared" si="0"/>
        <v>54845</v>
      </c>
      <c r="J24" s="177">
        <f t="shared" si="0"/>
        <v>50747</v>
      </c>
      <c r="K24" s="177">
        <f t="shared" si="0"/>
        <v>4098</v>
      </c>
      <c r="L24" s="177">
        <f t="shared" si="0"/>
        <v>8825</v>
      </c>
      <c r="M24" s="177">
        <f t="shared" si="0"/>
        <v>4151</v>
      </c>
      <c r="N24" s="177">
        <f t="shared" si="0"/>
        <v>4674</v>
      </c>
      <c r="O24" s="177">
        <f t="shared" si="0"/>
        <v>-205</v>
      </c>
      <c r="P24" s="178">
        <f t="shared" si="0"/>
        <v>1515487</v>
      </c>
      <c r="Q24" s="70">
        <f>Components1[[#This Row],[Estimated Population  mid-2020]]-Components1[[#This Row],[Estimated Population  mid-2019]]</f>
        <v>6546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9" s="65" customFormat="1" ht="12.75" customHeight="1" x14ac:dyDescent="0.2">
      <c r="A25" s="18"/>
      <c r="B25" s="18"/>
      <c r="C25" s="18"/>
      <c r="D25" s="18"/>
      <c r="E25" s="18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1:29" s="65" customFormat="1" ht="12.75" customHeight="1" x14ac:dyDescent="0.2">
      <c r="A26" s="18"/>
      <c r="B26" s="18"/>
      <c r="C26" s="18"/>
      <c r="D26" s="18"/>
      <c r="E26" s="18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1:29" s="65" customFormat="1" ht="12.75" customHeight="1" x14ac:dyDescent="0.2">
      <c r="A27" s="18"/>
      <c r="B27" s="18"/>
      <c r="C27" s="18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</row>
    <row r="28" spans="1:29" s="65" customFormat="1" ht="12.75" customHeight="1" x14ac:dyDescent="0.2">
      <c r="A28" s="18"/>
      <c r="B28" s="18"/>
      <c r="C28" s="18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</row>
    <row r="29" spans="1:29" s="65" customFormat="1" ht="12.75" customHeight="1" x14ac:dyDescent="0.2">
      <c r="A29" s="18"/>
      <c r="B29" s="18"/>
      <c r="C29" s="18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</row>
    <row r="30" spans="1:29" s="65" customFormat="1" ht="12.75" customHeight="1" x14ac:dyDescent="0.2">
      <c r="A30" s="18"/>
      <c r="B30" s="18"/>
      <c r="C30" s="18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</row>
    <row r="31" spans="1:29" s="65" customFormat="1" ht="12.75" customHeight="1" x14ac:dyDescent="0.2">
      <c r="A31" s="18"/>
      <c r="B31" s="18"/>
      <c r="C31" s="18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</row>
    <row r="32" spans="1:29" s="65" customFormat="1" ht="12.75" customHeight="1" x14ac:dyDescent="0.2">
      <c r="A32" s="18"/>
      <c r="B32" s="18"/>
      <c r="C32" s="18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</row>
    <row r="33" spans="1:27" s="65" customFormat="1" ht="12.75" customHeight="1" x14ac:dyDescent="0.2">
      <c r="A33" s="18"/>
      <c r="B33" s="18"/>
      <c r="C33" s="18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</row>
    <row r="34" spans="1:27" s="65" customFormat="1" ht="12.75" customHeight="1" x14ac:dyDescent="0.2">
      <c r="A34" s="18"/>
      <c r="B34" s="18"/>
      <c r="C34" s="1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spans="1:27" s="65" customFormat="1" ht="12.75" customHeight="1" x14ac:dyDescent="0.2">
      <c r="A35" s="18"/>
      <c r="B35" s="18"/>
      <c r="C35" s="18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27" s="65" customFormat="1" ht="12.75" customHeight="1" x14ac:dyDescent="0.2">
      <c r="A36" s="18"/>
      <c r="B36" s="18"/>
      <c r="C36" s="18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spans="1:27" s="65" customFormat="1" ht="12.75" customHeight="1" x14ac:dyDescent="0.2">
      <c r="A37" s="18"/>
      <c r="B37" s="18"/>
      <c r="C37" s="18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</row>
    <row r="38" spans="1:27" s="65" customFormat="1" ht="12.75" customHeight="1" x14ac:dyDescent="0.2">
      <c r="A38" s="18"/>
      <c r="B38" s="18"/>
      <c r="C38" s="18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s="65" customFormat="1" ht="12.75" customHeight="1" x14ac:dyDescent="0.2">
      <c r="A39" s="18"/>
      <c r="B39" s="18"/>
      <c r="C39" s="1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s="65" customFormat="1" ht="12.75" customHeight="1" x14ac:dyDescent="0.2">
      <c r="A40" s="18"/>
      <c r="B40" s="18"/>
      <c r="C40" s="18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s="65" customFormat="1" ht="12.75" customHeight="1" x14ac:dyDescent="0.2">
      <c r="A41" s="18"/>
      <c r="B41" s="18"/>
      <c r="C41" s="18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s="65" customFormat="1" ht="12.75" customHeight="1" x14ac:dyDescent="0.2">
      <c r="A42" s="18"/>
      <c r="B42" s="18"/>
      <c r="C42" s="18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s="65" customFormat="1" ht="12.75" customHeight="1" x14ac:dyDescent="0.2">
      <c r="A43" s="18"/>
      <c r="B43" s="18"/>
      <c r="C43" s="18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s="65" customFormat="1" ht="12.75" customHeight="1" x14ac:dyDescent="0.2">
      <c r="A44" s="18"/>
      <c r="B44" s="18"/>
      <c r="C44" s="18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s="65" customFormat="1" ht="12.75" customHeight="1" x14ac:dyDescent="0.2">
      <c r="A45" s="18"/>
      <c r="B45" s="18"/>
      <c r="C45" s="18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s="65" customFormat="1" ht="12.75" customHeight="1" x14ac:dyDescent="0.2">
      <c r="A46" s="18"/>
      <c r="B46" s="18"/>
      <c r="C46" s="18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27" s="65" customFormat="1" ht="12.75" customHeight="1" x14ac:dyDescent="0.2">
      <c r="A47" s="18"/>
      <c r="B47" s="18"/>
      <c r="C47" s="18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</row>
    <row r="48" spans="1:27" s="65" customFormat="1" ht="12.75" customHeight="1" x14ac:dyDescent="0.2">
      <c r="A48" s="18"/>
      <c r="B48" s="18"/>
      <c r="C48" s="18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</row>
    <row r="49" spans="1:27" s="65" customFormat="1" ht="12.75" customHeight="1" x14ac:dyDescent="0.2">
      <c r="A49" s="18"/>
      <c r="B49" s="18"/>
      <c r="C49" s="18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</row>
    <row r="50" spans="1:27" s="65" customFormat="1" ht="12.75" customHeight="1" x14ac:dyDescent="0.2">
      <c r="A50" s="18"/>
      <c r="B50" s="18"/>
      <c r="C50" s="18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</row>
    <row r="51" spans="1:27" s="65" customFormat="1" ht="12.75" customHeight="1" x14ac:dyDescent="0.2">
      <c r="A51" s="18"/>
      <c r="B51" s="18"/>
      <c r="C51" s="18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</row>
    <row r="52" spans="1:27" s="65" customFormat="1" ht="12.75" customHeight="1" x14ac:dyDescent="0.2">
      <c r="A52" s="18"/>
      <c r="B52" s="18"/>
      <c r="C52" s="18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</row>
    <row r="53" spans="1:27" s="65" customFormat="1" ht="12.75" customHeight="1" x14ac:dyDescent="0.2">
      <c r="A53" s="18"/>
      <c r="B53" s="18"/>
      <c r="C53" s="18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7" s="65" customFormat="1" ht="12.75" customHeight="1" x14ac:dyDescent="0.2">
      <c r="A54" s="18"/>
      <c r="B54" s="18"/>
      <c r="C54" s="18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7" s="65" customFormat="1" ht="12.75" customHeight="1" x14ac:dyDescent="0.2">
      <c r="A55" s="18"/>
      <c r="B55" s="18"/>
      <c r="C55" s="18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7" s="65" customFormat="1" ht="12.75" customHeight="1" x14ac:dyDescent="0.2">
      <c r="A56" s="18"/>
      <c r="B56" s="18"/>
      <c r="C56" s="18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7" s="65" customFormat="1" ht="12.75" customHeight="1" x14ac:dyDescent="0.2">
      <c r="A57" s="18"/>
      <c r="B57" s="18"/>
      <c r="C57" s="18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7" s="65" customFormat="1" ht="12.75" customHeight="1" x14ac:dyDescent="0.2">
      <c r="A58" s="18"/>
      <c r="B58" s="18"/>
      <c r="C58" s="18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7" s="65" customFormat="1" ht="12.75" customHeight="1" x14ac:dyDescent="0.2">
      <c r="A59" s="18"/>
      <c r="B59" s="18"/>
      <c r="C59" s="18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7" s="65" customFormat="1" ht="12.75" customHeight="1" x14ac:dyDescent="0.2">
      <c r="A60" s="18"/>
      <c r="B60" s="18"/>
      <c r="C60" s="18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  <row r="61" spans="1:27" s="65" customFormat="1" ht="12.75" customHeight="1" x14ac:dyDescent="0.2">
      <c r="A61" s="18"/>
      <c r="B61" s="18"/>
      <c r="C61" s="18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</row>
    <row r="62" spans="1:27" s="65" customFormat="1" ht="12.75" customHeight="1" x14ac:dyDescent="0.2">
      <c r="A62" s="18"/>
      <c r="B62" s="18"/>
      <c r="C62" s="18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</row>
    <row r="63" spans="1:27" s="65" customFormat="1" ht="12.75" customHeight="1" x14ac:dyDescent="0.2">
      <c r="A63" s="18"/>
      <c r="B63" s="18"/>
      <c r="C63" s="18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</row>
    <row r="64" spans="1:27" s="65" customFormat="1" ht="12.75" customHeight="1" x14ac:dyDescent="0.2">
      <c r="A64" s="18"/>
      <c r="B64" s="18"/>
      <c r="C64" s="1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</row>
    <row r="65" spans="1:27" s="65" customFormat="1" ht="12.75" customHeight="1" x14ac:dyDescent="0.2">
      <c r="A65" s="18"/>
      <c r="B65" s="18"/>
      <c r="C65" s="18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</row>
    <row r="66" spans="1:27" s="65" customFormat="1" ht="12.75" customHeight="1" x14ac:dyDescent="0.2">
      <c r="A66" s="18"/>
      <c r="B66" s="18"/>
      <c r="C66" s="1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</row>
    <row r="67" spans="1:27" s="65" customFormat="1" ht="12.75" customHeight="1" x14ac:dyDescent="0.2">
      <c r="A67" s="18"/>
      <c r="B67" s="18"/>
      <c r="C67" s="1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</row>
    <row r="68" spans="1:27" s="65" customFormat="1" ht="12.75" customHeight="1" x14ac:dyDescent="0.2">
      <c r="A68" s="18"/>
      <c r="B68" s="18"/>
      <c r="C68" s="1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</row>
    <row r="69" spans="1:27" s="65" customFormat="1" ht="12.75" customHeight="1" x14ac:dyDescent="0.2">
      <c r="A69" s="18"/>
      <c r="B69" s="18"/>
      <c r="C69" s="1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</row>
    <row r="70" spans="1:27" s="65" customFormat="1" ht="12.75" customHeight="1" x14ac:dyDescent="0.2">
      <c r="A70" s="18"/>
      <c r="B70" s="18"/>
      <c r="C70" s="18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</row>
    <row r="71" spans="1:27" s="65" customFormat="1" ht="12.75" customHeight="1" x14ac:dyDescent="0.2">
      <c r="A71" s="18"/>
      <c r="B71" s="18"/>
      <c r="C71" s="18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1:27" s="65" customFormat="1" ht="12.75" customHeight="1" x14ac:dyDescent="0.2">
      <c r="A72" s="18"/>
      <c r="B72" s="18"/>
      <c r="C72" s="18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</row>
    <row r="73" spans="1:27" s="65" customFormat="1" ht="12.75" customHeight="1" x14ac:dyDescent="0.2">
      <c r="A73" s="18"/>
      <c r="B73" s="18"/>
      <c r="C73" s="18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</row>
    <row r="74" spans="1:27" s="65" customFormat="1" ht="12.75" customHeight="1" x14ac:dyDescent="0.2">
      <c r="A74" s="18"/>
      <c r="B74" s="18"/>
      <c r="C74" s="18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</row>
    <row r="75" spans="1:27" s="65" customFormat="1" ht="12.75" customHeight="1" x14ac:dyDescent="0.2">
      <c r="A75" s="18"/>
      <c r="B75" s="18"/>
      <c r="C75" s="18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</row>
    <row r="76" spans="1:27" s="65" customFormat="1" ht="12.75" customHeight="1" x14ac:dyDescent="0.2">
      <c r="A76" s="18"/>
      <c r="B76" s="18"/>
      <c r="C76" s="18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</row>
    <row r="77" spans="1:27" s="65" customFormat="1" ht="12.75" customHeight="1" x14ac:dyDescent="0.2">
      <c r="A77" s="18"/>
      <c r="B77" s="18"/>
      <c r="C77" s="18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</row>
    <row r="78" spans="1:27" s="65" customFormat="1" ht="12.75" customHeight="1" x14ac:dyDescent="0.2">
      <c r="A78" s="18"/>
      <c r="B78" s="18"/>
      <c r="C78" s="18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</row>
    <row r="79" spans="1:27" s="65" customFormat="1" ht="12.75" customHeight="1" x14ac:dyDescent="0.2">
      <c r="A79" s="18"/>
      <c r="B79" s="18"/>
      <c r="C79" s="18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</row>
    <row r="80" spans="1:27" s="65" customFormat="1" ht="12.75" customHeight="1" x14ac:dyDescent="0.2">
      <c r="A80" s="18"/>
      <c r="B80" s="18"/>
      <c r="C80" s="18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  <row r="81" spans="1:27" s="65" customFormat="1" ht="12.75" customHeight="1" x14ac:dyDescent="0.2">
      <c r="A81" s="18"/>
      <c r="B81" s="18"/>
      <c r="C81" s="18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</row>
    <row r="82" spans="1:27" s="65" customFormat="1" ht="12.75" customHeight="1" x14ac:dyDescent="0.2">
      <c r="A82" s="18"/>
      <c r="B82" s="18"/>
      <c r="C82" s="18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</row>
    <row r="83" spans="1:27" s="65" customFormat="1" ht="12.75" customHeight="1" x14ac:dyDescent="0.2">
      <c r="A83" s="18"/>
      <c r="B83" s="18"/>
      <c r="C83" s="18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</row>
    <row r="84" spans="1:27" s="65" customFormat="1" ht="12.75" customHeight="1" x14ac:dyDescent="0.2">
      <c r="A84" s="18"/>
      <c r="B84" s="18"/>
      <c r="C84" s="18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</row>
    <row r="85" spans="1:27" s="65" customFormat="1" ht="12.75" customHeight="1" x14ac:dyDescent="0.2">
      <c r="A85" s="18"/>
      <c r="B85" s="18"/>
      <c r="C85" s="18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</row>
    <row r="86" spans="1:27" s="65" customFormat="1" ht="12.75" customHeight="1" x14ac:dyDescent="0.2">
      <c r="A86" s="18"/>
      <c r="B86" s="18"/>
      <c r="C86" s="18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</row>
    <row r="87" spans="1:27" s="65" customFormat="1" ht="12.75" customHeight="1" x14ac:dyDescent="0.2">
      <c r="A87" s="18"/>
      <c r="B87" s="18"/>
      <c r="C87" s="18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</row>
    <row r="88" spans="1:27" s="65" customFormat="1" ht="12.75" customHeight="1" x14ac:dyDescent="0.2">
      <c r="A88" s="18"/>
      <c r="B88" s="18"/>
      <c r="C88" s="18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</row>
    <row r="89" spans="1:27" s="65" customFormat="1" ht="12.75" customHeight="1" x14ac:dyDescent="0.2">
      <c r="A89" s="18"/>
      <c r="B89" s="18"/>
      <c r="C89" s="18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</row>
    <row r="90" spans="1:27" s="65" customFormat="1" ht="12.75" customHeight="1" x14ac:dyDescent="0.2">
      <c r="A90" s="18"/>
      <c r="B90" s="18"/>
      <c r="C90" s="18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</row>
    <row r="91" spans="1:27" s="65" customFormat="1" ht="12.75" customHeight="1" x14ac:dyDescent="0.2">
      <c r="A91" s="18"/>
      <c r="B91" s="18"/>
      <c r="C91" s="18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</row>
    <row r="92" spans="1:27" s="65" customFormat="1" ht="12.75" customHeight="1" x14ac:dyDescent="0.2">
      <c r="A92" s="18"/>
      <c r="B92" s="18"/>
      <c r="C92" s="18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</row>
    <row r="93" spans="1:27" s="65" customFormat="1" ht="12.75" customHeight="1" x14ac:dyDescent="0.2">
      <c r="A93" s="18"/>
      <c r="B93" s="18"/>
      <c r="C93" s="18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</row>
    <row r="94" spans="1:27" s="65" customFormat="1" ht="12.75" customHeight="1" x14ac:dyDescent="0.2">
      <c r="A94" s="18"/>
      <c r="B94" s="18"/>
      <c r="C94" s="18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</row>
    <row r="95" spans="1:27" s="65" customFormat="1" ht="12.75" customHeight="1" x14ac:dyDescent="0.2">
      <c r="A95" s="18"/>
      <c r="B95" s="18"/>
      <c r="C95" s="18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</row>
    <row r="96" spans="1:27" s="65" customFormat="1" ht="12.75" customHeight="1" x14ac:dyDescent="0.2">
      <c r="A96" s="18"/>
      <c r="B96" s="18"/>
      <c r="C96" s="18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</row>
    <row r="97" spans="1:27" s="65" customFormat="1" ht="12.75" customHeight="1" x14ac:dyDescent="0.2">
      <c r="A97" s="18"/>
      <c r="B97" s="18"/>
      <c r="C97" s="18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</row>
    <row r="98" spans="1:27" s="65" customFormat="1" ht="12.75" customHeight="1" x14ac:dyDescent="0.2">
      <c r="A98" s="18"/>
      <c r="B98" s="18"/>
      <c r="C98" s="18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</row>
    <row r="99" spans="1:27" s="65" customFormat="1" ht="12.75" customHeight="1" x14ac:dyDescent="0.2">
      <c r="A99" s="18"/>
      <c r="B99" s="18"/>
      <c r="C99" s="18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27" s="65" customFormat="1" ht="12.75" customHeight="1" x14ac:dyDescent="0.2">
      <c r="A100" s="18"/>
      <c r="B100" s="18"/>
      <c r="C100" s="18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</row>
    <row r="101" spans="1:27" s="65" customFormat="1" ht="12.75" customHeight="1" x14ac:dyDescent="0.2">
      <c r="A101" s="18"/>
      <c r="B101" s="18"/>
      <c r="C101" s="18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</row>
    <row r="102" spans="1:27" s="65" customFormat="1" ht="12.75" customHeight="1" x14ac:dyDescent="0.2">
      <c r="A102" s="18"/>
      <c r="B102" s="18"/>
      <c r="C102" s="18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</row>
    <row r="103" spans="1:27" s="65" customFormat="1" ht="12.75" customHeight="1" x14ac:dyDescent="0.2">
      <c r="A103" s="18"/>
      <c r="B103" s="18"/>
      <c r="C103" s="18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</row>
    <row r="104" spans="1:27" s="65" customFormat="1" ht="12.75" customHeight="1" x14ac:dyDescent="0.2">
      <c r="A104" s="18"/>
      <c r="B104" s="18"/>
      <c r="C104" s="18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</row>
    <row r="105" spans="1:27" s="65" customFormat="1" ht="12.75" customHeight="1" x14ac:dyDescent="0.2">
      <c r="A105" s="18"/>
      <c r="B105" s="18"/>
      <c r="C105" s="18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</row>
    <row r="106" spans="1:27" s="65" customFormat="1" ht="12.75" customHeight="1" x14ac:dyDescent="0.2">
      <c r="A106" s="18"/>
      <c r="B106" s="18"/>
      <c r="C106" s="18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s="65" customFormat="1" ht="12.75" customHeight="1" x14ac:dyDescent="0.2">
      <c r="A107" s="18"/>
      <c r="B107" s="18"/>
      <c r="C107" s="18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27" s="65" customFormat="1" ht="12.75" customHeight="1" x14ac:dyDescent="0.2">
      <c r="A108" s="18"/>
      <c r="B108" s="18"/>
      <c r="C108" s="18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</row>
    <row r="109" spans="1:27" s="65" customFormat="1" ht="12.75" customHeight="1" x14ac:dyDescent="0.2">
      <c r="A109" s="18"/>
      <c r="B109" s="18"/>
      <c r="C109" s="18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</row>
    <row r="110" spans="1:27" s="65" customFormat="1" ht="12.75" customHeight="1" x14ac:dyDescent="0.2">
      <c r="A110" s="18"/>
      <c r="B110" s="18"/>
      <c r="C110" s="18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</row>
    <row r="111" spans="1:27" s="65" customFormat="1" ht="12.75" customHeight="1" x14ac:dyDescent="0.2">
      <c r="A111" s="18"/>
      <c r="B111" s="18"/>
      <c r="C111" s="18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</row>
    <row r="112" spans="1:27" s="65" customFormat="1" ht="12.75" customHeight="1" x14ac:dyDescent="0.2">
      <c r="A112" s="18"/>
      <c r="B112" s="18"/>
      <c r="C112" s="18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</row>
    <row r="113" spans="1:27" s="65" customFormat="1" ht="12.75" customHeight="1" x14ac:dyDescent="0.2">
      <c r="A113" s="18"/>
      <c r="B113" s="18"/>
      <c r="C113" s="18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</row>
    <row r="114" spans="1:27" s="65" customFormat="1" ht="12.75" customHeight="1" x14ac:dyDescent="0.2">
      <c r="A114" s="18"/>
      <c r="B114" s="18"/>
      <c r="C114" s="18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</row>
    <row r="115" spans="1:27" s="65" customFormat="1" ht="12.75" customHeight="1" x14ac:dyDescent="0.2">
      <c r="A115" s="18"/>
      <c r="B115" s="18"/>
      <c r="C115" s="18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</row>
    <row r="116" spans="1:27" s="65" customFormat="1" ht="12.75" customHeight="1" x14ac:dyDescent="0.2">
      <c r="A116" s="18"/>
      <c r="B116" s="18"/>
      <c r="C116" s="18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</row>
    <row r="117" spans="1:27" s="65" customFormat="1" ht="12.75" customHeight="1" x14ac:dyDescent="0.2">
      <c r="A117" s="18"/>
      <c r="B117" s="18"/>
      <c r="C117" s="18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</row>
    <row r="118" spans="1:27" s="65" customFormat="1" ht="12.75" customHeight="1" x14ac:dyDescent="0.2">
      <c r="A118" s="18"/>
      <c r="B118" s="18"/>
      <c r="C118" s="18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</row>
    <row r="119" spans="1:27" s="65" customFormat="1" ht="12.75" customHeight="1" x14ac:dyDescent="0.2">
      <c r="A119" s="18"/>
      <c r="B119" s="18"/>
      <c r="C119" s="18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</row>
    <row r="120" spans="1:27" s="65" customFormat="1" ht="12.75" customHeight="1" x14ac:dyDescent="0.2">
      <c r="A120" s="18"/>
      <c r="B120" s="18"/>
      <c r="C120" s="18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</row>
    <row r="121" spans="1:27" s="65" customFormat="1" ht="12.75" customHeight="1" x14ac:dyDescent="0.2">
      <c r="A121" s="18"/>
      <c r="B121" s="18"/>
      <c r="C121" s="18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</row>
    <row r="122" spans="1:27" s="65" customFormat="1" ht="12.75" customHeight="1" x14ac:dyDescent="0.2">
      <c r="A122" s="18"/>
      <c r="B122" s="18"/>
      <c r="C122" s="18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</row>
    <row r="123" spans="1:27" s="65" customFormat="1" ht="12.75" customHeight="1" x14ac:dyDescent="0.2">
      <c r="A123" s="18"/>
      <c r="B123" s="18"/>
      <c r="C123" s="18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</row>
    <row r="124" spans="1:27" s="65" customFormat="1" ht="12.75" customHeight="1" x14ac:dyDescent="0.2">
      <c r="A124" s="18"/>
      <c r="B124" s="18"/>
      <c r="C124" s="18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</row>
    <row r="125" spans="1:27" s="65" customFormat="1" ht="12.75" customHeight="1" x14ac:dyDescent="0.2">
      <c r="A125" s="18"/>
      <c r="B125" s="18"/>
      <c r="C125" s="18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</row>
    <row r="126" spans="1:27" s="65" customFormat="1" ht="12.75" customHeight="1" x14ac:dyDescent="0.2">
      <c r="A126" s="18"/>
      <c r="B126" s="18"/>
      <c r="C126" s="18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</row>
    <row r="127" spans="1:27" s="65" customFormat="1" ht="12.75" customHeight="1" x14ac:dyDescent="0.2">
      <c r="A127" s="18"/>
      <c r="B127" s="18"/>
      <c r="C127" s="18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</row>
    <row r="128" spans="1:27" s="65" customFormat="1" ht="12.75" customHeight="1" x14ac:dyDescent="0.2">
      <c r="A128" s="18"/>
      <c r="B128" s="18"/>
      <c r="C128" s="18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</row>
    <row r="129" spans="1:27" s="65" customFormat="1" ht="12.75" customHeight="1" x14ac:dyDescent="0.2">
      <c r="A129" s="18"/>
      <c r="B129" s="18"/>
      <c r="C129" s="18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</row>
    <row r="130" spans="1:27" s="65" customFormat="1" ht="12.75" customHeight="1" x14ac:dyDescent="0.2">
      <c r="A130" s="18"/>
      <c r="B130" s="18"/>
      <c r="C130" s="18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</row>
    <row r="131" spans="1:27" s="65" customFormat="1" ht="12.75" customHeight="1" x14ac:dyDescent="0.2">
      <c r="A131" s="18"/>
      <c r="B131" s="18"/>
      <c r="C131" s="18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</row>
    <row r="132" spans="1:27" s="65" customFormat="1" ht="12.75" customHeight="1" x14ac:dyDescent="0.2">
      <c r="A132" s="18"/>
      <c r="B132" s="18"/>
      <c r="C132" s="18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</row>
    <row r="133" spans="1:27" s="65" customFormat="1" ht="12.75" customHeight="1" x14ac:dyDescent="0.2">
      <c r="A133" s="18"/>
      <c r="B133" s="18"/>
      <c r="C133" s="18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</row>
    <row r="134" spans="1:27" s="65" customFormat="1" ht="12.75" customHeight="1" x14ac:dyDescent="0.2">
      <c r="A134" s="18"/>
      <c r="B134" s="18"/>
      <c r="C134" s="18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</row>
    <row r="135" spans="1:27" s="65" customFormat="1" ht="12.75" customHeight="1" x14ac:dyDescent="0.2">
      <c r="A135" s="18"/>
      <c r="B135" s="18"/>
      <c r="C135" s="18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</row>
    <row r="136" spans="1:27" s="65" customFormat="1" ht="12.75" customHeight="1" x14ac:dyDescent="0.2">
      <c r="A136" s="18"/>
      <c r="B136" s="18"/>
      <c r="C136" s="18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</row>
    <row r="137" spans="1:27" s="65" customFormat="1" ht="12.75" customHeight="1" x14ac:dyDescent="0.2">
      <c r="A137" s="18"/>
      <c r="B137" s="18"/>
      <c r="C137" s="18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</row>
    <row r="138" spans="1:27" s="65" customFormat="1" ht="12.75" customHeight="1" x14ac:dyDescent="0.2">
      <c r="A138" s="18"/>
      <c r="B138" s="18"/>
      <c r="C138" s="18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</row>
    <row r="139" spans="1:27" s="65" customFormat="1" ht="12.75" customHeight="1" x14ac:dyDescent="0.2">
      <c r="A139" s="18"/>
      <c r="B139" s="18"/>
      <c r="C139" s="18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</row>
    <row r="140" spans="1:27" s="65" customFormat="1" ht="12.75" customHeight="1" x14ac:dyDescent="0.2">
      <c r="A140" s="18"/>
      <c r="B140" s="18"/>
      <c r="C140" s="18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</row>
    <row r="141" spans="1:27" s="65" customFormat="1" ht="12.75" customHeight="1" x14ac:dyDescent="0.2">
      <c r="A141" s="18"/>
      <c r="B141" s="18"/>
      <c r="C141" s="18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</row>
    <row r="142" spans="1:27" s="65" customFormat="1" ht="12.75" customHeight="1" x14ac:dyDescent="0.2">
      <c r="A142" s="18"/>
      <c r="B142" s="18"/>
      <c r="C142" s="18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</row>
    <row r="143" spans="1:27" s="65" customFormat="1" ht="12.75" customHeight="1" x14ac:dyDescent="0.2">
      <c r="A143" s="18"/>
      <c r="B143" s="18"/>
      <c r="C143" s="18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</row>
    <row r="144" spans="1:27" s="65" customFormat="1" ht="12.75" customHeight="1" x14ac:dyDescent="0.2">
      <c r="A144" s="18"/>
      <c r="B144" s="18"/>
      <c r="C144" s="18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</row>
    <row r="145" spans="1:27" s="65" customFormat="1" ht="12.75" customHeight="1" x14ac:dyDescent="0.2">
      <c r="A145" s="18"/>
      <c r="B145" s="18"/>
      <c r="C145" s="18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</row>
    <row r="146" spans="1:27" s="65" customFormat="1" ht="12.75" customHeight="1" x14ac:dyDescent="0.2">
      <c r="A146" s="18"/>
      <c r="B146" s="18"/>
      <c r="C146" s="18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</row>
    <row r="147" spans="1:27" s="65" customFormat="1" ht="12.75" customHeight="1" x14ac:dyDescent="0.2">
      <c r="A147" s="18"/>
      <c r="B147" s="18"/>
      <c r="C147" s="18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</row>
    <row r="148" spans="1:27" s="65" customFormat="1" ht="12.75" customHeight="1" x14ac:dyDescent="0.2">
      <c r="A148" s="18"/>
      <c r="B148" s="18"/>
      <c r="C148" s="18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</row>
    <row r="149" spans="1:27" s="65" customFormat="1" ht="12.75" customHeight="1" x14ac:dyDescent="0.2">
      <c r="A149" s="18"/>
      <c r="B149" s="18"/>
      <c r="C149" s="18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</row>
    <row r="150" spans="1:27" s="65" customFormat="1" ht="12.75" customHeight="1" x14ac:dyDescent="0.2">
      <c r="A150" s="18"/>
      <c r="B150" s="18"/>
      <c r="C150" s="18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</row>
    <row r="151" spans="1:27" s="65" customFormat="1" ht="12.75" customHeight="1" x14ac:dyDescent="0.2">
      <c r="A151" s="18"/>
      <c r="B151" s="18"/>
      <c r="C151" s="18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</row>
    <row r="152" spans="1:27" s="65" customFormat="1" ht="12.75" customHeight="1" x14ac:dyDescent="0.2">
      <c r="A152" s="18"/>
      <c r="B152" s="18"/>
      <c r="C152" s="18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</row>
    <row r="153" spans="1:27" s="65" customFormat="1" ht="12.75" customHeight="1" x14ac:dyDescent="0.2">
      <c r="A153" s="18"/>
      <c r="B153" s="18"/>
      <c r="C153" s="18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</row>
    <row r="154" spans="1:27" s="65" customFormat="1" ht="12.75" customHeight="1" x14ac:dyDescent="0.2">
      <c r="A154" s="18"/>
      <c r="B154" s="18"/>
      <c r="C154" s="18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</row>
    <row r="155" spans="1:27" s="65" customFormat="1" ht="12.75" customHeight="1" x14ac:dyDescent="0.2">
      <c r="A155" s="18"/>
      <c r="B155" s="18"/>
      <c r="C155" s="18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spans="1:27" s="65" customFormat="1" ht="12.75" customHeight="1" x14ac:dyDescent="0.2">
      <c r="A156" s="18"/>
      <c r="B156" s="18"/>
      <c r="C156" s="18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</row>
    <row r="157" spans="1:27" s="65" customFormat="1" ht="12.75" customHeight="1" x14ac:dyDescent="0.2">
      <c r="A157" s="18"/>
      <c r="B157" s="18"/>
      <c r="C157" s="18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</row>
    <row r="158" spans="1:27" s="65" customFormat="1" ht="12.75" customHeight="1" x14ac:dyDescent="0.2">
      <c r="A158" s="18"/>
      <c r="B158" s="18"/>
      <c r="C158" s="18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</row>
    <row r="159" spans="1:27" s="65" customFormat="1" ht="12.75" customHeight="1" x14ac:dyDescent="0.2">
      <c r="A159" s="18"/>
      <c r="B159" s="18"/>
      <c r="C159" s="18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</row>
    <row r="160" spans="1:27" s="65" customFormat="1" ht="12.75" customHeight="1" x14ac:dyDescent="0.2">
      <c r="A160" s="18"/>
      <c r="B160" s="18"/>
      <c r="C160" s="18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</row>
    <row r="161" spans="1:27" s="65" customFormat="1" ht="12.75" customHeight="1" x14ac:dyDescent="0.2">
      <c r="A161" s="18"/>
      <c r="B161" s="18"/>
      <c r="C161" s="18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</row>
    <row r="162" spans="1:27" s="65" customFormat="1" ht="12.75" customHeight="1" x14ac:dyDescent="0.2">
      <c r="A162" s="18"/>
      <c r="B162" s="18"/>
      <c r="C162" s="18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</row>
    <row r="163" spans="1:27" s="65" customFormat="1" ht="12.75" customHeight="1" x14ac:dyDescent="0.2">
      <c r="A163" s="18"/>
      <c r="B163" s="18"/>
      <c r="C163" s="18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</row>
    <row r="164" spans="1:27" s="65" customFormat="1" ht="12.75" customHeight="1" x14ac:dyDescent="0.2">
      <c r="A164" s="18"/>
      <c r="B164" s="18"/>
      <c r="C164" s="18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</row>
    <row r="165" spans="1:27" s="65" customFormat="1" ht="12.75" customHeight="1" x14ac:dyDescent="0.2">
      <c r="A165" s="18"/>
      <c r="B165" s="18"/>
      <c r="C165" s="18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</row>
    <row r="166" spans="1:27" s="65" customFormat="1" ht="12.75" customHeight="1" x14ac:dyDescent="0.2">
      <c r="A166" s="18"/>
      <c r="B166" s="18"/>
      <c r="C166" s="18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</row>
    <row r="167" spans="1:27" s="65" customFormat="1" ht="12.75" customHeight="1" x14ac:dyDescent="0.2">
      <c r="A167" s="18"/>
      <c r="B167" s="18"/>
      <c r="C167" s="18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</row>
    <row r="168" spans="1:27" s="65" customFormat="1" ht="12.75" customHeight="1" x14ac:dyDescent="0.2">
      <c r="A168" s="18"/>
      <c r="B168" s="18"/>
      <c r="C168" s="18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</row>
    <row r="169" spans="1:27" s="65" customFormat="1" ht="12.75" customHeight="1" x14ac:dyDescent="0.2">
      <c r="A169" s="18"/>
      <c r="B169" s="18"/>
      <c r="C169" s="18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</row>
    <row r="170" spans="1:27" s="65" customFormat="1" ht="12.75" customHeight="1" x14ac:dyDescent="0.2">
      <c r="A170" s="18"/>
      <c r="B170" s="18"/>
      <c r="C170" s="18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</row>
    <row r="171" spans="1:27" s="65" customFormat="1" ht="12.75" customHeight="1" x14ac:dyDescent="0.2">
      <c r="A171" s="18"/>
      <c r="B171" s="18"/>
      <c r="C171" s="18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</row>
    <row r="172" spans="1:27" s="65" customFormat="1" ht="12.75" customHeight="1" x14ac:dyDescent="0.2">
      <c r="A172" s="18"/>
      <c r="B172" s="18"/>
      <c r="C172" s="18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</row>
    <row r="173" spans="1:27" s="65" customFormat="1" ht="12.75" customHeight="1" x14ac:dyDescent="0.2">
      <c r="A173" s="18"/>
      <c r="B173" s="18"/>
      <c r="C173" s="18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</row>
    <row r="174" spans="1:27" s="65" customFormat="1" ht="12.75" customHeight="1" x14ac:dyDescent="0.2">
      <c r="A174" s="18"/>
      <c r="B174" s="18"/>
      <c r="C174" s="18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</row>
    <row r="175" spans="1:27" s="65" customFormat="1" ht="12.75" customHeight="1" x14ac:dyDescent="0.2">
      <c r="A175" s="18"/>
      <c r="B175" s="18"/>
      <c r="C175" s="18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</row>
    <row r="176" spans="1:27" s="65" customFormat="1" ht="12.75" customHeight="1" x14ac:dyDescent="0.2">
      <c r="A176" s="18"/>
      <c r="B176" s="18"/>
      <c r="C176" s="18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</row>
    <row r="177" spans="1:27" s="65" customFormat="1" ht="12.75" customHeight="1" x14ac:dyDescent="0.2">
      <c r="A177" s="18"/>
      <c r="B177" s="18"/>
      <c r="C177" s="18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</row>
    <row r="178" spans="1:27" s="65" customFormat="1" ht="12.75" customHeight="1" x14ac:dyDescent="0.2">
      <c r="A178" s="18"/>
      <c r="B178" s="18"/>
      <c r="C178" s="18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</row>
    <row r="179" spans="1:27" s="65" customFormat="1" ht="12.75" customHeight="1" x14ac:dyDescent="0.2">
      <c r="A179" s="18"/>
      <c r="B179" s="18"/>
      <c r="C179" s="18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</row>
    <row r="180" spans="1:27" s="65" customFormat="1" ht="12.75" customHeight="1" x14ac:dyDescent="0.2">
      <c r="A180" s="18"/>
      <c r="B180" s="18"/>
      <c r="C180" s="18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</row>
    <row r="181" spans="1:27" s="65" customFormat="1" ht="12.75" customHeight="1" x14ac:dyDescent="0.2">
      <c r="A181" s="18"/>
      <c r="B181" s="18"/>
      <c r="C181" s="18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</row>
    <row r="182" spans="1:27" s="65" customFormat="1" ht="12.75" customHeight="1" x14ac:dyDescent="0.2">
      <c r="A182" s="18"/>
      <c r="B182" s="18"/>
      <c r="C182" s="18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</row>
    <row r="183" spans="1:27" s="65" customFormat="1" ht="12.75" customHeight="1" x14ac:dyDescent="0.2">
      <c r="A183" s="18"/>
      <c r="B183" s="18"/>
      <c r="C183" s="18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</row>
    <row r="184" spans="1:27" s="65" customFormat="1" ht="12.75" customHeight="1" x14ac:dyDescent="0.2">
      <c r="A184" s="18"/>
      <c r="B184" s="18"/>
      <c r="C184" s="18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</row>
    <row r="185" spans="1:27" s="65" customFormat="1" ht="12.75" customHeight="1" x14ac:dyDescent="0.2">
      <c r="A185" s="18"/>
      <c r="B185" s="18"/>
      <c r="C185" s="18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</row>
    <row r="186" spans="1:27" s="65" customFormat="1" ht="12.75" customHeight="1" x14ac:dyDescent="0.2">
      <c r="A186" s="18"/>
      <c r="B186" s="18"/>
      <c r="C186" s="18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</row>
    <row r="187" spans="1:27" s="65" customFormat="1" ht="12.75" customHeight="1" x14ac:dyDescent="0.2">
      <c r="A187" s="18"/>
      <c r="B187" s="18"/>
      <c r="C187" s="18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</row>
    <row r="188" spans="1:27" s="65" customFormat="1" ht="12.75" customHeight="1" x14ac:dyDescent="0.2">
      <c r="A188" s="18"/>
      <c r="B188" s="18"/>
      <c r="C188" s="18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</row>
    <row r="189" spans="1:27" s="65" customFormat="1" ht="12.75" customHeight="1" x14ac:dyDescent="0.2">
      <c r="A189" s="18"/>
      <c r="B189" s="18"/>
      <c r="C189" s="18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</row>
    <row r="190" spans="1:27" s="65" customFormat="1" ht="12.75" customHeight="1" x14ac:dyDescent="0.2">
      <c r="A190" s="18"/>
      <c r="B190" s="18"/>
      <c r="C190" s="18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</row>
    <row r="191" spans="1:27" s="65" customFormat="1" ht="12.75" customHeight="1" x14ac:dyDescent="0.2">
      <c r="A191" s="18"/>
      <c r="B191" s="18"/>
      <c r="C191" s="18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</row>
    <row r="192" spans="1:27" s="65" customFormat="1" ht="12.75" customHeight="1" x14ac:dyDescent="0.2">
      <c r="A192" s="18"/>
      <c r="B192" s="18"/>
      <c r="C192" s="18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</row>
    <row r="193" spans="1:27" s="65" customFormat="1" ht="12.75" customHeight="1" x14ac:dyDescent="0.2">
      <c r="A193" s="18"/>
      <c r="B193" s="18"/>
      <c r="C193" s="18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</row>
    <row r="194" spans="1:27" s="65" customFormat="1" ht="12.75" customHeight="1" x14ac:dyDescent="0.2">
      <c r="A194" s="18"/>
      <c r="B194" s="18"/>
      <c r="C194" s="18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</row>
    <row r="195" spans="1:27" s="65" customFormat="1" ht="12.75" customHeight="1" x14ac:dyDescent="0.2">
      <c r="A195" s="18"/>
      <c r="B195" s="18"/>
      <c r="C195" s="18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</row>
    <row r="196" spans="1:27" s="65" customFormat="1" ht="12.75" customHeight="1" x14ac:dyDescent="0.2">
      <c r="A196" s="18"/>
      <c r="B196" s="18"/>
      <c r="C196" s="18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</row>
    <row r="197" spans="1:27" s="65" customFormat="1" ht="12.75" customHeight="1" x14ac:dyDescent="0.2">
      <c r="A197" s="18"/>
      <c r="B197" s="18"/>
      <c r="C197" s="18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</row>
    <row r="198" spans="1:27" s="65" customFormat="1" ht="12.75" customHeight="1" x14ac:dyDescent="0.2">
      <c r="A198" s="18"/>
      <c r="B198" s="18"/>
      <c r="C198" s="18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</row>
    <row r="199" spans="1:27" s="65" customFormat="1" ht="12.75" customHeight="1" x14ac:dyDescent="0.2">
      <c r="A199" s="18"/>
      <c r="B199" s="18"/>
      <c r="C199" s="18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</row>
    <row r="200" spans="1:27" s="65" customFormat="1" ht="12.75" customHeight="1" x14ac:dyDescent="0.2">
      <c r="A200" s="18"/>
      <c r="B200" s="18"/>
      <c r="C200" s="18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</row>
    <row r="201" spans="1:27" s="65" customFormat="1" ht="12.75" customHeight="1" x14ac:dyDescent="0.2">
      <c r="A201" s="18"/>
      <c r="B201" s="18"/>
      <c r="C201" s="18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</row>
    <row r="202" spans="1:27" s="65" customFormat="1" ht="12.75" customHeight="1" x14ac:dyDescent="0.2">
      <c r="A202" s="18"/>
      <c r="B202" s="18"/>
      <c r="C202" s="18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</row>
    <row r="203" spans="1:27" s="65" customFormat="1" ht="12.75" customHeight="1" x14ac:dyDescent="0.2">
      <c r="A203" s="18"/>
      <c r="B203" s="18"/>
      <c r="C203" s="18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</row>
    <row r="204" spans="1:27" s="65" customFormat="1" ht="12.75" customHeight="1" x14ac:dyDescent="0.2">
      <c r="A204" s="18"/>
      <c r="B204" s="18"/>
      <c r="C204" s="18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</row>
    <row r="205" spans="1:27" s="65" customFormat="1" ht="12.75" customHeight="1" x14ac:dyDescent="0.2">
      <c r="A205" s="18"/>
      <c r="B205" s="18"/>
      <c r="C205" s="18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</row>
    <row r="206" spans="1:27" s="65" customFormat="1" ht="12.75" customHeight="1" x14ac:dyDescent="0.2">
      <c r="A206" s="18"/>
      <c r="B206" s="18"/>
      <c r="C206" s="18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</row>
    <row r="207" spans="1:27" s="65" customFormat="1" ht="12.75" customHeight="1" x14ac:dyDescent="0.2">
      <c r="A207" s="18"/>
      <c r="B207" s="18"/>
      <c r="C207" s="18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</row>
    <row r="208" spans="1:27" s="65" customFormat="1" ht="12.75" customHeight="1" x14ac:dyDescent="0.2">
      <c r="A208" s="18"/>
      <c r="B208" s="18"/>
      <c r="C208" s="18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</row>
    <row r="209" spans="1:27" s="65" customFormat="1" ht="12.75" customHeight="1" x14ac:dyDescent="0.2">
      <c r="A209" s="18"/>
      <c r="B209" s="18"/>
      <c r="C209" s="18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</row>
    <row r="210" spans="1:27" s="65" customFormat="1" ht="12.75" customHeight="1" x14ac:dyDescent="0.2">
      <c r="A210" s="18"/>
      <c r="B210" s="18"/>
      <c r="C210" s="18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</row>
    <row r="211" spans="1:27" s="65" customFormat="1" ht="12.75" customHeight="1" x14ac:dyDescent="0.2">
      <c r="A211" s="18"/>
      <c r="B211" s="18"/>
      <c r="C211" s="18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</row>
    <row r="212" spans="1:27" s="65" customFormat="1" ht="12.75" customHeight="1" x14ac:dyDescent="0.2">
      <c r="A212" s="18"/>
      <c r="B212" s="18"/>
      <c r="C212" s="18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</row>
    <row r="213" spans="1:27" s="65" customFormat="1" ht="12.75" customHeight="1" x14ac:dyDescent="0.2">
      <c r="A213" s="18"/>
      <c r="B213" s="18"/>
      <c r="C213" s="18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</row>
    <row r="214" spans="1:27" s="65" customFormat="1" ht="12.75" customHeight="1" x14ac:dyDescent="0.2">
      <c r="A214" s="18"/>
      <c r="B214" s="18"/>
      <c r="C214" s="18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</row>
    <row r="215" spans="1:27" s="65" customFormat="1" ht="12.75" customHeight="1" x14ac:dyDescent="0.2">
      <c r="A215" s="18"/>
      <c r="B215" s="18"/>
      <c r="C215" s="18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</row>
    <row r="216" spans="1:27" s="65" customFormat="1" ht="12.75" customHeight="1" x14ac:dyDescent="0.2">
      <c r="A216" s="18"/>
      <c r="B216" s="18"/>
      <c r="C216" s="18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</row>
    <row r="217" spans="1:27" s="65" customFormat="1" ht="12.75" customHeight="1" x14ac:dyDescent="0.2">
      <c r="A217" s="18"/>
      <c r="B217" s="18"/>
      <c r="C217" s="18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</row>
    <row r="218" spans="1:27" s="65" customFormat="1" ht="12.75" customHeight="1" x14ac:dyDescent="0.2">
      <c r="A218" s="18"/>
      <c r="B218" s="18"/>
      <c r="C218" s="18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</row>
    <row r="219" spans="1:27" s="65" customFormat="1" ht="12.75" customHeight="1" x14ac:dyDescent="0.2">
      <c r="A219" s="18"/>
      <c r="B219" s="18"/>
      <c r="C219" s="18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</row>
    <row r="220" spans="1:27" s="65" customFormat="1" ht="12.75" customHeight="1" x14ac:dyDescent="0.2">
      <c r="A220" s="18"/>
      <c r="B220" s="18"/>
      <c r="C220" s="18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</row>
    <row r="221" spans="1:27" s="65" customFormat="1" ht="12.75" customHeight="1" x14ac:dyDescent="0.2">
      <c r="A221" s="18"/>
      <c r="B221" s="18"/>
      <c r="C221" s="18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</row>
    <row r="222" spans="1:27" s="65" customFormat="1" ht="12.75" customHeight="1" x14ac:dyDescent="0.2">
      <c r="A222" s="18"/>
      <c r="B222" s="18"/>
      <c r="C222" s="18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</row>
    <row r="223" spans="1:27" s="65" customFormat="1" ht="12.75" customHeight="1" x14ac:dyDescent="0.2">
      <c r="A223" s="18"/>
      <c r="B223" s="18"/>
      <c r="C223" s="18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</row>
    <row r="224" spans="1:27" s="65" customFormat="1" ht="12.75" customHeight="1" x14ac:dyDescent="0.2">
      <c r="A224" s="18"/>
      <c r="B224" s="18"/>
      <c r="C224" s="18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</row>
    <row r="225" spans="1:27" s="65" customFormat="1" ht="12.75" customHeight="1" x14ac:dyDescent="0.2">
      <c r="A225" s="18"/>
      <c r="B225" s="18"/>
      <c r="C225" s="18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</row>
    <row r="226" spans="1:27" s="65" customFormat="1" ht="12.75" customHeight="1" x14ac:dyDescent="0.2">
      <c r="A226" s="18"/>
      <c r="B226" s="18"/>
      <c r="C226" s="18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</row>
    <row r="227" spans="1:27" s="65" customFormat="1" ht="12.75" customHeight="1" x14ac:dyDescent="0.2">
      <c r="A227" s="18"/>
      <c r="B227" s="18"/>
      <c r="C227" s="18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</row>
    <row r="228" spans="1:27" s="65" customFormat="1" ht="12.75" customHeight="1" x14ac:dyDescent="0.2">
      <c r="A228" s="18"/>
      <c r="B228" s="18"/>
      <c r="C228" s="18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</row>
    <row r="229" spans="1:27" s="65" customFormat="1" ht="12.75" customHeight="1" x14ac:dyDescent="0.2">
      <c r="A229" s="18"/>
      <c r="B229" s="18"/>
      <c r="C229" s="18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</row>
    <row r="230" spans="1:27" s="65" customFormat="1" ht="12.75" customHeight="1" x14ac:dyDescent="0.2">
      <c r="A230" s="18"/>
      <c r="B230" s="18"/>
      <c r="C230" s="18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</row>
    <row r="231" spans="1:27" s="65" customFormat="1" ht="12.75" customHeight="1" x14ac:dyDescent="0.2">
      <c r="A231" s="18"/>
      <c r="B231" s="18"/>
      <c r="C231" s="18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</row>
    <row r="232" spans="1:27" s="65" customFormat="1" ht="12.75" customHeight="1" x14ac:dyDescent="0.2">
      <c r="A232" s="18"/>
      <c r="B232" s="18"/>
      <c r="C232" s="18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</row>
    <row r="233" spans="1:27" s="65" customFormat="1" ht="12.75" customHeight="1" x14ac:dyDescent="0.2">
      <c r="A233" s="18"/>
      <c r="B233" s="18"/>
      <c r="C233" s="18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</row>
    <row r="234" spans="1:27" s="65" customFormat="1" ht="12.75" customHeight="1" x14ac:dyDescent="0.2">
      <c r="A234" s="18"/>
      <c r="B234" s="18"/>
      <c r="C234" s="18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</row>
    <row r="235" spans="1:27" s="65" customFormat="1" ht="12.75" customHeight="1" x14ac:dyDescent="0.2">
      <c r="A235" s="18"/>
      <c r="B235" s="18"/>
      <c r="C235" s="18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</row>
    <row r="236" spans="1:27" s="65" customFormat="1" ht="12.75" customHeight="1" x14ac:dyDescent="0.2">
      <c r="A236" s="18"/>
      <c r="B236" s="18"/>
      <c r="C236" s="18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</row>
    <row r="237" spans="1:27" s="65" customFormat="1" ht="12.75" customHeight="1" x14ac:dyDescent="0.2">
      <c r="A237" s="18"/>
      <c r="B237" s="18"/>
      <c r="C237" s="18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</row>
    <row r="238" spans="1:27" s="65" customFormat="1" ht="12.75" customHeight="1" x14ac:dyDescent="0.2">
      <c r="A238" s="18"/>
      <c r="B238" s="18"/>
      <c r="C238" s="18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</row>
    <row r="239" spans="1:27" s="65" customFormat="1" ht="12.75" customHeight="1" x14ac:dyDescent="0.2">
      <c r="A239" s="18"/>
      <c r="B239" s="18"/>
      <c r="C239" s="18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</row>
    <row r="240" spans="1:27" s="65" customFormat="1" ht="12.75" customHeight="1" x14ac:dyDescent="0.2">
      <c r="A240" s="18"/>
      <c r="B240" s="18"/>
      <c r="C240" s="18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</row>
    <row r="241" spans="1:27" s="65" customFormat="1" ht="12.75" customHeight="1" x14ac:dyDescent="0.2">
      <c r="A241" s="18"/>
      <c r="B241" s="18"/>
      <c r="C241" s="18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</row>
    <row r="242" spans="1:27" s="65" customFormat="1" ht="12.75" customHeight="1" x14ac:dyDescent="0.2">
      <c r="A242" s="18"/>
      <c r="B242" s="18"/>
      <c r="C242" s="18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</row>
    <row r="243" spans="1:27" s="65" customFormat="1" ht="12.75" customHeight="1" x14ac:dyDescent="0.2">
      <c r="A243" s="18"/>
      <c r="B243" s="18"/>
      <c r="C243" s="18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</row>
    <row r="244" spans="1:27" s="65" customFormat="1" ht="12.75" customHeight="1" x14ac:dyDescent="0.2">
      <c r="A244" s="18"/>
      <c r="B244" s="18"/>
      <c r="C244" s="18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</row>
    <row r="245" spans="1:27" s="65" customFormat="1" ht="12.75" customHeight="1" x14ac:dyDescent="0.2">
      <c r="A245" s="18"/>
      <c r="B245" s="18"/>
      <c r="C245" s="18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</row>
    <row r="246" spans="1:27" s="65" customFormat="1" ht="12.75" customHeight="1" x14ac:dyDescent="0.2">
      <c r="A246" s="18"/>
      <c r="B246" s="18"/>
      <c r="C246" s="18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</row>
    <row r="247" spans="1:27" s="65" customFormat="1" ht="12.75" customHeight="1" x14ac:dyDescent="0.2">
      <c r="A247" s="18"/>
      <c r="B247" s="18"/>
      <c r="C247" s="18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</row>
    <row r="248" spans="1:27" s="65" customFormat="1" ht="12.75" customHeight="1" x14ac:dyDescent="0.2">
      <c r="A248" s="18"/>
      <c r="B248" s="18"/>
      <c r="C248" s="18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</row>
    <row r="249" spans="1:27" s="65" customFormat="1" ht="12.75" customHeight="1" x14ac:dyDescent="0.2">
      <c r="A249" s="18"/>
      <c r="B249" s="18"/>
      <c r="C249" s="18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</row>
    <row r="250" spans="1:27" s="65" customFormat="1" ht="12.75" customHeight="1" x14ac:dyDescent="0.2">
      <c r="A250" s="18"/>
      <c r="B250" s="18"/>
      <c r="C250" s="18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</row>
    <row r="251" spans="1:27" s="65" customFormat="1" ht="12.75" customHeight="1" x14ac:dyDescent="0.2">
      <c r="A251" s="18"/>
      <c r="B251" s="18"/>
      <c r="C251" s="18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</row>
    <row r="252" spans="1:27" s="65" customFormat="1" ht="12.75" customHeight="1" x14ac:dyDescent="0.2">
      <c r="A252" s="18"/>
      <c r="B252" s="18"/>
      <c r="C252" s="18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</row>
    <row r="253" spans="1:27" s="65" customFormat="1" ht="12.75" customHeight="1" x14ac:dyDescent="0.2">
      <c r="A253" s="18"/>
      <c r="B253" s="18"/>
      <c r="C253" s="18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</row>
    <row r="254" spans="1:27" s="65" customFormat="1" ht="12.75" customHeight="1" x14ac:dyDescent="0.2">
      <c r="A254" s="18"/>
      <c r="B254" s="18"/>
      <c r="C254" s="18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</row>
    <row r="255" spans="1:27" s="65" customFormat="1" ht="12.75" customHeight="1" x14ac:dyDescent="0.2">
      <c r="A255" s="18"/>
      <c r="B255" s="18"/>
      <c r="C255" s="18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</row>
    <row r="256" spans="1:27" s="65" customFormat="1" ht="12.75" customHeight="1" x14ac:dyDescent="0.2">
      <c r="A256" s="18"/>
      <c r="B256" s="18"/>
      <c r="C256" s="18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</row>
    <row r="257" spans="1:27" s="65" customFormat="1" ht="12.75" customHeight="1" x14ac:dyDescent="0.2">
      <c r="A257" s="18"/>
      <c r="B257" s="18"/>
      <c r="C257" s="18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</row>
    <row r="258" spans="1:27" s="65" customFormat="1" ht="12.75" customHeight="1" x14ac:dyDescent="0.2">
      <c r="A258" s="18"/>
      <c r="B258" s="18"/>
      <c r="C258" s="18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</row>
    <row r="259" spans="1:27" s="65" customFormat="1" ht="12.75" customHeight="1" x14ac:dyDescent="0.2">
      <c r="A259" s="18"/>
      <c r="B259" s="18"/>
      <c r="C259" s="18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</row>
    <row r="260" spans="1:27" s="65" customFormat="1" ht="12.75" customHeight="1" x14ac:dyDescent="0.2">
      <c r="A260" s="18"/>
      <c r="B260" s="18"/>
      <c r="C260" s="18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</row>
    <row r="261" spans="1:27" s="65" customFormat="1" ht="12.75" customHeight="1" x14ac:dyDescent="0.2">
      <c r="A261" s="18"/>
      <c r="B261" s="18"/>
      <c r="C261" s="18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</row>
    <row r="262" spans="1:27" s="65" customFormat="1" ht="12.75" customHeight="1" x14ac:dyDescent="0.2">
      <c r="A262" s="18"/>
      <c r="B262" s="18"/>
      <c r="C262" s="18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</row>
    <row r="263" spans="1:27" s="65" customFormat="1" ht="12.75" customHeight="1" x14ac:dyDescent="0.2">
      <c r="A263" s="18"/>
      <c r="B263" s="18"/>
      <c r="C263" s="18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</row>
    <row r="264" spans="1:27" s="65" customFormat="1" ht="12.75" customHeight="1" x14ac:dyDescent="0.2">
      <c r="A264" s="18"/>
      <c r="B264" s="18"/>
      <c r="C264" s="18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</row>
    <row r="265" spans="1:27" s="65" customFormat="1" ht="12.75" customHeight="1" x14ac:dyDescent="0.2">
      <c r="A265" s="18"/>
      <c r="B265" s="18"/>
      <c r="C265" s="18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</row>
    <row r="266" spans="1:27" s="65" customFormat="1" ht="12.75" customHeight="1" x14ac:dyDescent="0.2">
      <c r="A266" s="18"/>
      <c r="B266" s="18"/>
      <c r="C266" s="18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</row>
    <row r="267" spans="1:27" s="65" customFormat="1" ht="12.75" customHeight="1" x14ac:dyDescent="0.2">
      <c r="A267" s="18"/>
      <c r="B267" s="18"/>
      <c r="C267" s="18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</row>
    <row r="268" spans="1:27" s="65" customFormat="1" ht="12.75" customHeight="1" x14ac:dyDescent="0.2">
      <c r="A268" s="18"/>
      <c r="B268" s="18"/>
      <c r="C268" s="18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</row>
    <row r="269" spans="1:27" s="65" customFormat="1" ht="12.75" customHeight="1" x14ac:dyDescent="0.2">
      <c r="A269" s="18"/>
      <c r="B269" s="18"/>
      <c r="C269" s="18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</row>
    <row r="270" spans="1:27" s="65" customFormat="1" ht="12.75" customHeight="1" x14ac:dyDescent="0.2">
      <c r="A270" s="18"/>
      <c r="B270" s="18"/>
      <c r="C270" s="18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</row>
    <row r="271" spans="1:27" s="65" customFormat="1" ht="12.75" customHeight="1" x14ac:dyDescent="0.2">
      <c r="A271" s="18"/>
      <c r="B271" s="18"/>
      <c r="C271" s="18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</row>
    <row r="272" spans="1:27" s="65" customFormat="1" ht="12.75" customHeight="1" x14ac:dyDescent="0.2">
      <c r="A272" s="18"/>
      <c r="B272" s="18"/>
      <c r="C272" s="18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</row>
    <row r="273" spans="1:27" s="65" customFormat="1" ht="12.75" customHeight="1" x14ac:dyDescent="0.2">
      <c r="A273" s="18"/>
      <c r="B273" s="18"/>
      <c r="C273" s="18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</row>
    <row r="274" spans="1:27" s="65" customFormat="1" ht="12.75" customHeight="1" x14ac:dyDescent="0.2">
      <c r="A274" s="18"/>
      <c r="B274" s="18"/>
      <c r="C274" s="18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</row>
    <row r="275" spans="1:27" s="65" customFormat="1" ht="12.75" customHeight="1" x14ac:dyDescent="0.2">
      <c r="A275" s="18"/>
      <c r="B275" s="18"/>
      <c r="C275" s="18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</row>
    <row r="276" spans="1:27" s="65" customFormat="1" ht="12.75" customHeight="1" x14ac:dyDescent="0.2">
      <c r="A276" s="18"/>
      <c r="B276" s="18"/>
      <c r="C276" s="18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</row>
    <row r="277" spans="1:27" s="65" customFormat="1" ht="12.75" customHeight="1" x14ac:dyDescent="0.2">
      <c r="A277" s="18"/>
      <c r="B277" s="18"/>
      <c r="C277" s="18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</row>
    <row r="278" spans="1:27" s="65" customFormat="1" ht="12.75" customHeight="1" x14ac:dyDescent="0.2">
      <c r="A278" s="18"/>
      <c r="B278" s="18"/>
      <c r="C278" s="18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</row>
    <row r="279" spans="1:27" s="65" customFormat="1" ht="12.75" customHeight="1" x14ac:dyDescent="0.2">
      <c r="A279" s="18"/>
      <c r="B279" s="18"/>
      <c r="C279" s="18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</row>
    <row r="280" spans="1:27" s="65" customFormat="1" ht="12.75" customHeight="1" x14ac:dyDescent="0.2">
      <c r="A280" s="18"/>
      <c r="B280" s="18"/>
      <c r="C280" s="18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</row>
    <row r="281" spans="1:27" s="65" customFormat="1" ht="12.75" customHeight="1" x14ac:dyDescent="0.2">
      <c r="A281" s="18"/>
      <c r="B281" s="18"/>
      <c r="C281" s="18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</row>
    <row r="282" spans="1:27" s="65" customFormat="1" ht="12.75" customHeight="1" x14ac:dyDescent="0.2">
      <c r="A282" s="18"/>
      <c r="B282" s="18"/>
      <c r="C282" s="18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</row>
    <row r="283" spans="1:27" s="65" customFormat="1" ht="12.75" customHeight="1" x14ac:dyDescent="0.2">
      <c r="A283" s="18"/>
      <c r="B283" s="18"/>
      <c r="C283" s="18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</row>
    <row r="284" spans="1:27" s="65" customFormat="1" ht="12.75" customHeight="1" x14ac:dyDescent="0.2">
      <c r="A284" s="18"/>
      <c r="B284" s="18"/>
      <c r="C284" s="18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</row>
    <row r="285" spans="1:27" s="65" customFormat="1" ht="12.75" customHeight="1" x14ac:dyDescent="0.2">
      <c r="A285" s="18"/>
      <c r="B285" s="18"/>
      <c r="C285" s="18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</row>
    <row r="286" spans="1:27" s="65" customFormat="1" ht="12.75" customHeight="1" x14ac:dyDescent="0.2">
      <c r="A286" s="18"/>
      <c r="B286" s="18"/>
      <c r="C286" s="18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</row>
    <row r="287" spans="1:27" s="65" customFormat="1" ht="12.75" customHeight="1" x14ac:dyDescent="0.2">
      <c r="A287" s="18"/>
      <c r="B287" s="18"/>
      <c r="C287" s="18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</row>
    <row r="288" spans="1:27" s="65" customFormat="1" ht="12.75" customHeight="1" x14ac:dyDescent="0.2">
      <c r="A288" s="18"/>
      <c r="B288" s="18"/>
      <c r="C288" s="18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</row>
    <row r="289" spans="1:27" s="65" customFormat="1" ht="12.75" customHeight="1" x14ac:dyDescent="0.2">
      <c r="A289" s="18"/>
      <c r="B289" s="18"/>
      <c r="C289" s="18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</row>
    <row r="290" spans="1:27" s="65" customFormat="1" ht="12.75" customHeight="1" x14ac:dyDescent="0.2">
      <c r="A290" s="18"/>
      <c r="B290" s="18"/>
      <c r="C290" s="18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</row>
    <row r="291" spans="1:27" s="65" customFormat="1" ht="12.75" customHeight="1" x14ac:dyDescent="0.2">
      <c r="A291" s="18"/>
      <c r="B291" s="18"/>
      <c r="C291" s="18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</row>
    <row r="292" spans="1:27" s="65" customFormat="1" ht="12.75" customHeight="1" x14ac:dyDescent="0.2">
      <c r="A292" s="18"/>
      <c r="B292" s="18"/>
      <c r="C292" s="18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</row>
    <row r="293" spans="1:27" s="65" customFormat="1" ht="12.75" customHeight="1" x14ac:dyDescent="0.2">
      <c r="A293" s="18"/>
      <c r="B293" s="18"/>
      <c r="C293" s="18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</row>
    <row r="294" spans="1:27" s="65" customFormat="1" ht="12.75" customHeight="1" x14ac:dyDescent="0.2">
      <c r="A294" s="18"/>
      <c r="B294" s="18"/>
      <c r="C294" s="18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</row>
    <row r="295" spans="1:27" s="65" customFormat="1" ht="12.75" customHeight="1" x14ac:dyDescent="0.2">
      <c r="A295" s="18"/>
      <c r="B295" s="18"/>
      <c r="C295" s="18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</row>
    <row r="296" spans="1:27" s="65" customFormat="1" ht="12.75" customHeight="1" x14ac:dyDescent="0.2">
      <c r="A296" s="18"/>
      <c r="B296" s="18"/>
      <c r="C296" s="18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</row>
    <row r="297" spans="1:27" s="65" customFormat="1" ht="12.75" customHeight="1" x14ac:dyDescent="0.2">
      <c r="A297" s="18"/>
      <c r="B297" s="18"/>
      <c r="C297" s="18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</row>
    <row r="298" spans="1:27" s="65" customFormat="1" ht="12.75" customHeight="1" x14ac:dyDescent="0.2">
      <c r="A298" s="18"/>
      <c r="B298" s="18"/>
      <c r="C298" s="18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</row>
    <row r="299" spans="1:27" s="65" customFormat="1" ht="12.75" customHeight="1" x14ac:dyDescent="0.2">
      <c r="A299" s="18"/>
      <c r="B299" s="18"/>
      <c r="C299" s="18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</row>
    <row r="300" spans="1:27" s="65" customFormat="1" ht="12.75" customHeight="1" x14ac:dyDescent="0.2">
      <c r="A300" s="18"/>
      <c r="B300" s="18"/>
      <c r="C300" s="18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</row>
    <row r="301" spans="1:27" s="65" customFormat="1" ht="12.75" customHeight="1" x14ac:dyDescent="0.2">
      <c r="A301" s="18"/>
      <c r="B301" s="18"/>
      <c r="C301" s="18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</row>
    <row r="302" spans="1:27" s="65" customFormat="1" ht="12.75" customHeight="1" x14ac:dyDescent="0.2">
      <c r="A302" s="18"/>
      <c r="B302" s="18"/>
      <c r="C302" s="18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</row>
    <row r="303" spans="1:27" s="65" customFormat="1" ht="12.75" customHeight="1" x14ac:dyDescent="0.2">
      <c r="A303" s="16"/>
      <c r="B303" s="16"/>
      <c r="C303" s="16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</row>
    <row r="304" spans="1:27" s="65" customFormat="1" ht="12.75" customHeight="1" x14ac:dyDescent="0.2">
      <c r="A304" s="16"/>
      <c r="B304" s="16"/>
      <c r="C304" s="16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</row>
    <row r="305" spans="1:27" s="65" customFormat="1" ht="12.75" customHeight="1" x14ac:dyDescent="0.2">
      <c r="A305" s="16"/>
      <c r="B305" s="16"/>
      <c r="C305" s="16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</row>
    <row r="306" spans="1:27" s="65" customFormat="1" ht="12.75" customHeight="1" x14ac:dyDescent="0.2">
      <c r="A306" s="16"/>
      <c r="B306" s="16"/>
      <c r="C306" s="16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</row>
    <row r="307" spans="1:27" s="65" customFormat="1" ht="12.75" customHeight="1" x14ac:dyDescent="0.2">
      <c r="A307" s="16"/>
      <c r="B307" s="16"/>
      <c r="C307" s="16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</row>
    <row r="308" spans="1:27" s="65" customFormat="1" ht="12.75" customHeight="1" x14ac:dyDescent="0.2">
      <c r="A308" s="68"/>
      <c r="B308" s="68"/>
      <c r="C308" s="67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</row>
    <row r="309" spans="1:27" ht="12.75" customHeight="1" x14ac:dyDescent="0.2">
      <c r="A309" s="64"/>
      <c r="C309" s="16"/>
    </row>
    <row r="310" spans="1:27" s="62" customFormat="1" ht="12.75" customHeight="1" x14ac:dyDescent="0.2">
      <c r="A310" s="16"/>
      <c r="B310" s="16"/>
      <c r="C310" s="16"/>
      <c r="D310" s="16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</row>
    <row r="311" spans="1:27" ht="12.75" customHeight="1" x14ac:dyDescent="0.2">
      <c r="C311" s="16"/>
    </row>
    <row r="312" spans="1:27" ht="12.75" customHeight="1" x14ac:dyDescent="0.2">
      <c r="C312" s="16"/>
    </row>
    <row r="313" spans="1:27" ht="12.75" customHeight="1" x14ac:dyDescent="0.2">
      <c r="C313" s="16"/>
    </row>
    <row r="314" spans="1:27" ht="12.75" customHeight="1" x14ac:dyDescent="0.2">
      <c r="C314" s="16"/>
    </row>
  </sheetData>
  <mergeCells count="4"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2550"/>
  <sheetViews>
    <sheetView topLeftCell="AR1" workbookViewId="0">
      <selection activeCell="B3" sqref="B3"/>
    </sheetView>
  </sheetViews>
  <sheetFormatPr defaultRowHeight="14.4" x14ac:dyDescent="0.3"/>
  <cols>
    <col min="1" max="1" width="12.109375" customWidth="1"/>
    <col min="2" max="2" width="35.44140625" bestFit="1" customWidth="1"/>
    <col min="3" max="3" width="9.88671875" customWidth="1"/>
    <col min="6" max="25" width="17.88671875" customWidth="1"/>
    <col min="27" max="27" width="21.88671875" bestFit="1" customWidth="1"/>
    <col min="28" max="45" width="13.33203125" bestFit="1" customWidth="1"/>
    <col min="46" max="47" width="10.5546875" bestFit="1" customWidth="1"/>
    <col min="50" max="50" width="13.33203125" customWidth="1"/>
    <col min="51" max="51" width="9.109375" style="114"/>
    <col min="52" max="52" width="17.5546875" customWidth="1"/>
    <col min="53" max="53" width="17.33203125" customWidth="1"/>
    <col min="54" max="54" width="15.44140625" customWidth="1"/>
  </cols>
  <sheetData>
    <row r="1" spans="1:55" x14ac:dyDescent="0.3">
      <c r="A1" t="s">
        <v>287</v>
      </c>
      <c r="AA1" t="s">
        <v>288</v>
      </c>
    </row>
    <row r="2" spans="1:55" x14ac:dyDescent="0.3">
      <c r="A2" t="s">
        <v>222</v>
      </c>
      <c r="B2" t="s">
        <v>223</v>
      </c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  <c r="S2" t="s">
        <v>240</v>
      </c>
      <c r="T2" t="s">
        <v>241</v>
      </c>
      <c r="U2" t="s">
        <v>242</v>
      </c>
      <c r="V2" t="s">
        <v>243</v>
      </c>
      <c r="W2" t="s">
        <v>244</v>
      </c>
      <c r="X2" t="s">
        <v>305</v>
      </c>
      <c r="Y2" t="s">
        <v>345</v>
      </c>
      <c r="AA2" t="s">
        <v>267</v>
      </c>
      <c r="AB2" t="s">
        <v>268</v>
      </c>
      <c r="AC2" t="s">
        <v>269</v>
      </c>
      <c r="AD2" t="s">
        <v>270</v>
      </c>
      <c r="AE2" t="s">
        <v>271</v>
      </c>
      <c r="AF2" t="s">
        <v>272</v>
      </c>
      <c r="AG2" t="s">
        <v>273</v>
      </c>
      <c r="AH2" t="s">
        <v>274</v>
      </c>
      <c r="AI2" t="s">
        <v>275</v>
      </c>
      <c r="AJ2" t="s">
        <v>276</v>
      </c>
      <c r="AK2" t="s">
        <v>277</v>
      </c>
      <c r="AL2" t="s">
        <v>278</v>
      </c>
      <c r="AM2" t="s">
        <v>279</v>
      </c>
      <c r="AN2" t="s">
        <v>280</v>
      </c>
      <c r="AO2" t="s">
        <v>281</v>
      </c>
      <c r="AP2" t="s">
        <v>282</v>
      </c>
      <c r="AQ2" t="s">
        <v>283</v>
      </c>
      <c r="AR2" t="s">
        <v>265</v>
      </c>
      <c r="AS2" t="s">
        <v>266</v>
      </c>
      <c r="AT2" t="s">
        <v>297</v>
      </c>
      <c r="AU2" t="s">
        <v>344</v>
      </c>
    </row>
    <row r="3" spans="1:55" x14ac:dyDescent="0.3">
      <c r="A3" t="s">
        <v>32</v>
      </c>
      <c r="B3" t="s">
        <v>31</v>
      </c>
      <c r="C3" t="s">
        <v>245</v>
      </c>
      <c r="D3" t="s">
        <v>306</v>
      </c>
      <c r="E3">
        <v>0</v>
      </c>
      <c r="F3">
        <v>994</v>
      </c>
      <c r="G3">
        <v>1072</v>
      </c>
      <c r="H3">
        <v>1111</v>
      </c>
      <c r="I3">
        <v>1097</v>
      </c>
      <c r="J3">
        <v>1106</v>
      </c>
      <c r="K3">
        <v>1133</v>
      </c>
      <c r="L3">
        <v>1161</v>
      </c>
      <c r="M3">
        <v>1174</v>
      </c>
      <c r="N3">
        <v>1188</v>
      </c>
      <c r="O3">
        <v>1116</v>
      </c>
      <c r="P3">
        <v>1138</v>
      </c>
      <c r="Q3">
        <v>1217</v>
      </c>
      <c r="R3">
        <v>1168</v>
      </c>
      <c r="S3">
        <v>1126</v>
      </c>
      <c r="T3">
        <v>1092</v>
      </c>
      <c r="U3">
        <v>1117</v>
      </c>
      <c r="V3">
        <v>1048</v>
      </c>
      <c r="W3">
        <v>988</v>
      </c>
      <c r="X3">
        <v>1028</v>
      </c>
      <c r="Y3">
        <v>955</v>
      </c>
      <c r="AA3" t="s">
        <v>31</v>
      </c>
      <c r="AB3" s="97">
        <v>138453</v>
      </c>
      <c r="AC3" s="97">
        <v>139538</v>
      </c>
      <c r="AD3" s="97">
        <v>140429</v>
      </c>
      <c r="AE3" s="97">
        <v>141418</v>
      </c>
      <c r="AF3" s="97">
        <v>142145</v>
      </c>
      <c r="AG3" s="97">
        <v>143110</v>
      </c>
      <c r="AH3" s="97">
        <v>143942</v>
      </c>
      <c r="AI3" s="97">
        <v>144902</v>
      </c>
      <c r="AJ3" s="97">
        <v>146197</v>
      </c>
      <c r="AK3" s="97">
        <v>146966</v>
      </c>
      <c r="AL3" s="97">
        <v>147657</v>
      </c>
      <c r="AM3" s="97">
        <v>147854</v>
      </c>
      <c r="AN3" s="97">
        <v>147763</v>
      </c>
      <c r="AO3" s="97">
        <v>147416</v>
      </c>
      <c r="AP3" s="97">
        <v>147856</v>
      </c>
      <c r="AQ3" s="97">
        <v>148462</v>
      </c>
      <c r="AR3" s="97">
        <v>148772</v>
      </c>
      <c r="AS3" s="97">
        <v>148942</v>
      </c>
      <c r="AT3" s="97">
        <v>149696</v>
      </c>
      <c r="AU3" s="97">
        <v>150030</v>
      </c>
    </row>
    <row r="4" spans="1:55" x14ac:dyDescent="0.3">
      <c r="A4" t="s">
        <v>32</v>
      </c>
      <c r="B4" t="s">
        <v>31</v>
      </c>
      <c r="C4" t="s">
        <v>245</v>
      </c>
      <c r="D4" t="s">
        <v>306</v>
      </c>
      <c r="E4">
        <v>1</v>
      </c>
      <c r="F4">
        <v>1050</v>
      </c>
      <c r="G4">
        <v>1004</v>
      </c>
      <c r="H4">
        <v>1069</v>
      </c>
      <c r="I4">
        <v>1104</v>
      </c>
      <c r="J4">
        <v>1083</v>
      </c>
      <c r="K4">
        <v>1099</v>
      </c>
      <c r="L4">
        <v>1118</v>
      </c>
      <c r="M4">
        <v>1146</v>
      </c>
      <c r="N4">
        <v>1179</v>
      </c>
      <c r="O4">
        <v>1153</v>
      </c>
      <c r="P4">
        <v>1129</v>
      </c>
      <c r="Q4">
        <v>1127</v>
      </c>
      <c r="R4">
        <v>1209</v>
      </c>
      <c r="S4">
        <v>1160</v>
      </c>
      <c r="T4">
        <v>1112</v>
      </c>
      <c r="U4">
        <v>1090</v>
      </c>
      <c r="V4">
        <v>1106</v>
      </c>
      <c r="W4">
        <v>1050</v>
      </c>
      <c r="X4">
        <v>1007</v>
      </c>
      <c r="Y4">
        <v>1024</v>
      </c>
      <c r="AA4" t="s">
        <v>29</v>
      </c>
      <c r="AB4" s="97">
        <v>142270</v>
      </c>
      <c r="AC4" s="97">
        <v>142164</v>
      </c>
      <c r="AD4" s="97">
        <v>142658</v>
      </c>
      <c r="AE4" s="97">
        <v>143143</v>
      </c>
      <c r="AF4" s="97">
        <v>143688</v>
      </c>
      <c r="AG4" s="97">
        <v>143733</v>
      </c>
      <c r="AH4" s="97">
        <v>143644</v>
      </c>
      <c r="AI4" s="97">
        <v>142921</v>
      </c>
      <c r="AJ4" s="97">
        <v>142578</v>
      </c>
      <c r="AK4" s="97">
        <v>142753</v>
      </c>
      <c r="AL4" s="97">
        <v>142080</v>
      </c>
      <c r="AM4" s="97">
        <v>142037</v>
      </c>
      <c r="AN4" s="97">
        <v>141603</v>
      </c>
      <c r="AO4" s="97">
        <v>140898</v>
      </c>
      <c r="AP4" s="97">
        <v>140162</v>
      </c>
      <c r="AQ4" s="97">
        <v>139983</v>
      </c>
      <c r="AR4" s="97">
        <v>139870</v>
      </c>
      <c r="AS4" s="97">
        <v>139305</v>
      </c>
      <c r="AT4" s="97">
        <v>139446</v>
      </c>
      <c r="AU4" s="97">
        <v>138381</v>
      </c>
    </row>
    <row r="5" spans="1:55" x14ac:dyDescent="0.3">
      <c r="A5" t="s">
        <v>32</v>
      </c>
      <c r="B5" t="s">
        <v>31</v>
      </c>
      <c r="C5" t="s">
        <v>245</v>
      </c>
      <c r="D5" t="s">
        <v>306</v>
      </c>
      <c r="E5">
        <v>2</v>
      </c>
      <c r="F5">
        <v>1107</v>
      </c>
      <c r="G5">
        <v>1067</v>
      </c>
      <c r="H5">
        <v>1012</v>
      </c>
      <c r="I5">
        <v>1070</v>
      </c>
      <c r="J5">
        <v>1105</v>
      </c>
      <c r="K5">
        <v>1070</v>
      </c>
      <c r="L5">
        <v>1098</v>
      </c>
      <c r="M5">
        <v>1096</v>
      </c>
      <c r="N5">
        <v>1124</v>
      </c>
      <c r="O5">
        <v>1182</v>
      </c>
      <c r="P5">
        <v>1152</v>
      </c>
      <c r="Q5">
        <v>1130</v>
      </c>
      <c r="R5">
        <v>1121</v>
      </c>
      <c r="S5">
        <v>1204</v>
      </c>
      <c r="T5">
        <v>1165</v>
      </c>
      <c r="U5">
        <v>1101</v>
      </c>
      <c r="V5">
        <v>1101</v>
      </c>
      <c r="W5">
        <v>1098</v>
      </c>
      <c r="X5">
        <v>1063</v>
      </c>
      <c r="Y5">
        <v>999</v>
      </c>
      <c r="AA5" t="s">
        <v>23</v>
      </c>
      <c r="AB5" s="97">
        <v>89521</v>
      </c>
      <c r="AC5" s="97">
        <v>88842</v>
      </c>
      <c r="AD5" s="97">
        <v>88282</v>
      </c>
      <c r="AE5" s="97">
        <v>87923</v>
      </c>
      <c r="AF5" s="97">
        <v>87624</v>
      </c>
      <c r="AG5" s="97">
        <v>87646</v>
      </c>
      <c r="AH5" s="97">
        <v>87256</v>
      </c>
      <c r="AI5" s="97">
        <v>87328</v>
      </c>
      <c r="AJ5" s="97">
        <v>87027</v>
      </c>
      <c r="AK5" s="97">
        <v>86902</v>
      </c>
      <c r="AL5" s="97">
        <v>87032</v>
      </c>
      <c r="AM5" s="97">
        <v>87091</v>
      </c>
      <c r="AN5" s="97">
        <v>86829</v>
      </c>
      <c r="AO5" s="97">
        <v>87194</v>
      </c>
      <c r="AP5" s="97">
        <v>87262</v>
      </c>
      <c r="AQ5" s="97">
        <v>87496</v>
      </c>
      <c r="AR5" s="97">
        <v>87705</v>
      </c>
      <c r="AS5" s="97">
        <v>88527</v>
      </c>
      <c r="AT5" s="97">
        <v>88920</v>
      </c>
      <c r="AU5" s="97">
        <v>89344</v>
      </c>
    </row>
    <row r="6" spans="1:55" x14ac:dyDescent="0.3">
      <c r="A6" t="s">
        <v>32</v>
      </c>
      <c r="B6" t="s">
        <v>31</v>
      </c>
      <c r="C6" t="s">
        <v>245</v>
      </c>
      <c r="D6" t="s">
        <v>306</v>
      </c>
      <c r="E6">
        <v>3</v>
      </c>
      <c r="F6">
        <v>1087</v>
      </c>
      <c r="G6">
        <v>1118</v>
      </c>
      <c r="H6">
        <v>1067</v>
      </c>
      <c r="I6">
        <v>1003</v>
      </c>
      <c r="J6">
        <v>1069</v>
      </c>
      <c r="K6">
        <v>1100</v>
      </c>
      <c r="L6">
        <v>1054</v>
      </c>
      <c r="M6">
        <v>1088</v>
      </c>
      <c r="N6">
        <v>1096</v>
      </c>
      <c r="O6">
        <v>1121</v>
      </c>
      <c r="P6">
        <v>1163</v>
      </c>
      <c r="Q6">
        <v>1136</v>
      </c>
      <c r="R6">
        <v>1133</v>
      </c>
      <c r="S6">
        <v>1112</v>
      </c>
      <c r="T6">
        <v>1197</v>
      </c>
      <c r="U6">
        <v>1164</v>
      </c>
      <c r="V6">
        <v>1093</v>
      </c>
      <c r="W6">
        <v>1092</v>
      </c>
      <c r="X6">
        <v>1107</v>
      </c>
      <c r="Y6">
        <v>1066</v>
      </c>
      <c r="AA6" t="s">
        <v>21</v>
      </c>
      <c r="AB6" s="97">
        <v>100559</v>
      </c>
      <c r="AC6" s="97">
        <v>101142</v>
      </c>
      <c r="AD6" s="97">
        <v>102003</v>
      </c>
      <c r="AE6" s="97">
        <v>102778</v>
      </c>
      <c r="AF6" s="97">
        <v>103279</v>
      </c>
      <c r="AG6" s="97">
        <v>103807</v>
      </c>
      <c r="AH6" s="97">
        <v>104362</v>
      </c>
      <c r="AI6" s="97">
        <v>105396</v>
      </c>
      <c r="AJ6" s="97">
        <v>105682</v>
      </c>
      <c r="AK6" s="97">
        <v>106443</v>
      </c>
      <c r="AL6" s="97">
        <v>107591</v>
      </c>
      <c r="AM6" s="97">
        <v>109075</v>
      </c>
      <c r="AN6" s="97">
        <v>110531</v>
      </c>
      <c r="AO6" s="97">
        <v>111623</v>
      </c>
      <c r="AP6" s="97">
        <v>112963</v>
      </c>
      <c r="AQ6" s="97">
        <v>114266</v>
      </c>
      <c r="AR6" s="97">
        <v>115772</v>
      </c>
      <c r="AS6" s="97">
        <v>116821</v>
      </c>
      <c r="AT6" s="97">
        <v>118216</v>
      </c>
      <c r="AU6" s="97">
        <v>118870</v>
      </c>
      <c r="AX6" t="s">
        <v>267</v>
      </c>
      <c r="AY6" s="114" t="s">
        <v>309</v>
      </c>
      <c r="AZ6" t="s">
        <v>311</v>
      </c>
      <c r="BA6" t="s">
        <v>312</v>
      </c>
      <c r="BB6" t="s">
        <v>313</v>
      </c>
      <c r="BC6" t="s">
        <v>299</v>
      </c>
    </row>
    <row r="7" spans="1:55" x14ac:dyDescent="0.3">
      <c r="A7" t="s">
        <v>32</v>
      </c>
      <c r="B7" t="s">
        <v>31</v>
      </c>
      <c r="C7" t="s">
        <v>245</v>
      </c>
      <c r="D7" t="s">
        <v>306</v>
      </c>
      <c r="E7">
        <v>4</v>
      </c>
      <c r="F7">
        <v>1138</v>
      </c>
      <c r="G7">
        <v>1088</v>
      </c>
      <c r="H7">
        <v>1112</v>
      </c>
      <c r="I7">
        <v>1081</v>
      </c>
      <c r="J7">
        <v>1015</v>
      </c>
      <c r="K7">
        <v>1073</v>
      </c>
      <c r="L7">
        <v>1098</v>
      </c>
      <c r="M7">
        <v>1059</v>
      </c>
      <c r="N7">
        <v>1100</v>
      </c>
      <c r="O7">
        <v>1093</v>
      </c>
      <c r="P7">
        <v>1125</v>
      </c>
      <c r="Q7">
        <v>1147</v>
      </c>
      <c r="R7">
        <v>1104</v>
      </c>
      <c r="S7">
        <v>1128</v>
      </c>
      <c r="T7">
        <v>1117</v>
      </c>
      <c r="U7">
        <v>1203</v>
      </c>
      <c r="V7">
        <v>1166</v>
      </c>
      <c r="W7">
        <v>1081</v>
      </c>
      <c r="X7">
        <v>1114</v>
      </c>
      <c r="Y7">
        <v>1105</v>
      </c>
      <c r="AA7" t="s">
        <v>19</v>
      </c>
      <c r="AB7" s="97">
        <v>73340</v>
      </c>
      <c r="AC7" s="97">
        <v>73658</v>
      </c>
      <c r="AD7" s="97">
        <v>74212</v>
      </c>
      <c r="AE7" s="97">
        <v>74667</v>
      </c>
      <c r="AF7" s="97">
        <v>74841</v>
      </c>
      <c r="AG7" s="97">
        <v>74824</v>
      </c>
      <c r="AH7" s="97">
        <v>75305</v>
      </c>
      <c r="AI7" s="97">
        <v>75230</v>
      </c>
      <c r="AJ7" s="97">
        <v>75441</v>
      </c>
      <c r="AK7" s="97">
        <v>75610</v>
      </c>
      <c r="AL7" s="97">
        <v>76098</v>
      </c>
      <c r="AM7" s="97">
        <v>76073</v>
      </c>
      <c r="AN7" s="97">
        <v>76548</v>
      </c>
      <c r="AO7" s="97">
        <v>77140</v>
      </c>
      <c r="AP7" s="97">
        <v>77490</v>
      </c>
      <c r="AQ7" s="97">
        <v>78153</v>
      </c>
      <c r="AR7" s="97">
        <v>78863</v>
      </c>
      <c r="AS7" s="97">
        <v>79770</v>
      </c>
      <c r="AT7" s="97">
        <v>80780</v>
      </c>
      <c r="AU7" s="97">
        <v>81211</v>
      </c>
      <c r="AX7" t="s">
        <v>31</v>
      </c>
      <c r="AY7" s="114" t="s">
        <v>268</v>
      </c>
      <c r="AZ7">
        <v>138453</v>
      </c>
      <c r="BB7" t="s">
        <v>314</v>
      </c>
      <c r="BC7" s="130"/>
    </row>
    <row r="8" spans="1:55" x14ac:dyDescent="0.3">
      <c r="A8" t="s">
        <v>32</v>
      </c>
      <c r="B8" t="s">
        <v>31</v>
      </c>
      <c r="C8" t="s">
        <v>245</v>
      </c>
      <c r="D8" t="s">
        <v>306</v>
      </c>
      <c r="E8">
        <v>5</v>
      </c>
      <c r="F8">
        <v>1171</v>
      </c>
      <c r="G8">
        <v>1158</v>
      </c>
      <c r="H8">
        <v>1087</v>
      </c>
      <c r="I8">
        <v>1111</v>
      </c>
      <c r="J8">
        <v>1079</v>
      </c>
      <c r="K8">
        <v>1008</v>
      </c>
      <c r="L8">
        <v>1065</v>
      </c>
      <c r="M8">
        <v>1090</v>
      </c>
      <c r="N8">
        <v>1049</v>
      </c>
      <c r="O8">
        <v>1086</v>
      </c>
      <c r="P8">
        <v>1091</v>
      </c>
      <c r="Q8">
        <v>1114</v>
      </c>
      <c r="R8">
        <v>1147</v>
      </c>
      <c r="S8">
        <v>1101</v>
      </c>
      <c r="T8">
        <v>1138</v>
      </c>
      <c r="U8">
        <v>1110</v>
      </c>
      <c r="V8">
        <v>1203</v>
      </c>
      <c r="W8">
        <v>1151</v>
      </c>
      <c r="X8">
        <v>1098</v>
      </c>
      <c r="Y8">
        <v>1114</v>
      </c>
      <c r="AA8" t="s">
        <v>17</v>
      </c>
      <c r="AB8" s="97">
        <v>81495</v>
      </c>
      <c r="AC8" s="97">
        <v>81233</v>
      </c>
      <c r="AD8" s="97">
        <v>81408</v>
      </c>
      <c r="AE8" s="97">
        <v>81280</v>
      </c>
      <c r="AF8" s="97">
        <v>81311</v>
      </c>
      <c r="AG8" s="97">
        <v>81491</v>
      </c>
      <c r="AH8" s="97">
        <v>81453</v>
      </c>
      <c r="AI8" s="97">
        <v>81176</v>
      </c>
      <c r="AJ8" s="97">
        <v>81003</v>
      </c>
      <c r="AK8" s="97">
        <v>80876</v>
      </c>
      <c r="AL8" s="97">
        <v>80549</v>
      </c>
      <c r="AM8" s="97">
        <v>80160</v>
      </c>
      <c r="AN8" s="97">
        <v>79953</v>
      </c>
      <c r="AO8" s="97">
        <v>80150</v>
      </c>
      <c r="AP8" s="97">
        <v>80113</v>
      </c>
      <c r="AQ8" s="97">
        <v>80392</v>
      </c>
      <c r="AR8" s="97">
        <v>80410</v>
      </c>
      <c r="AS8" s="97">
        <v>80815</v>
      </c>
      <c r="AT8" s="97">
        <v>81043</v>
      </c>
      <c r="AU8" s="97">
        <v>81133</v>
      </c>
      <c r="AX8" t="s">
        <v>31</v>
      </c>
      <c r="AY8" s="114" t="s">
        <v>269</v>
      </c>
      <c r="AZ8">
        <v>139538</v>
      </c>
      <c r="BA8">
        <v>138453</v>
      </c>
      <c r="BB8" t="s">
        <v>314</v>
      </c>
      <c r="BC8" s="130">
        <f>(AnnualChTB[[#This Row],[Persons this year]]-AnnualChTB[[#This Row],[Persons last year]])/AnnualChTB[[#This Row],[Persons last year]]</f>
        <v>7.8365943677637905E-3</v>
      </c>
    </row>
    <row r="9" spans="1:55" x14ac:dyDescent="0.3">
      <c r="A9" t="s">
        <v>32</v>
      </c>
      <c r="B9" t="s">
        <v>31</v>
      </c>
      <c r="C9" t="s">
        <v>245</v>
      </c>
      <c r="D9" t="s">
        <v>306</v>
      </c>
      <c r="E9">
        <v>6</v>
      </c>
      <c r="F9">
        <v>1139</v>
      </c>
      <c r="G9">
        <v>1165</v>
      </c>
      <c r="H9">
        <v>1153</v>
      </c>
      <c r="I9">
        <v>1101</v>
      </c>
      <c r="J9">
        <v>1120</v>
      </c>
      <c r="K9">
        <v>1082</v>
      </c>
      <c r="L9">
        <v>996</v>
      </c>
      <c r="M9">
        <v>1058</v>
      </c>
      <c r="N9">
        <v>1083</v>
      </c>
      <c r="O9">
        <v>1068</v>
      </c>
      <c r="P9">
        <v>1093</v>
      </c>
      <c r="Q9">
        <v>1081</v>
      </c>
      <c r="R9">
        <v>1085</v>
      </c>
      <c r="S9">
        <v>1153</v>
      </c>
      <c r="T9">
        <v>1095</v>
      </c>
      <c r="U9">
        <v>1166</v>
      </c>
      <c r="V9">
        <v>1116</v>
      </c>
      <c r="W9">
        <v>1196</v>
      </c>
      <c r="X9">
        <v>1149</v>
      </c>
      <c r="Y9">
        <v>1104</v>
      </c>
      <c r="AA9" t="s">
        <v>15</v>
      </c>
      <c r="AB9" s="97">
        <v>134049</v>
      </c>
      <c r="AC9" s="97">
        <v>133628</v>
      </c>
      <c r="AD9" s="97">
        <v>134635</v>
      </c>
      <c r="AE9" s="97">
        <v>135472</v>
      </c>
      <c r="AF9" s="97">
        <v>136764</v>
      </c>
      <c r="AG9" s="97">
        <v>136682</v>
      </c>
      <c r="AH9" s="97">
        <v>136235</v>
      </c>
      <c r="AI9" s="97">
        <v>135812</v>
      </c>
      <c r="AJ9" s="97">
        <v>136013</v>
      </c>
      <c r="AK9" s="97">
        <v>137120</v>
      </c>
      <c r="AL9" s="97">
        <v>137823</v>
      </c>
      <c r="AM9" s="97">
        <v>139317</v>
      </c>
      <c r="AN9" s="97">
        <v>139835</v>
      </c>
      <c r="AO9" s="97">
        <v>140172</v>
      </c>
      <c r="AP9" s="97">
        <v>140787</v>
      </c>
      <c r="AQ9" s="97">
        <v>141723</v>
      </c>
      <c r="AR9" s="97">
        <v>142487</v>
      </c>
      <c r="AS9" s="97">
        <v>144246</v>
      </c>
      <c r="AT9" s="97">
        <v>146038</v>
      </c>
      <c r="AU9" s="97">
        <v>148119</v>
      </c>
      <c r="AX9" t="s">
        <v>31</v>
      </c>
      <c r="AY9" s="114" t="s">
        <v>270</v>
      </c>
      <c r="AZ9">
        <v>140429</v>
      </c>
      <c r="BA9">
        <v>139538</v>
      </c>
      <c r="BB9" t="s">
        <v>314</v>
      </c>
      <c r="BC9" s="130">
        <f>(AnnualChTB[[#This Row],[Persons this year]]-AnnualChTB[[#This Row],[Persons last year]])/AnnualChTB[[#This Row],[Persons last year]]</f>
        <v>6.3853573936848741E-3</v>
      </c>
    </row>
    <row r="10" spans="1:55" x14ac:dyDescent="0.3">
      <c r="A10" t="s">
        <v>32</v>
      </c>
      <c r="B10" t="s">
        <v>31</v>
      </c>
      <c r="C10" t="s">
        <v>245</v>
      </c>
      <c r="D10" t="s">
        <v>306</v>
      </c>
      <c r="E10">
        <v>7</v>
      </c>
      <c r="F10">
        <v>1114</v>
      </c>
      <c r="G10">
        <v>1143</v>
      </c>
      <c r="H10">
        <v>1159</v>
      </c>
      <c r="I10">
        <v>1155</v>
      </c>
      <c r="J10">
        <v>1085</v>
      </c>
      <c r="K10">
        <v>1119</v>
      </c>
      <c r="L10">
        <v>1075</v>
      </c>
      <c r="M10">
        <v>983</v>
      </c>
      <c r="N10">
        <v>1063</v>
      </c>
      <c r="O10">
        <v>1079</v>
      </c>
      <c r="P10">
        <v>1054</v>
      </c>
      <c r="Q10">
        <v>1099</v>
      </c>
      <c r="R10">
        <v>1083</v>
      </c>
      <c r="S10">
        <v>1077</v>
      </c>
      <c r="T10">
        <v>1150</v>
      </c>
      <c r="U10">
        <v>1099</v>
      </c>
      <c r="V10">
        <v>1170</v>
      </c>
      <c r="W10">
        <v>1104</v>
      </c>
      <c r="X10">
        <v>1198</v>
      </c>
      <c r="Y10">
        <v>1146</v>
      </c>
      <c r="AA10" t="s">
        <v>13</v>
      </c>
      <c r="AB10" s="97">
        <v>89277</v>
      </c>
      <c r="AC10" s="97">
        <v>88830</v>
      </c>
      <c r="AD10" s="97">
        <v>88559</v>
      </c>
      <c r="AE10" s="97">
        <v>88330</v>
      </c>
      <c r="AF10" s="97">
        <v>88312</v>
      </c>
      <c r="AG10" s="97">
        <v>88788</v>
      </c>
      <c r="AH10" s="97">
        <v>88819</v>
      </c>
      <c r="AI10" s="97">
        <v>89005</v>
      </c>
      <c r="AJ10" s="97">
        <v>89287</v>
      </c>
      <c r="AK10" s="97">
        <v>89234</v>
      </c>
      <c r="AL10" s="97">
        <v>89576</v>
      </c>
      <c r="AM10" s="97">
        <v>89541</v>
      </c>
      <c r="AN10" s="97">
        <v>89973</v>
      </c>
      <c r="AO10" s="97">
        <v>89655</v>
      </c>
      <c r="AP10" s="97">
        <v>89925</v>
      </c>
      <c r="AQ10" s="97">
        <v>90515</v>
      </c>
      <c r="AR10" s="97">
        <v>90696</v>
      </c>
      <c r="AS10" s="97">
        <v>91405</v>
      </c>
      <c r="AT10" s="97">
        <v>92112</v>
      </c>
      <c r="AU10" s="97">
        <v>92145</v>
      </c>
      <c r="AX10" t="s">
        <v>31</v>
      </c>
      <c r="AY10" s="114" t="s">
        <v>271</v>
      </c>
      <c r="AZ10">
        <v>141418</v>
      </c>
      <c r="BA10">
        <v>140429</v>
      </c>
      <c r="BB10" t="s">
        <v>314</v>
      </c>
      <c r="BC10" s="130">
        <f>(AnnualChTB[[#This Row],[Persons this year]]-AnnualChTB[[#This Row],[Persons last year]])/AnnualChTB[[#This Row],[Persons last year]]</f>
        <v>7.0427048544104134E-3</v>
      </c>
    </row>
    <row r="11" spans="1:55" x14ac:dyDescent="0.3">
      <c r="A11" t="s">
        <v>32</v>
      </c>
      <c r="B11" t="s">
        <v>31</v>
      </c>
      <c r="C11" t="s">
        <v>245</v>
      </c>
      <c r="D11" t="s">
        <v>306</v>
      </c>
      <c r="E11">
        <v>8</v>
      </c>
      <c r="F11">
        <v>1113</v>
      </c>
      <c r="G11">
        <v>1121</v>
      </c>
      <c r="H11">
        <v>1140</v>
      </c>
      <c r="I11">
        <v>1163</v>
      </c>
      <c r="J11">
        <v>1144</v>
      </c>
      <c r="K11">
        <v>1079</v>
      </c>
      <c r="L11">
        <v>1102</v>
      </c>
      <c r="M11">
        <v>1066</v>
      </c>
      <c r="N11">
        <v>972</v>
      </c>
      <c r="O11">
        <v>1059</v>
      </c>
      <c r="P11">
        <v>1068</v>
      </c>
      <c r="Q11">
        <v>1039</v>
      </c>
      <c r="R11">
        <v>1086</v>
      </c>
      <c r="S11">
        <v>1062</v>
      </c>
      <c r="T11">
        <v>1061</v>
      </c>
      <c r="U11">
        <v>1144</v>
      </c>
      <c r="V11">
        <v>1108</v>
      </c>
      <c r="W11">
        <v>1146</v>
      </c>
      <c r="X11">
        <v>1116</v>
      </c>
      <c r="Y11">
        <v>1177</v>
      </c>
      <c r="AA11" t="s">
        <v>11</v>
      </c>
      <c r="AB11" s="97">
        <v>130372</v>
      </c>
      <c r="AC11" s="97">
        <v>131110</v>
      </c>
      <c r="AD11" s="97">
        <v>132685</v>
      </c>
      <c r="AE11" s="97">
        <v>134410</v>
      </c>
      <c r="AF11" s="97">
        <v>136200</v>
      </c>
      <c r="AG11" s="97">
        <v>137784</v>
      </c>
      <c r="AH11" s="97">
        <v>138470</v>
      </c>
      <c r="AI11" s="97">
        <v>138443</v>
      </c>
      <c r="AJ11" s="97">
        <v>137956</v>
      </c>
      <c r="AK11" s="97">
        <v>138831</v>
      </c>
      <c r="AL11" s="97">
        <v>140054</v>
      </c>
      <c r="AM11" s="97">
        <v>140456</v>
      </c>
      <c r="AN11" s="97">
        <v>140002</v>
      </c>
      <c r="AO11" s="97">
        <v>139907</v>
      </c>
      <c r="AP11" s="97">
        <v>140685</v>
      </c>
      <c r="AQ11" s="97">
        <v>141023</v>
      </c>
      <c r="AR11" s="97">
        <v>141346</v>
      </c>
      <c r="AS11" s="97">
        <v>141818</v>
      </c>
      <c r="AT11" s="97">
        <v>143135</v>
      </c>
      <c r="AU11" s="97">
        <v>144147</v>
      </c>
      <c r="AX11" t="s">
        <v>31</v>
      </c>
      <c r="AY11" s="114" t="s">
        <v>272</v>
      </c>
      <c r="AZ11">
        <v>142145</v>
      </c>
      <c r="BA11">
        <v>141418</v>
      </c>
      <c r="BB11" t="s">
        <v>314</v>
      </c>
      <c r="BC11" s="130">
        <f>(AnnualChTB[[#This Row],[Persons this year]]-AnnualChTB[[#This Row],[Persons last year]])/AnnualChTB[[#This Row],[Persons last year]]</f>
        <v>5.1407883013477778E-3</v>
      </c>
    </row>
    <row r="12" spans="1:55" x14ac:dyDescent="0.3">
      <c r="A12" t="s">
        <v>32</v>
      </c>
      <c r="B12" t="s">
        <v>31</v>
      </c>
      <c r="C12" t="s">
        <v>245</v>
      </c>
      <c r="D12" t="s">
        <v>306</v>
      </c>
      <c r="E12">
        <v>9</v>
      </c>
      <c r="F12">
        <v>1162</v>
      </c>
      <c r="G12">
        <v>1084</v>
      </c>
      <c r="H12">
        <v>1133</v>
      </c>
      <c r="I12">
        <v>1129</v>
      </c>
      <c r="J12">
        <v>1171</v>
      </c>
      <c r="K12">
        <v>1144</v>
      </c>
      <c r="L12">
        <v>1067</v>
      </c>
      <c r="M12">
        <v>1086</v>
      </c>
      <c r="N12">
        <v>1068</v>
      </c>
      <c r="O12">
        <v>977</v>
      </c>
      <c r="P12">
        <v>1051</v>
      </c>
      <c r="Q12">
        <v>1060</v>
      </c>
      <c r="R12">
        <v>1037</v>
      </c>
      <c r="S12">
        <v>1075</v>
      </c>
      <c r="T12">
        <v>1045</v>
      </c>
      <c r="U12">
        <v>1044</v>
      </c>
      <c r="V12">
        <v>1139</v>
      </c>
      <c r="W12">
        <v>1092</v>
      </c>
      <c r="X12">
        <v>1144</v>
      </c>
      <c r="Y12">
        <v>1114</v>
      </c>
      <c r="AA12" t="s">
        <v>9</v>
      </c>
      <c r="AB12" s="97">
        <v>54053</v>
      </c>
      <c r="AC12" s="97">
        <v>54659</v>
      </c>
      <c r="AD12" s="97">
        <v>55400</v>
      </c>
      <c r="AE12" s="97">
        <v>56054</v>
      </c>
      <c r="AF12" s="97">
        <v>56358</v>
      </c>
      <c r="AG12" s="97">
        <v>56664</v>
      </c>
      <c r="AH12" s="97">
        <v>56986</v>
      </c>
      <c r="AI12" s="97">
        <v>57158</v>
      </c>
      <c r="AJ12" s="97">
        <v>57004</v>
      </c>
      <c r="AK12" s="97">
        <v>57218</v>
      </c>
      <c r="AL12" s="97">
        <v>57292</v>
      </c>
      <c r="AM12" s="97">
        <v>57606</v>
      </c>
      <c r="AN12" s="97">
        <v>57878</v>
      </c>
      <c r="AO12" s="97">
        <v>58105</v>
      </c>
      <c r="AP12" s="97">
        <v>58519</v>
      </c>
      <c r="AQ12" s="97">
        <v>58864</v>
      </c>
      <c r="AR12" s="97">
        <v>59504</v>
      </c>
      <c r="AS12" s="97">
        <v>60057</v>
      </c>
      <c r="AT12" s="97">
        <v>60888</v>
      </c>
      <c r="AU12" s="97">
        <v>62026</v>
      </c>
      <c r="AX12" t="s">
        <v>31</v>
      </c>
      <c r="AY12" s="114" t="s">
        <v>273</v>
      </c>
      <c r="AZ12">
        <v>143110</v>
      </c>
      <c r="BA12">
        <v>142145</v>
      </c>
      <c r="BB12" t="s">
        <v>314</v>
      </c>
      <c r="BC12" s="130">
        <f>(AnnualChTB[[#This Row],[Persons this year]]-AnnualChTB[[#This Row],[Persons last year]])/AnnualChTB[[#This Row],[Persons last year]]</f>
        <v>6.788842379260614E-3</v>
      </c>
    </row>
    <row r="13" spans="1:55" x14ac:dyDescent="0.3">
      <c r="A13" t="s">
        <v>32</v>
      </c>
      <c r="B13" t="s">
        <v>31</v>
      </c>
      <c r="C13" t="s">
        <v>245</v>
      </c>
      <c r="D13" t="s">
        <v>306</v>
      </c>
      <c r="E13">
        <v>10</v>
      </c>
      <c r="F13">
        <v>1168</v>
      </c>
      <c r="G13">
        <v>1163</v>
      </c>
      <c r="H13">
        <v>1077</v>
      </c>
      <c r="I13">
        <v>1131</v>
      </c>
      <c r="J13">
        <v>1116</v>
      </c>
      <c r="K13">
        <v>1185</v>
      </c>
      <c r="L13">
        <v>1146</v>
      </c>
      <c r="M13">
        <v>1058</v>
      </c>
      <c r="N13">
        <v>1070</v>
      </c>
      <c r="O13">
        <v>1058</v>
      </c>
      <c r="P13">
        <v>973</v>
      </c>
      <c r="Q13">
        <v>1054</v>
      </c>
      <c r="R13">
        <v>1059</v>
      </c>
      <c r="S13">
        <v>1024</v>
      </c>
      <c r="T13">
        <v>1071</v>
      </c>
      <c r="U13">
        <v>1042</v>
      </c>
      <c r="V13">
        <v>1043</v>
      </c>
      <c r="W13">
        <v>1125</v>
      </c>
      <c r="X13">
        <v>1116</v>
      </c>
      <c r="Y13">
        <v>1142</v>
      </c>
      <c r="AA13" t="s">
        <v>7</v>
      </c>
      <c r="AB13" s="97">
        <v>65647</v>
      </c>
      <c r="AC13" s="97">
        <v>65556</v>
      </c>
      <c r="AD13" s="97">
        <v>65729</v>
      </c>
      <c r="AE13" s="97">
        <v>65623</v>
      </c>
      <c r="AF13" s="97">
        <v>65872</v>
      </c>
      <c r="AG13" s="97">
        <v>66199</v>
      </c>
      <c r="AH13" s="97">
        <v>66623</v>
      </c>
      <c r="AI13" s="97">
        <v>67063</v>
      </c>
      <c r="AJ13" s="97">
        <v>67479</v>
      </c>
      <c r="AK13" s="97">
        <v>67824</v>
      </c>
      <c r="AL13" s="97">
        <v>68053</v>
      </c>
      <c r="AM13" s="97">
        <v>68332</v>
      </c>
      <c r="AN13" s="97">
        <v>68698</v>
      </c>
      <c r="AO13" s="97">
        <v>69104</v>
      </c>
      <c r="AP13" s="97">
        <v>69418</v>
      </c>
      <c r="AQ13" s="97">
        <v>69787</v>
      </c>
      <c r="AR13" s="97">
        <v>70365</v>
      </c>
      <c r="AS13" s="97">
        <v>70895</v>
      </c>
      <c r="AT13" s="97">
        <v>71482</v>
      </c>
      <c r="AU13" s="97">
        <v>71432</v>
      </c>
      <c r="AX13" t="s">
        <v>31</v>
      </c>
      <c r="AY13" s="114" t="s">
        <v>274</v>
      </c>
      <c r="AZ13">
        <v>143942</v>
      </c>
      <c r="BA13">
        <v>143110</v>
      </c>
      <c r="BB13" t="s">
        <v>314</v>
      </c>
      <c r="BC13" s="130">
        <f>(AnnualChTB[[#This Row],[Persons this year]]-AnnualChTB[[#This Row],[Persons last year]])/AnnualChTB[[#This Row],[Persons last year]]</f>
        <v>5.8137097337712246E-3</v>
      </c>
    </row>
    <row r="14" spans="1:55" x14ac:dyDescent="0.3">
      <c r="A14" t="s">
        <v>32</v>
      </c>
      <c r="B14" t="s">
        <v>31</v>
      </c>
      <c r="C14" t="s">
        <v>245</v>
      </c>
      <c r="D14" t="s">
        <v>306</v>
      </c>
      <c r="E14">
        <v>11</v>
      </c>
      <c r="F14">
        <v>1127</v>
      </c>
      <c r="G14">
        <v>1142</v>
      </c>
      <c r="H14">
        <v>1150</v>
      </c>
      <c r="I14">
        <v>1080</v>
      </c>
      <c r="J14">
        <v>1114</v>
      </c>
      <c r="K14">
        <v>1113</v>
      </c>
      <c r="L14">
        <v>1176</v>
      </c>
      <c r="M14">
        <v>1142</v>
      </c>
      <c r="N14">
        <v>1075</v>
      </c>
      <c r="O14">
        <v>1071</v>
      </c>
      <c r="P14">
        <v>1057</v>
      </c>
      <c r="Q14">
        <v>962</v>
      </c>
      <c r="R14">
        <v>1047</v>
      </c>
      <c r="S14">
        <v>1054</v>
      </c>
      <c r="T14">
        <v>1031</v>
      </c>
      <c r="U14">
        <v>1075</v>
      </c>
      <c r="V14">
        <v>1053</v>
      </c>
      <c r="W14">
        <v>1050</v>
      </c>
      <c r="X14">
        <v>1148</v>
      </c>
      <c r="Y14">
        <v>1115</v>
      </c>
      <c r="AA14" t="s">
        <v>5</v>
      </c>
      <c r="AB14" s="97">
        <v>103949</v>
      </c>
      <c r="AC14" s="97">
        <v>104522</v>
      </c>
      <c r="AD14" s="97">
        <v>105149</v>
      </c>
      <c r="AE14" s="97">
        <v>105578</v>
      </c>
      <c r="AF14" s="97">
        <v>105753</v>
      </c>
      <c r="AG14" s="97">
        <v>106512</v>
      </c>
      <c r="AH14" s="97">
        <v>107128</v>
      </c>
      <c r="AI14" s="97">
        <v>107830</v>
      </c>
      <c r="AJ14" s="97">
        <v>108609</v>
      </c>
      <c r="AK14" s="97">
        <v>108846</v>
      </c>
      <c r="AL14" s="97">
        <v>109181</v>
      </c>
      <c r="AM14" s="97">
        <v>108999</v>
      </c>
      <c r="AN14" s="97">
        <v>108964</v>
      </c>
      <c r="AO14" s="97">
        <v>109116</v>
      </c>
      <c r="AP14" s="97">
        <v>109685</v>
      </c>
      <c r="AQ14" s="97">
        <v>110136</v>
      </c>
      <c r="AR14" s="97">
        <v>110400</v>
      </c>
      <c r="AS14" s="97">
        <v>110527</v>
      </c>
      <c r="AT14" s="97">
        <v>110788</v>
      </c>
      <c r="AU14" s="97">
        <v>111086</v>
      </c>
      <c r="AX14" t="s">
        <v>31</v>
      </c>
      <c r="AY14" s="114" t="s">
        <v>275</v>
      </c>
      <c r="AZ14">
        <v>144902</v>
      </c>
      <c r="BA14">
        <v>143942</v>
      </c>
      <c r="BB14" t="s">
        <v>314</v>
      </c>
      <c r="BC14" s="130">
        <f>(AnnualChTB[[#This Row],[Persons this year]]-AnnualChTB[[#This Row],[Persons last year]])/AnnualChTB[[#This Row],[Persons last year]]</f>
        <v>6.6693529338205668E-3</v>
      </c>
    </row>
    <row r="15" spans="1:55" x14ac:dyDescent="0.3">
      <c r="A15" t="s">
        <v>32</v>
      </c>
      <c r="B15" t="s">
        <v>31</v>
      </c>
      <c r="C15" t="s">
        <v>245</v>
      </c>
      <c r="D15" t="s">
        <v>306</v>
      </c>
      <c r="E15">
        <v>12</v>
      </c>
      <c r="F15">
        <v>1135</v>
      </c>
      <c r="G15">
        <v>1127</v>
      </c>
      <c r="H15">
        <v>1116</v>
      </c>
      <c r="I15">
        <v>1151</v>
      </c>
      <c r="J15">
        <v>1073</v>
      </c>
      <c r="K15">
        <v>1123</v>
      </c>
      <c r="L15">
        <v>1134</v>
      </c>
      <c r="M15">
        <v>1162</v>
      </c>
      <c r="N15">
        <v>1146</v>
      </c>
      <c r="O15">
        <v>1078</v>
      </c>
      <c r="P15">
        <v>1079</v>
      </c>
      <c r="Q15">
        <v>1068</v>
      </c>
      <c r="R15">
        <v>969</v>
      </c>
      <c r="S15">
        <v>1036</v>
      </c>
      <c r="T15">
        <v>1061</v>
      </c>
      <c r="U15">
        <v>1047</v>
      </c>
      <c r="V15">
        <v>1104</v>
      </c>
      <c r="W15">
        <v>1061</v>
      </c>
      <c r="X15">
        <v>1075</v>
      </c>
      <c r="Y15">
        <v>1148</v>
      </c>
      <c r="AA15" t="s">
        <v>3</v>
      </c>
      <c r="AB15" s="97">
        <v>108480</v>
      </c>
      <c r="AC15" s="97">
        <v>108750</v>
      </c>
      <c r="AD15" s="97">
        <v>109273</v>
      </c>
      <c r="AE15" s="97">
        <v>109588</v>
      </c>
      <c r="AF15" s="97">
        <v>109806</v>
      </c>
      <c r="AG15" s="97">
        <v>110308</v>
      </c>
      <c r="AH15" s="97">
        <v>110720</v>
      </c>
      <c r="AI15" s="97">
        <v>110666</v>
      </c>
      <c r="AJ15" s="97">
        <v>110583</v>
      </c>
      <c r="AK15" s="97">
        <v>110763</v>
      </c>
      <c r="AL15" s="97">
        <v>110617</v>
      </c>
      <c r="AM15" s="97">
        <v>110911</v>
      </c>
      <c r="AN15" s="97">
        <v>111216</v>
      </c>
      <c r="AO15" s="97">
        <v>111845</v>
      </c>
      <c r="AP15" s="97">
        <v>112482</v>
      </c>
      <c r="AQ15" s="97">
        <v>113061</v>
      </c>
      <c r="AR15" s="97">
        <v>113881</v>
      </c>
      <c r="AS15" s="97">
        <v>113949</v>
      </c>
      <c r="AT15" s="97">
        <v>114306</v>
      </c>
      <c r="AU15" s="97">
        <v>114496</v>
      </c>
      <c r="AX15" t="s">
        <v>31</v>
      </c>
      <c r="AY15" s="114" t="s">
        <v>276</v>
      </c>
      <c r="AZ15">
        <v>146197</v>
      </c>
      <c r="BA15">
        <v>144902</v>
      </c>
      <c r="BB15" t="s">
        <v>314</v>
      </c>
      <c r="BC15" s="130">
        <f>(AnnualChTB[[#This Row],[Persons this year]]-AnnualChTB[[#This Row],[Persons last year]])/AnnualChTB[[#This Row],[Persons last year]]</f>
        <v>8.9370747125643545E-3</v>
      </c>
    </row>
    <row r="16" spans="1:55" x14ac:dyDescent="0.3">
      <c r="A16" t="s">
        <v>32</v>
      </c>
      <c r="B16" t="s">
        <v>31</v>
      </c>
      <c r="C16" t="s">
        <v>245</v>
      </c>
      <c r="D16" t="s">
        <v>306</v>
      </c>
      <c r="E16">
        <v>13</v>
      </c>
      <c r="F16">
        <v>1170</v>
      </c>
      <c r="G16">
        <v>1129</v>
      </c>
      <c r="H16">
        <v>1119</v>
      </c>
      <c r="I16">
        <v>1098</v>
      </c>
      <c r="J16">
        <v>1126</v>
      </c>
      <c r="K16">
        <v>1060</v>
      </c>
      <c r="L16">
        <v>1123</v>
      </c>
      <c r="M16">
        <v>1119</v>
      </c>
      <c r="N16">
        <v>1165</v>
      </c>
      <c r="O16">
        <v>1139</v>
      </c>
      <c r="P16">
        <v>1068</v>
      </c>
      <c r="Q16">
        <v>1083</v>
      </c>
      <c r="R16">
        <v>1078</v>
      </c>
      <c r="S16">
        <v>964</v>
      </c>
      <c r="T16">
        <v>1031</v>
      </c>
      <c r="U16">
        <v>1063</v>
      </c>
      <c r="V16">
        <v>1057</v>
      </c>
      <c r="W16">
        <v>1101</v>
      </c>
      <c r="X16">
        <v>1059</v>
      </c>
      <c r="Y16">
        <v>1086</v>
      </c>
      <c r="AA16" t="s">
        <v>1</v>
      </c>
      <c r="AB16" s="97">
        <v>105800</v>
      </c>
      <c r="AC16" s="97">
        <v>106444</v>
      </c>
      <c r="AD16" s="97">
        <v>107246</v>
      </c>
      <c r="AE16" s="97">
        <v>107760</v>
      </c>
      <c r="AF16" s="97">
        <v>108188</v>
      </c>
      <c r="AG16" s="97">
        <v>108435</v>
      </c>
      <c r="AH16" s="97">
        <v>108475</v>
      </c>
      <c r="AI16" s="97">
        <v>108245</v>
      </c>
      <c r="AJ16" s="97">
        <v>108057</v>
      </c>
      <c r="AK16" s="97">
        <v>107912</v>
      </c>
      <c r="AL16" s="97">
        <v>107692</v>
      </c>
      <c r="AM16" s="97">
        <v>107809</v>
      </c>
      <c r="AN16" s="97">
        <v>108167</v>
      </c>
      <c r="AO16" s="97">
        <v>108594</v>
      </c>
      <c r="AP16" s="97">
        <v>109546</v>
      </c>
      <c r="AQ16" s="97">
        <v>110002</v>
      </c>
      <c r="AR16" s="97">
        <v>110426</v>
      </c>
      <c r="AS16" s="97">
        <v>111223</v>
      </c>
      <c r="AT16" s="97">
        <v>112091</v>
      </c>
      <c r="AU16" s="97">
        <v>113067</v>
      </c>
      <c r="AX16" t="s">
        <v>31</v>
      </c>
      <c r="AY16" s="114" t="s">
        <v>277</v>
      </c>
      <c r="AZ16">
        <v>146966</v>
      </c>
      <c r="BA16">
        <v>146197</v>
      </c>
      <c r="BB16" t="s">
        <v>314</v>
      </c>
      <c r="BC16" s="130">
        <f>(AnnualChTB[[#This Row],[Persons this year]]-AnnualChTB[[#This Row],[Persons last year]])/AnnualChTB[[#This Row],[Persons last year]]</f>
        <v>5.2600258555237115E-3</v>
      </c>
    </row>
    <row r="17" spans="1:55" x14ac:dyDescent="0.3">
      <c r="A17" t="s">
        <v>32</v>
      </c>
      <c r="B17" t="s">
        <v>31</v>
      </c>
      <c r="C17" t="s">
        <v>245</v>
      </c>
      <c r="D17" t="s">
        <v>306</v>
      </c>
      <c r="E17">
        <v>14</v>
      </c>
      <c r="F17">
        <v>1097</v>
      </c>
      <c r="G17">
        <v>1142</v>
      </c>
      <c r="H17">
        <v>1120</v>
      </c>
      <c r="I17">
        <v>1104</v>
      </c>
      <c r="J17">
        <v>1080</v>
      </c>
      <c r="K17">
        <v>1099</v>
      </c>
      <c r="L17">
        <v>1063</v>
      </c>
      <c r="M17">
        <v>1110</v>
      </c>
      <c r="N17">
        <v>1139</v>
      </c>
      <c r="O17">
        <v>1167</v>
      </c>
      <c r="P17">
        <v>1133</v>
      </c>
      <c r="Q17">
        <v>1068</v>
      </c>
      <c r="R17">
        <v>1068</v>
      </c>
      <c r="S17">
        <v>1074</v>
      </c>
      <c r="T17">
        <v>966</v>
      </c>
      <c r="U17">
        <v>1039</v>
      </c>
      <c r="V17">
        <v>1067</v>
      </c>
      <c r="W17">
        <v>1050</v>
      </c>
      <c r="X17">
        <v>1095</v>
      </c>
      <c r="Y17">
        <v>1052</v>
      </c>
      <c r="AA17" t="s">
        <v>26</v>
      </c>
      <c r="AB17" s="97">
        <v>1136542</v>
      </c>
      <c r="AC17" s="97">
        <v>1138374</v>
      </c>
      <c r="AD17" s="97">
        <v>1144581</v>
      </c>
      <c r="AE17" s="97">
        <v>1149463</v>
      </c>
      <c r="AF17" s="97">
        <v>1154308</v>
      </c>
      <c r="AG17" s="97">
        <v>1159140</v>
      </c>
      <c r="AH17" s="97">
        <v>1161832</v>
      </c>
      <c r="AI17" s="97">
        <v>1163352</v>
      </c>
      <c r="AJ17" s="97">
        <v>1164141</v>
      </c>
      <c r="AK17" s="97">
        <v>1167579</v>
      </c>
      <c r="AL17" s="97">
        <v>1171558</v>
      </c>
      <c r="AM17" s="97">
        <v>1175370</v>
      </c>
      <c r="AN17" s="97">
        <v>1178594</v>
      </c>
      <c r="AO17" s="97">
        <v>1182605</v>
      </c>
      <c r="AP17" s="97">
        <v>1188875</v>
      </c>
      <c r="AQ17" s="97">
        <v>1195418</v>
      </c>
      <c r="AR17" s="97">
        <v>1201855</v>
      </c>
      <c r="AS17" s="97">
        <v>1210053</v>
      </c>
      <c r="AT17" s="97">
        <v>1219799</v>
      </c>
      <c r="AU17" s="97">
        <v>1227076</v>
      </c>
      <c r="AX17" t="s">
        <v>31</v>
      </c>
      <c r="AY17" s="114" t="s">
        <v>278</v>
      </c>
      <c r="AZ17">
        <v>147657</v>
      </c>
      <c r="BA17">
        <v>146966</v>
      </c>
      <c r="BB17" t="s">
        <v>314</v>
      </c>
      <c r="BC17" s="130">
        <f>(AnnualChTB[[#This Row],[Persons this year]]-AnnualChTB[[#This Row],[Persons last year]])/AnnualChTB[[#This Row],[Persons last year]]</f>
        <v>4.701767755807466E-3</v>
      </c>
    </row>
    <row r="18" spans="1:55" x14ac:dyDescent="0.3">
      <c r="A18" t="s">
        <v>32</v>
      </c>
      <c r="B18" t="s">
        <v>31</v>
      </c>
      <c r="C18" t="s">
        <v>245</v>
      </c>
      <c r="D18" t="s">
        <v>306</v>
      </c>
      <c r="E18">
        <v>15</v>
      </c>
      <c r="F18">
        <v>1113</v>
      </c>
      <c r="G18">
        <v>1093</v>
      </c>
      <c r="H18">
        <v>1118</v>
      </c>
      <c r="I18">
        <v>1105</v>
      </c>
      <c r="J18">
        <v>1107</v>
      </c>
      <c r="K18">
        <v>1070</v>
      </c>
      <c r="L18">
        <v>1089</v>
      </c>
      <c r="M18">
        <v>1052</v>
      </c>
      <c r="N18">
        <v>1118</v>
      </c>
      <c r="O18">
        <v>1143</v>
      </c>
      <c r="P18">
        <v>1152</v>
      </c>
      <c r="Q18">
        <v>1130</v>
      </c>
      <c r="R18">
        <v>1061</v>
      </c>
      <c r="S18">
        <v>1057</v>
      </c>
      <c r="T18">
        <v>1078</v>
      </c>
      <c r="U18">
        <v>984</v>
      </c>
      <c r="V18">
        <v>1028</v>
      </c>
      <c r="W18">
        <v>1066</v>
      </c>
      <c r="X18">
        <v>1045</v>
      </c>
      <c r="Y18">
        <v>1100</v>
      </c>
      <c r="AA18" t="s">
        <v>33</v>
      </c>
      <c r="AB18" s="97">
        <v>1417265</v>
      </c>
      <c r="AC18" s="97">
        <v>1420076</v>
      </c>
      <c r="AD18" s="97">
        <v>1427668</v>
      </c>
      <c r="AE18" s="97">
        <v>1434024</v>
      </c>
      <c r="AF18" s="97">
        <v>1440141</v>
      </c>
      <c r="AG18" s="97">
        <v>1445983</v>
      </c>
      <c r="AH18" s="97">
        <v>1449418</v>
      </c>
      <c r="AI18" s="97">
        <v>1451175</v>
      </c>
      <c r="AJ18" s="97">
        <v>1452916</v>
      </c>
      <c r="AK18" s="97">
        <v>1457298</v>
      </c>
      <c r="AL18" s="97">
        <v>1461295</v>
      </c>
      <c r="AM18" s="97">
        <v>1465261</v>
      </c>
      <c r="AN18" s="97">
        <v>1467960</v>
      </c>
      <c r="AO18" s="97">
        <v>1470919</v>
      </c>
      <c r="AP18" s="97">
        <v>1476893</v>
      </c>
      <c r="AQ18" s="97">
        <v>1483863</v>
      </c>
      <c r="AR18" s="97">
        <v>1490497</v>
      </c>
      <c r="AS18" s="97">
        <v>1498300</v>
      </c>
      <c r="AT18" s="97">
        <v>1508941</v>
      </c>
      <c r="AU18" s="97">
        <v>1515487</v>
      </c>
      <c r="AX18" t="s">
        <v>31</v>
      </c>
      <c r="AY18" s="114" t="s">
        <v>279</v>
      </c>
      <c r="AZ18">
        <v>147854</v>
      </c>
      <c r="BA18">
        <v>147657</v>
      </c>
      <c r="BB18" t="s">
        <v>314</v>
      </c>
      <c r="BC18" s="130">
        <f>(AnnualChTB[[#This Row],[Persons this year]]-AnnualChTB[[#This Row],[Persons last year]])/AnnualChTB[[#This Row],[Persons last year]]</f>
        <v>1.3341731174275518E-3</v>
      </c>
    </row>
    <row r="19" spans="1:55" x14ac:dyDescent="0.3">
      <c r="A19" t="s">
        <v>32</v>
      </c>
      <c r="B19" t="s">
        <v>31</v>
      </c>
      <c r="C19" t="s">
        <v>245</v>
      </c>
      <c r="D19" t="s">
        <v>306</v>
      </c>
      <c r="E19">
        <v>16</v>
      </c>
      <c r="F19">
        <v>1094</v>
      </c>
      <c r="G19">
        <v>1117</v>
      </c>
      <c r="H19">
        <v>1080</v>
      </c>
      <c r="I19">
        <v>1090</v>
      </c>
      <c r="J19">
        <v>1085</v>
      </c>
      <c r="K19">
        <v>1095</v>
      </c>
      <c r="L19">
        <v>1064</v>
      </c>
      <c r="M19">
        <v>1090</v>
      </c>
      <c r="N19">
        <v>1057</v>
      </c>
      <c r="O19">
        <v>1128</v>
      </c>
      <c r="P19">
        <v>1144</v>
      </c>
      <c r="Q19">
        <v>1149</v>
      </c>
      <c r="R19">
        <v>1131</v>
      </c>
      <c r="S19">
        <v>1066</v>
      </c>
      <c r="T19">
        <v>1068</v>
      </c>
      <c r="U19">
        <v>1081</v>
      </c>
      <c r="V19">
        <v>974</v>
      </c>
      <c r="W19">
        <v>1023</v>
      </c>
      <c r="X19">
        <v>1072</v>
      </c>
      <c r="Y19">
        <v>1047</v>
      </c>
      <c r="AX19" t="s">
        <v>31</v>
      </c>
      <c r="AY19" s="114" t="s">
        <v>280</v>
      </c>
      <c r="AZ19">
        <v>147763</v>
      </c>
      <c r="BA19">
        <v>147854</v>
      </c>
      <c r="BB19" t="s">
        <v>314</v>
      </c>
      <c r="BC19" s="130">
        <f>(AnnualChTB[[#This Row],[Persons this year]]-AnnualChTB[[#This Row],[Persons last year]])/AnnualChTB[[#This Row],[Persons last year]]</f>
        <v>-6.1547201969510464E-4</v>
      </c>
    </row>
    <row r="20" spans="1:55" x14ac:dyDescent="0.3">
      <c r="A20" t="s">
        <v>32</v>
      </c>
      <c r="B20" t="s">
        <v>31</v>
      </c>
      <c r="C20" t="s">
        <v>245</v>
      </c>
      <c r="D20" t="s">
        <v>306</v>
      </c>
      <c r="E20">
        <v>17</v>
      </c>
      <c r="F20">
        <v>1032</v>
      </c>
      <c r="G20">
        <v>1098</v>
      </c>
      <c r="H20">
        <v>1103</v>
      </c>
      <c r="I20">
        <v>1071</v>
      </c>
      <c r="J20">
        <v>1077</v>
      </c>
      <c r="K20">
        <v>1083</v>
      </c>
      <c r="L20">
        <v>1096</v>
      </c>
      <c r="M20">
        <v>1069</v>
      </c>
      <c r="N20">
        <v>1095</v>
      </c>
      <c r="O20">
        <v>1061</v>
      </c>
      <c r="P20">
        <v>1125</v>
      </c>
      <c r="Q20">
        <v>1143</v>
      </c>
      <c r="R20">
        <v>1150</v>
      </c>
      <c r="S20">
        <v>1124</v>
      </c>
      <c r="T20">
        <v>1069</v>
      </c>
      <c r="U20">
        <v>1087</v>
      </c>
      <c r="V20">
        <v>1085</v>
      </c>
      <c r="W20">
        <v>985</v>
      </c>
      <c r="X20">
        <v>1041</v>
      </c>
      <c r="Y20">
        <v>1084</v>
      </c>
      <c r="AA20" t="s">
        <v>289</v>
      </c>
      <c r="AX20" t="s">
        <v>31</v>
      </c>
      <c r="AY20" s="114" t="s">
        <v>281</v>
      </c>
      <c r="AZ20">
        <v>147416</v>
      </c>
      <c r="BA20">
        <v>147763</v>
      </c>
      <c r="BB20" t="s">
        <v>314</v>
      </c>
      <c r="BC20" s="130">
        <f>(AnnualChTB[[#This Row],[Persons this year]]-AnnualChTB[[#This Row],[Persons last year]])/AnnualChTB[[#This Row],[Persons last year]]</f>
        <v>-2.3483551362655061E-3</v>
      </c>
    </row>
    <row r="21" spans="1:55" x14ac:dyDescent="0.3">
      <c r="A21" t="s">
        <v>32</v>
      </c>
      <c r="B21" t="s">
        <v>31</v>
      </c>
      <c r="C21" t="s">
        <v>245</v>
      </c>
      <c r="D21" t="s">
        <v>306</v>
      </c>
      <c r="E21">
        <v>18</v>
      </c>
      <c r="F21">
        <v>967</v>
      </c>
      <c r="G21">
        <v>1037</v>
      </c>
      <c r="H21">
        <v>1070</v>
      </c>
      <c r="I21">
        <v>1080</v>
      </c>
      <c r="J21">
        <v>1029</v>
      </c>
      <c r="K21">
        <v>1063</v>
      </c>
      <c r="L21">
        <v>1075</v>
      </c>
      <c r="M21">
        <v>1089</v>
      </c>
      <c r="N21">
        <v>1042</v>
      </c>
      <c r="O21">
        <v>1063</v>
      </c>
      <c r="P21">
        <v>1050</v>
      </c>
      <c r="Q21">
        <v>1100</v>
      </c>
      <c r="R21">
        <v>1130</v>
      </c>
      <c r="S21">
        <v>1121</v>
      </c>
      <c r="T21">
        <v>1126</v>
      </c>
      <c r="U21">
        <v>1048</v>
      </c>
      <c r="V21">
        <v>1072</v>
      </c>
      <c r="W21">
        <v>1080</v>
      </c>
      <c r="X21">
        <v>977</v>
      </c>
      <c r="Y21">
        <v>1033</v>
      </c>
      <c r="AA21" t="s">
        <v>267</v>
      </c>
      <c r="AB21" t="s">
        <v>268</v>
      </c>
      <c r="AC21" t="s">
        <v>269</v>
      </c>
      <c r="AD21" t="s">
        <v>270</v>
      </c>
      <c r="AE21" t="s">
        <v>271</v>
      </c>
      <c r="AF21" t="s">
        <v>272</v>
      </c>
      <c r="AG21" t="s">
        <v>273</v>
      </c>
      <c r="AH21" t="s">
        <v>274</v>
      </c>
      <c r="AI21" t="s">
        <v>275</v>
      </c>
      <c r="AJ21" t="s">
        <v>276</v>
      </c>
      <c r="AK21" t="s">
        <v>277</v>
      </c>
      <c r="AL21" t="s">
        <v>278</v>
      </c>
      <c r="AM21" t="s">
        <v>279</v>
      </c>
      <c r="AN21" t="s">
        <v>280</v>
      </c>
      <c r="AO21" t="s">
        <v>281</v>
      </c>
      <c r="AP21" t="s">
        <v>282</v>
      </c>
      <c r="AQ21" t="s">
        <v>283</v>
      </c>
      <c r="AR21" t="s">
        <v>265</v>
      </c>
      <c r="AS21" t="s">
        <v>266</v>
      </c>
      <c r="AT21" t="s">
        <v>297</v>
      </c>
      <c r="AU21" t="s">
        <v>344</v>
      </c>
      <c r="AX21" t="s">
        <v>31</v>
      </c>
      <c r="AY21" s="114" t="s">
        <v>282</v>
      </c>
      <c r="AZ21">
        <v>147856</v>
      </c>
      <c r="BA21">
        <v>147416</v>
      </c>
      <c r="BB21" t="s">
        <v>314</v>
      </c>
      <c r="BC21" s="130">
        <f>(AnnualChTB[[#This Row],[Persons this year]]-AnnualChTB[[#This Row],[Persons last year]])/AnnualChTB[[#This Row],[Persons last year]]</f>
        <v>2.9847506376512725E-3</v>
      </c>
    </row>
    <row r="22" spans="1:55" x14ac:dyDescent="0.3">
      <c r="A22" t="s">
        <v>32</v>
      </c>
      <c r="B22" t="s">
        <v>31</v>
      </c>
      <c r="C22" t="s">
        <v>245</v>
      </c>
      <c r="D22" t="s">
        <v>306</v>
      </c>
      <c r="E22">
        <v>19</v>
      </c>
      <c r="F22">
        <v>846</v>
      </c>
      <c r="G22">
        <v>853</v>
      </c>
      <c r="H22">
        <v>941</v>
      </c>
      <c r="I22">
        <v>948</v>
      </c>
      <c r="J22">
        <v>951</v>
      </c>
      <c r="K22">
        <v>914</v>
      </c>
      <c r="L22">
        <v>957</v>
      </c>
      <c r="M22">
        <v>961</v>
      </c>
      <c r="N22">
        <v>973</v>
      </c>
      <c r="O22">
        <v>915</v>
      </c>
      <c r="P22">
        <v>955</v>
      </c>
      <c r="Q22">
        <v>898</v>
      </c>
      <c r="R22">
        <v>967</v>
      </c>
      <c r="S22">
        <v>992</v>
      </c>
      <c r="T22">
        <v>1009</v>
      </c>
      <c r="U22">
        <v>990</v>
      </c>
      <c r="V22">
        <v>895</v>
      </c>
      <c r="W22">
        <v>949</v>
      </c>
      <c r="X22">
        <v>971</v>
      </c>
      <c r="Y22">
        <v>881</v>
      </c>
      <c r="AA22" t="s">
        <v>31</v>
      </c>
      <c r="AB22" s="91"/>
      <c r="AC22" s="91">
        <f t="shared" ref="AC22:AR37" si="0">(AC3-AB3)/AB3</f>
        <v>7.8365943677637905E-3</v>
      </c>
      <c r="AD22" s="91">
        <f t="shared" si="0"/>
        <v>6.3853573936848741E-3</v>
      </c>
      <c r="AE22" s="91">
        <f t="shared" si="0"/>
        <v>7.0427048544104134E-3</v>
      </c>
      <c r="AF22" s="91">
        <f t="shared" si="0"/>
        <v>5.1407883013477778E-3</v>
      </c>
      <c r="AG22" s="91">
        <f t="shared" si="0"/>
        <v>6.788842379260614E-3</v>
      </c>
      <c r="AH22" s="91">
        <f t="shared" si="0"/>
        <v>5.8137097337712246E-3</v>
      </c>
      <c r="AI22" s="91">
        <f t="shared" si="0"/>
        <v>6.6693529338205668E-3</v>
      </c>
      <c r="AJ22" s="91">
        <f t="shared" si="0"/>
        <v>8.9370747125643545E-3</v>
      </c>
      <c r="AK22" s="91">
        <f t="shared" si="0"/>
        <v>5.2600258555237115E-3</v>
      </c>
      <c r="AL22" s="91">
        <f t="shared" si="0"/>
        <v>4.701767755807466E-3</v>
      </c>
      <c r="AM22" s="91">
        <f t="shared" si="0"/>
        <v>1.3341731174275518E-3</v>
      </c>
      <c r="AN22" s="91">
        <f t="shared" si="0"/>
        <v>-6.1547201969510464E-4</v>
      </c>
      <c r="AO22" s="91">
        <f t="shared" si="0"/>
        <v>-2.3483551362655061E-3</v>
      </c>
      <c r="AP22" s="91">
        <f t="shared" si="0"/>
        <v>2.9847506376512725E-3</v>
      </c>
      <c r="AQ22" s="91">
        <f t="shared" si="0"/>
        <v>4.0985824045016777E-3</v>
      </c>
      <c r="AR22" s="91">
        <f t="shared" si="0"/>
        <v>2.0880764101251499E-3</v>
      </c>
      <c r="AS22" s="91">
        <f t="shared" ref="AS22:AS37" si="1">(AS3-AR3)/AR3</f>
        <v>1.1426881402414432E-3</v>
      </c>
      <c r="AT22" s="91">
        <f>(AT3-AS3)/AS3</f>
        <v>5.0623732728176073E-3</v>
      </c>
      <c r="AU22" s="91">
        <f>(AU3-AT3)/AT3</f>
        <v>2.2311885421120135E-3</v>
      </c>
      <c r="AX22" t="s">
        <v>31</v>
      </c>
      <c r="AY22" s="114" t="s">
        <v>283</v>
      </c>
      <c r="AZ22">
        <v>148462</v>
      </c>
      <c r="BA22">
        <v>147856</v>
      </c>
      <c r="BB22" t="s">
        <v>314</v>
      </c>
      <c r="BC22" s="130">
        <f>(AnnualChTB[[#This Row],[Persons this year]]-AnnualChTB[[#This Row],[Persons last year]])/AnnualChTB[[#This Row],[Persons last year]]</f>
        <v>4.0985824045016777E-3</v>
      </c>
    </row>
    <row r="23" spans="1:55" x14ac:dyDescent="0.3">
      <c r="A23" t="s">
        <v>32</v>
      </c>
      <c r="B23" t="s">
        <v>31</v>
      </c>
      <c r="C23" t="s">
        <v>245</v>
      </c>
      <c r="D23" t="s">
        <v>306</v>
      </c>
      <c r="E23">
        <v>20</v>
      </c>
      <c r="F23">
        <v>817</v>
      </c>
      <c r="G23">
        <v>822</v>
      </c>
      <c r="H23">
        <v>807</v>
      </c>
      <c r="I23">
        <v>869</v>
      </c>
      <c r="J23">
        <v>877</v>
      </c>
      <c r="K23">
        <v>910</v>
      </c>
      <c r="L23">
        <v>869</v>
      </c>
      <c r="M23">
        <v>911</v>
      </c>
      <c r="N23">
        <v>905</v>
      </c>
      <c r="O23">
        <v>927</v>
      </c>
      <c r="P23">
        <v>866</v>
      </c>
      <c r="Q23">
        <v>926</v>
      </c>
      <c r="R23">
        <v>843</v>
      </c>
      <c r="S23">
        <v>938</v>
      </c>
      <c r="T23">
        <v>963</v>
      </c>
      <c r="U23">
        <v>949</v>
      </c>
      <c r="V23">
        <v>932</v>
      </c>
      <c r="W23">
        <v>874</v>
      </c>
      <c r="X23">
        <v>937</v>
      </c>
      <c r="Y23">
        <v>949</v>
      </c>
      <c r="AA23" t="s">
        <v>29</v>
      </c>
      <c r="AB23" s="91"/>
      <c r="AC23" s="91">
        <f t="shared" si="0"/>
        <v>-7.4506220566528429E-4</v>
      </c>
      <c r="AD23" s="91">
        <f t="shared" si="0"/>
        <v>3.4748600208210235E-3</v>
      </c>
      <c r="AE23" s="91">
        <f t="shared" si="0"/>
        <v>3.3997392364956752E-3</v>
      </c>
      <c r="AF23" s="91">
        <f t="shared" si="0"/>
        <v>3.807381429759052E-3</v>
      </c>
      <c r="AG23" s="91">
        <f t="shared" si="0"/>
        <v>3.1317855353265407E-4</v>
      </c>
      <c r="AH23" s="91">
        <f t="shared" si="0"/>
        <v>-6.1920366234615571E-4</v>
      </c>
      <c r="AI23" s="91">
        <f t="shared" si="0"/>
        <v>-5.0332767118710141E-3</v>
      </c>
      <c r="AJ23" s="91">
        <f t="shared" si="0"/>
        <v>-2.3999272325270606E-3</v>
      </c>
      <c r="AK23" s="91">
        <f t="shared" si="0"/>
        <v>1.2273983363492265E-3</v>
      </c>
      <c r="AL23" s="91">
        <f t="shared" si="0"/>
        <v>-4.7144368244450207E-3</v>
      </c>
      <c r="AM23" s="91">
        <f t="shared" si="0"/>
        <v>-3.026463963963964E-4</v>
      </c>
      <c r="AN23" s="91">
        <f t="shared" si="0"/>
        <v>-3.0555418658518557E-3</v>
      </c>
      <c r="AO23" s="91">
        <f t="shared" si="0"/>
        <v>-4.9787080782186816E-3</v>
      </c>
      <c r="AP23" s="91">
        <f t="shared" si="0"/>
        <v>-5.2236369572314723E-3</v>
      </c>
      <c r="AQ23" s="91">
        <f t="shared" si="0"/>
        <v>-1.2770936487778428E-3</v>
      </c>
      <c r="AR23" s="91">
        <f t="shared" si="0"/>
        <v>-8.0724087924962317E-4</v>
      </c>
      <c r="AS23" s="91">
        <f t="shared" si="1"/>
        <v>-4.0394652177021522E-3</v>
      </c>
      <c r="AT23" s="91">
        <f t="shared" ref="AT23:AT36" si="2">(AT4-AS4)/AS4</f>
        <v>1.0121675460320878E-3</v>
      </c>
      <c r="AU23" s="91">
        <f t="shared" ref="AU23:AU37" si="3">(AU4-AT4)/AT4</f>
        <v>-7.6373650015059595E-3</v>
      </c>
      <c r="AX23" t="s">
        <v>31</v>
      </c>
      <c r="AY23" s="114" t="s">
        <v>265</v>
      </c>
      <c r="AZ23">
        <v>148772</v>
      </c>
      <c r="BA23">
        <v>148462</v>
      </c>
      <c r="BB23" t="s">
        <v>314</v>
      </c>
      <c r="BC23" s="130">
        <f>(AnnualChTB[[#This Row],[Persons this year]]-AnnualChTB[[#This Row],[Persons last year]])/AnnualChTB[[#This Row],[Persons last year]]</f>
        <v>2.0880764101251499E-3</v>
      </c>
    </row>
    <row r="24" spans="1:55" x14ac:dyDescent="0.3">
      <c r="A24" t="s">
        <v>32</v>
      </c>
      <c r="B24" t="s">
        <v>31</v>
      </c>
      <c r="C24" t="s">
        <v>245</v>
      </c>
      <c r="D24" t="s">
        <v>306</v>
      </c>
      <c r="E24">
        <v>21</v>
      </c>
      <c r="F24">
        <v>781</v>
      </c>
      <c r="G24">
        <v>843</v>
      </c>
      <c r="H24">
        <v>850</v>
      </c>
      <c r="I24">
        <v>800</v>
      </c>
      <c r="J24">
        <v>853</v>
      </c>
      <c r="K24">
        <v>889</v>
      </c>
      <c r="L24">
        <v>937</v>
      </c>
      <c r="M24">
        <v>885</v>
      </c>
      <c r="N24">
        <v>897</v>
      </c>
      <c r="O24">
        <v>896</v>
      </c>
      <c r="P24">
        <v>937</v>
      </c>
      <c r="Q24">
        <v>851</v>
      </c>
      <c r="R24">
        <v>936</v>
      </c>
      <c r="S24">
        <v>860</v>
      </c>
      <c r="T24">
        <v>912</v>
      </c>
      <c r="U24">
        <v>968</v>
      </c>
      <c r="V24">
        <v>957</v>
      </c>
      <c r="W24">
        <v>962</v>
      </c>
      <c r="X24">
        <v>897</v>
      </c>
      <c r="Y24">
        <v>953</v>
      </c>
      <c r="AA24" t="s">
        <v>23</v>
      </c>
      <c r="AB24" s="91"/>
      <c r="AC24" s="91">
        <f t="shared" si="0"/>
        <v>-7.5848125020944804E-3</v>
      </c>
      <c r="AD24" s="91">
        <f t="shared" si="0"/>
        <v>-6.3033250039395781E-3</v>
      </c>
      <c r="AE24" s="91">
        <f t="shared" si="0"/>
        <v>-4.066514125189733E-3</v>
      </c>
      <c r="AF24" s="91">
        <f t="shared" si="0"/>
        <v>-3.4007028877540576E-3</v>
      </c>
      <c r="AG24" s="91">
        <f t="shared" si="0"/>
        <v>2.5107276545238748E-4</v>
      </c>
      <c r="AH24" s="91">
        <f t="shared" si="0"/>
        <v>-4.4497181845149806E-3</v>
      </c>
      <c r="AI24" s="91">
        <f t="shared" si="0"/>
        <v>8.2515815531310167E-4</v>
      </c>
      <c r="AJ24" s="91">
        <f t="shared" si="0"/>
        <v>-3.4467753755954562E-3</v>
      </c>
      <c r="AK24" s="91">
        <f t="shared" si="0"/>
        <v>-1.4363358497937423E-3</v>
      </c>
      <c r="AL24" s="91">
        <f t="shared" si="0"/>
        <v>1.4959379530965916E-3</v>
      </c>
      <c r="AM24" s="91">
        <f t="shared" si="0"/>
        <v>6.7791157275484877E-4</v>
      </c>
      <c r="AN24" s="91">
        <f t="shared" si="0"/>
        <v>-3.0083475904513668E-3</v>
      </c>
      <c r="AO24" s="91">
        <f t="shared" si="0"/>
        <v>4.20366467424478E-3</v>
      </c>
      <c r="AP24" s="91">
        <f t="shared" si="0"/>
        <v>7.7987017455329499E-4</v>
      </c>
      <c r="AQ24" s="91">
        <f t="shared" si="0"/>
        <v>2.6815796108271644E-3</v>
      </c>
      <c r="AR24" s="91">
        <f t="shared" si="0"/>
        <v>2.3886806254000185E-3</v>
      </c>
      <c r="AS24" s="91">
        <f t="shared" si="1"/>
        <v>9.3723276894133751E-3</v>
      </c>
      <c r="AT24" s="91">
        <f t="shared" si="2"/>
        <v>4.4393235961909926E-3</v>
      </c>
      <c r="AU24" s="91">
        <f t="shared" si="3"/>
        <v>4.7683310841205575E-3</v>
      </c>
      <c r="AX24" t="s">
        <v>31</v>
      </c>
      <c r="AY24" s="114" t="s">
        <v>266</v>
      </c>
      <c r="AZ24">
        <v>148942</v>
      </c>
      <c r="BA24">
        <v>148772</v>
      </c>
      <c r="BB24" t="s">
        <v>314</v>
      </c>
      <c r="BC24" s="130">
        <f>(AnnualChTB[[#This Row],[Persons this year]]-AnnualChTB[[#This Row],[Persons last year]])/AnnualChTB[[#This Row],[Persons last year]]</f>
        <v>1.1426881402414432E-3</v>
      </c>
    </row>
    <row r="25" spans="1:55" x14ac:dyDescent="0.3">
      <c r="A25" t="s">
        <v>32</v>
      </c>
      <c r="B25" t="s">
        <v>31</v>
      </c>
      <c r="C25" t="s">
        <v>245</v>
      </c>
      <c r="D25" t="s">
        <v>306</v>
      </c>
      <c r="E25">
        <v>22</v>
      </c>
      <c r="F25">
        <v>826</v>
      </c>
      <c r="G25">
        <v>823</v>
      </c>
      <c r="H25">
        <v>869</v>
      </c>
      <c r="I25">
        <v>887</v>
      </c>
      <c r="J25">
        <v>866</v>
      </c>
      <c r="K25">
        <v>909</v>
      </c>
      <c r="L25">
        <v>973</v>
      </c>
      <c r="M25">
        <v>978</v>
      </c>
      <c r="N25">
        <v>911</v>
      </c>
      <c r="O25">
        <v>945</v>
      </c>
      <c r="P25">
        <v>924</v>
      </c>
      <c r="Q25">
        <v>962</v>
      </c>
      <c r="R25">
        <v>904</v>
      </c>
      <c r="S25">
        <v>982</v>
      </c>
      <c r="T25">
        <v>911</v>
      </c>
      <c r="U25">
        <v>951</v>
      </c>
      <c r="V25">
        <v>1016</v>
      </c>
      <c r="W25">
        <v>1003</v>
      </c>
      <c r="X25">
        <v>1004</v>
      </c>
      <c r="Y25">
        <v>962</v>
      </c>
      <c r="AA25" t="s">
        <v>21</v>
      </c>
      <c r="AB25" s="91"/>
      <c r="AC25" s="91">
        <f t="shared" si="0"/>
        <v>5.7975914637178171E-3</v>
      </c>
      <c r="AD25" s="91">
        <f t="shared" si="0"/>
        <v>8.5127840066441234E-3</v>
      </c>
      <c r="AE25" s="91">
        <f t="shared" si="0"/>
        <v>7.5978157505171414E-3</v>
      </c>
      <c r="AF25" s="91">
        <f t="shared" si="0"/>
        <v>4.8745840549533946E-3</v>
      </c>
      <c r="AG25" s="91">
        <f t="shared" si="0"/>
        <v>5.1123655341356903E-3</v>
      </c>
      <c r="AH25" s="91">
        <f t="shared" si="0"/>
        <v>5.3464602579787494E-3</v>
      </c>
      <c r="AI25" s="91">
        <f t="shared" si="0"/>
        <v>9.9078208543339538E-3</v>
      </c>
      <c r="AJ25" s="91">
        <f t="shared" si="0"/>
        <v>2.7135754677596871E-3</v>
      </c>
      <c r="AK25" s="91">
        <f t="shared" si="0"/>
        <v>7.2008478264983626E-3</v>
      </c>
      <c r="AL25" s="91">
        <f t="shared" si="0"/>
        <v>1.0785115038095507E-2</v>
      </c>
      <c r="AM25" s="91">
        <f t="shared" si="0"/>
        <v>1.3792975248859106E-2</v>
      </c>
      <c r="AN25" s="91">
        <f t="shared" si="0"/>
        <v>1.3348613339445335E-2</v>
      </c>
      <c r="AO25" s="91">
        <f t="shared" si="0"/>
        <v>9.8795812939356381E-3</v>
      </c>
      <c r="AP25" s="91">
        <f t="shared" si="0"/>
        <v>1.2004694373023482E-2</v>
      </c>
      <c r="AQ25" s="91">
        <f t="shared" si="0"/>
        <v>1.1534750316475306E-2</v>
      </c>
      <c r="AR25" s="91">
        <f t="shared" si="0"/>
        <v>1.3179773510930635E-2</v>
      </c>
      <c r="AS25" s="91">
        <f t="shared" si="1"/>
        <v>9.0609128286632343E-3</v>
      </c>
      <c r="AT25" s="91">
        <f t="shared" si="2"/>
        <v>1.1941346162077024E-2</v>
      </c>
      <c r="AU25" s="91">
        <f t="shared" si="3"/>
        <v>5.5322460580632064E-3</v>
      </c>
      <c r="AX25" t="s">
        <v>31</v>
      </c>
      <c r="AY25" s="114" t="s">
        <v>297</v>
      </c>
      <c r="AZ25">
        <v>149696</v>
      </c>
      <c r="BA25">
        <v>148942</v>
      </c>
      <c r="BB25" t="s">
        <v>314</v>
      </c>
      <c r="BC25" s="130">
        <f>(AnnualChTB[[#This Row],[Persons this year]]-AnnualChTB[[#This Row],[Persons last year]])/AnnualChTB[[#This Row],[Persons last year]]</f>
        <v>5.0623732728176073E-3</v>
      </c>
    </row>
    <row r="26" spans="1:55" x14ac:dyDescent="0.3">
      <c r="A26" t="s">
        <v>32</v>
      </c>
      <c r="B26" t="s">
        <v>31</v>
      </c>
      <c r="C26" t="s">
        <v>245</v>
      </c>
      <c r="D26" t="s">
        <v>306</v>
      </c>
      <c r="E26">
        <v>23</v>
      </c>
      <c r="F26">
        <v>847</v>
      </c>
      <c r="G26">
        <v>848</v>
      </c>
      <c r="H26">
        <v>848</v>
      </c>
      <c r="I26">
        <v>889</v>
      </c>
      <c r="J26">
        <v>949</v>
      </c>
      <c r="K26">
        <v>938</v>
      </c>
      <c r="L26">
        <v>978</v>
      </c>
      <c r="M26">
        <v>1003</v>
      </c>
      <c r="N26">
        <v>1023</v>
      </c>
      <c r="O26">
        <v>973</v>
      </c>
      <c r="P26">
        <v>963</v>
      </c>
      <c r="Q26">
        <v>935</v>
      </c>
      <c r="R26">
        <v>1002</v>
      </c>
      <c r="S26">
        <v>932</v>
      </c>
      <c r="T26">
        <v>1025</v>
      </c>
      <c r="U26">
        <v>967</v>
      </c>
      <c r="V26">
        <v>986</v>
      </c>
      <c r="W26">
        <v>1069</v>
      </c>
      <c r="X26">
        <v>1040</v>
      </c>
      <c r="Y26">
        <v>1036</v>
      </c>
      <c r="AA26" t="s">
        <v>19</v>
      </c>
      <c r="AB26" s="91"/>
      <c r="AC26" s="91">
        <f t="shared" si="0"/>
        <v>4.3359694573220616E-3</v>
      </c>
      <c r="AD26" s="91">
        <f t="shared" si="0"/>
        <v>7.5212468435200521E-3</v>
      </c>
      <c r="AE26" s="91">
        <f t="shared" si="0"/>
        <v>6.1310839217377242E-3</v>
      </c>
      <c r="AF26" s="91">
        <f t="shared" si="0"/>
        <v>2.3303467395234842E-3</v>
      </c>
      <c r="AG26" s="91">
        <f t="shared" si="0"/>
        <v>-2.2714822089496398E-4</v>
      </c>
      <c r="AH26" s="91">
        <f t="shared" si="0"/>
        <v>6.4284186891906342E-3</v>
      </c>
      <c r="AI26" s="91">
        <f t="shared" si="0"/>
        <v>-9.9594980412987194E-4</v>
      </c>
      <c r="AJ26" s="91">
        <f t="shared" si="0"/>
        <v>2.8047321547255083E-3</v>
      </c>
      <c r="AK26" s="91">
        <f t="shared" si="0"/>
        <v>2.2401611855622275E-3</v>
      </c>
      <c r="AL26" s="91">
        <f t="shared" si="0"/>
        <v>6.4541727284750695E-3</v>
      </c>
      <c r="AM26" s="91">
        <f t="shared" si="0"/>
        <v>-3.2852374569633893E-4</v>
      </c>
      <c r="AN26" s="91">
        <f t="shared" si="0"/>
        <v>6.2440024713104518E-3</v>
      </c>
      <c r="AO26" s="91">
        <f t="shared" si="0"/>
        <v>7.7337095678528507E-3</v>
      </c>
      <c r="AP26" s="91">
        <f t="shared" si="0"/>
        <v>4.5372050816696917E-3</v>
      </c>
      <c r="AQ26" s="91">
        <f t="shared" si="0"/>
        <v>8.5559427022841653E-3</v>
      </c>
      <c r="AR26" s="91">
        <f t="shared" si="0"/>
        <v>9.084744027740458E-3</v>
      </c>
      <c r="AS26" s="91">
        <f t="shared" si="1"/>
        <v>1.1500957356428237E-2</v>
      </c>
      <c r="AT26" s="91">
        <f t="shared" si="2"/>
        <v>1.2661401529397017E-2</v>
      </c>
      <c r="AU26" s="91">
        <f t="shared" si="3"/>
        <v>5.3354790789799456E-3</v>
      </c>
      <c r="AX26" t="s">
        <v>31</v>
      </c>
      <c r="AY26" s="114">
        <v>2020</v>
      </c>
      <c r="AZ26">
        <v>150030</v>
      </c>
      <c r="BA26">
        <v>149696</v>
      </c>
      <c r="BB26" t="s">
        <v>314</v>
      </c>
      <c r="BC26" s="130">
        <f>(AnnualChTB[[#This Row],[Persons this year]]-AnnualChTB[[#This Row],[Persons last year]])/AnnualChTB[[#This Row],[Persons last year]]</f>
        <v>2.2311885421120135E-3</v>
      </c>
    </row>
    <row r="27" spans="1:55" x14ac:dyDescent="0.3">
      <c r="A27" t="s">
        <v>32</v>
      </c>
      <c r="B27" t="s">
        <v>31</v>
      </c>
      <c r="C27" t="s">
        <v>245</v>
      </c>
      <c r="D27" t="s">
        <v>306</v>
      </c>
      <c r="E27">
        <v>24</v>
      </c>
      <c r="F27">
        <v>831</v>
      </c>
      <c r="G27">
        <v>866</v>
      </c>
      <c r="H27">
        <v>873</v>
      </c>
      <c r="I27">
        <v>871</v>
      </c>
      <c r="J27">
        <v>931</v>
      </c>
      <c r="K27">
        <v>1024</v>
      </c>
      <c r="L27">
        <v>1000</v>
      </c>
      <c r="M27">
        <v>1041</v>
      </c>
      <c r="N27">
        <v>1038</v>
      </c>
      <c r="O27">
        <v>1061</v>
      </c>
      <c r="P27">
        <v>1000</v>
      </c>
      <c r="Q27">
        <v>978</v>
      </c>
      <c r="R27">
        <v>949</v>
      </c>
      <c r="S27">
        <v>1002</v>
      </c>
      <c r="T27">
        <v>951</v>
      </c>
      <c r="U27">
        <v>1063</v>
      </c>
      <c r="V27">
        <v>972</v>
      </c>
      <c r="W27">
        <v>1017</v>
      </c>
      <c r="X27">
        <v>1104</v>
      </c>
      <c r="Y27">
        <v>1067</v>
      </c>
      <c r="AA27" t="s">
        <v>17</v>
      </c>
      <c r="AB27" s="91"/>
      <c r="AC27" s="91">
        <f t="shared" si="0"/>
        <v>-3.2149211608074116E-3</v>
      </c>
      <c r="AD27" s="91">
        <f t="shared" si="0"/>
        <v>2.154296899043492E-3</v>
      </c>
      <c r="AE27" s="91">
        <f t="shared" si="0"/>
        <v>-1.5723270440251573E-3</v>
      </c>
      <c r="AF27" s="91">
        <f t="shared" si="0"/>
        <v>3.8139763779527559E-4</v>
      </c>
      <c r="AG27" s="91">
        <f t="shared" si="0"/>
        <v>2.2137226205556442E-3</v>
      </c>
      <c r="AH27" s="91">
        <f t="shared" si="0"/>
        <v>-4.6630916297505244E-4</v>
      </c>
      <c r="AI27" s="91">
        <f t="shared" si="0"/>
        <v>-3.4007341657151975E-3</v>
      </c>
      <c r="AJ27" s="91">
        <f t="shared" si="0"/>
        <v>-2.1311717749088401E-3</v>
      </c>
      <c r="AK27" s="91">
        <f t="shared" si="0"/>
        <v>-1.5678431663024826E-3</v>
      </c>
      <c r="AL27" s="91">
        <f t="shared" si="0"/>
        <v>-4.043226667985558E-3</v>
      </c>
      <c r="AM27" s="91">
        <f t="shared" si="0"/>
        <v>-4.8293585271077235E-3</v>
      </c>
      <c r="AN27" s="91">
        <f t="shared" si="0"/>
        <v>-2.5823353293413175E-3</v>
      </c>
      <c r="AO27" s="91">
        <f t="shared" si="0"/>
        <v>2.4639475691969033E-3</v>
      </c>
      <c r="AP27" s="91">
        <f t="shared" si="0"/>
        <v>-4.6163443543356208E-4</v>
      </c>
      <c r="AQ27" s="91">
        <f t="shared" si="0"/>
        <v>3.482580854542958E-3</v>
      </c>
      <c r="AR27" s="91">
        <f t="shared" si="0"/>
        <v>2.2390287590805054E-4</v>
      </c>
      <c r="AS27" s="91">
        <f t="shared" si="1"/>
        <v>5.0366869792314393E-3</v>
      </c>
      <c r="AT27" s="91">
        <f t="shared" si="2"/>
        <v>2.821258429746953E-3</v>
      </c>
      <c r="AU27" s="91">
        <f t="shared" si="3"/>
        <v>1.1105215749663759E-3</v>
      </c>
      <c r="AX27" t="s">
        <v>29</v>
      </c>
      <c r="AY27" s="114" t="s">
        <v>268</v>
      </c>
      <c r="AZ27">
        <v>142270</v>
      </c>
      <c r="BB27" t="s">
        <v>314</v>
      </c>
      <c r="BC27" s="130"/>
    </row>
    <row r="28" spans="1:55" x14ac:dyDescent="0.3">
      <c r="A28" t="s">
        <v>32</v>
      </c>
      <c r="B28" t="s">
        <v>31</v>
      </c>
      <c r="C28" t="s">
        <v>245</v>
      </c>
      <c r="D28" t="s">
        <v>306</v>
      </c>
      <c r="E28">
        <v>25</v>
      </c>
      <c r="F28">
        <v>889</v>
      </c>
      <c r="G28">
        <v>839</v>
      </c>
      <c r="H28">
        <v>884</v>
      </c>
      <c r="I28">
        <v>914</v>
      </c>
      <c r="J28">
        <v>898</v>
      </c>
      <c r="K28">
        <v>977</v>
      </c>
      <c r="L28">
        <v>1065</v>
      </c>
      <c r="M28">
        <v>1060</v>
      </c>
      <c r="N28">
        <v>1053</v>
      </c>
      <c r="O28">
        <v>1052</v>
      </c>
      <c r="P28">
        <v>1049</v>
      </c>
      <c r="Q28">
        <v>1007</v>
      </c>
      <c r="R28">
        <v>972</v>
      </c>
      <c r="S28">
        <v>945</v>
      </c>
      <c r="T28">
        <v>1000</v>
      </c>
      <c r="U28">
        <v>975</v>
      </c>
      <c r="V28">
        <v>1074</v>
      </c>
      <c r="W28">
        <v>975</v>
      </c>
      <c r="X28">
        <v>1034</v>
      </c>
      <c r="Y28">
        <v>1091</v>
      </c>
      <c r="AA28" t="s">
        <v>15</v>
      </c>
      <c r="AB28" s="91"/>
      <c r="AC28" s="91">
        <f t="shared" si="0"/>
        <v>-3.1406426008399914E-3</v>
      </c>
      <c r="AD28" s="91">
        <f t="shared" si="0"/>
        <v>7.5358457808243785E-3</v>
      </c>
      <c r="AE28" s="91">
        <f t="shared" si="0"/>
        <v>6.2168084079177038E-3</v>
      </c>
      <c r="AF28" s="91">
        <f t="shared" si="0"/>
        <v>9.5370261013345923E-3</v>
      </c>
      <c r="AG28" s="91">
        <f t="shared" si="0"/>
        <v>-5.9957298704337394E-4</v>
      </c>
      <c r="AH28" s="91">
        <f t="shared" si="0"/>
        <v>-3.2703647883408201E-3</v>
      </c>
      <c r="AI28" s="91">
        <f t="shared" si="0"/>
        <v>-3.1049289830073034E-3</v>
      </c>
      <c r="AJ28" s="91">
        <f t="shared" si="0"/>
        <v>1.4799870409094925E-3</v>
      </c>
      <c r="AK28" s="91">
        <f t="shared" si="0"/>
        <v>8.1389278965981193E-3</v>
      </c>
      <c r="AL28" s="91">
        <f t="shared" si="0"/>
        <v>5.126896149358226E-3</v>
      </c>
      <c r="AM28" s="91">
        <f t="shared" si="0"/>
        <v>1.0839990422498422E-2</v>
      </c>
      <c r="AN28" s="91">
        <f t="shared" si="0"/>
        <v>3.7181392077061666E-3</v>
      </c>
      <c r="AO28" s="91">
        <f t="shared" si="0"/>
        <v>2.4099831944792076E-3</v>
      </c>
      <c r="AP28" s="91">
        <f t="shared" si="0"/>
        <v>4.3874668264703362E-3</v>
      </c>
      <c r="AQ28" s="91">
        <f t="shared" si="0"/>
        <v>6.648341111040082E-3</v>
      </c>
      <c r="AR28" s="91">
        <f t="shared" si="0"/>
        <v>5.3907975416834248E-3</v>
      </c>
      <c r="AS28" s="91">
        <f t="shared" si="1"/>
        <v>1.2344985858359008E-2</v>
      </c>
      <c r="AT28" s="91">
        <f t="shared" si="2"/>
        <v>1.2423221441149148E-2</v>
      </c>
      <c r="AU28" s="91">
        <f t="shared" si="3"/>
        <v>1.4249715827387393E-2</v>
      </c>
      <c r="AX28" t="s">
        <v>29</v>
      </c>
      <c r="AY28" s="114" t="s">
        <v>269</v>
      </c>
      <c r="AZ28">
        <v>142164</v>
      </c>
      <c r="BA28">
        <v>142270</v>
      </c>
      <c r="BB28" t="s">
        <v>314</v>
      </c>
      <c r="BC28" s="130">
        <f>(AnnualChTB[[#This Row],[Persons this year]]-AnnualChTB[[#This Row],[Persons last year]])/AnnualChTB[[#This Row],[Persons last year]]</f>
        <v>-7.4506220566528429E-4</v>
      </c>
    </row>
    <row r="29" spans="1:55" x14ac:dyDescent="0.3">
      <c r="A29" t="s">
        <v>32</v>
      </c>
      <c r="B29" t="s">
        <v>31</v>
      </c>
      <c r="C29" t="s">
        <v>245</v>
      </c>
      <c r="D29" t="s">
        <v>306</v>
      </c>
      <c r="E29">
        <v>26</v>
      </c>
      <c r="F29">
        <v>932</v>
      </c>
      <c r="G29">
        <v>890</v>
      </c>
      <c r="H29">
        <v>856</v>
      </c>
      <c r="I29">
        <v>886</v>
      </c>
      <c r="J29">
        <v>911</v>
      </c>
      <c r="K29">
        <v>920</v>
      </c>
      <c r="L29">
        <v>1008</v>
      </c>
      <c r="M29">
        <v>1119</v>
      </c>
      <c r="N29">
        <v>1091</v>
      </c>
      <c r="O29">
        <v>1071</v>
      </c>
      <c r="P29">
        <v>1041</v>
      </c>
      <c r="Q29">
        <v>1028</v>
      </c>
      <c r="R29">
        <v>989</v>
      </c>
      <c r="S29">
        <v>988</v>
      </c>
      <c r="T29">
        <v>961</v>
      </c>
      <c r="U29">
        <v>1013</v>
      </c>
      <c r="V29">
        <v>975</v>
      </c>
      <c r="W29">
        <v>1088</v>
      </c>
      <c r="X29">
        <v>977</v>
      </c>
      <c r="Y29">
        <v>1034</v>
      </c>
      <c r="AA29" t="s">
        <v>13</v>
      </c>
      <c r="AB29" s="91"/>
      <c r="AC29" s="91">
        <f t="shared" si="0"/>
        <v>-5.00688867233442E-3</v>
      </c>
      <c r="AD29" s="91">
        <f t="shared" si="0"/>
        <v>-3.0507711358775187E-3</v>
      </c>
      <c r="AE29" s="91">
        <f t="shared" si="0"/>
        <v>-2.5858467236531579E-3</v>
      </c>
      <c r="AF29" s="91">
        <f t="shared" si="0"/>
        <v>-2.0378127476508549E-4</v>
      </c>
      <c r="AG29" s="91">
        <f t="shared" si="0"/>
        <v>5.38998097653773E-3</v>
      </c>
      <c r="AH29" s="91">
        <f t="shared" si="0"/>
        <v>3.4914628102896789E-4</v>
      </c>
      <c r="AI29" s="91">
        <f t="shared" si="0"/>
        <v>2.0941465227034754E-3</v>
      </c>
      <c r="AJ29" s="91">
        <f t="shared" si="0"/>
        <v>3.16836132801528E-3</v>
      </c>
      <c r="AK29" s="91">
        <f t="shared" si="0"/>
        <v>-5.9359145228308715E-4</v>
      </c>
      <c r="AL29" s="91">
        <f t="shared" si="0"/>
        <v>3.8326198534191004E-3</v>
      </c>
      <c r="AM29" s="91">
        <f t="shared" si="0"/>
        <v>-3.9072965973028492E-4</v>
      </c>
      <c r="AN29" s="91">
        <f t="shared" si="0"/>
        <v>4.8246054879887423E-3</v>
      </c>
      <c r="AO29" s="91">
        <f t="shared" si="0"/>
        <v>-3.5343936514287619E-3</v>
      </c>
      <c r="AP29" s="91">
        <f t="shared" si="0"/>
        <v>3.0115442529697173E-3</v>
      </c>
      <c r="AQ29" s="91">
        <f t="shared" si="0"/>
        <v>6.5610230747845423E-3</v>
      </c>
      <c r="AR29" s="91">
        <f t="shared" si="0"/>
        <v>1.9996685632215653E-3</v>
      </c>
      <c r="AS29" s="91">
        <f t="shared" si="1"/>
        <v>7.817323807003616E-3</v>
      </c>
      <c r="AT29" s="91">
        <f t="shared" si="2"/>
        <v>7.7348066298342545E-3</v>
      </c>
      <c r="AU29" s="91">
        <f t="shared" si="3"/>
        <v>3.5825951016154245E-4</v>
      </c>
      <c r="AX29" t="s">
        <v>29</v>
      </c>
      <c r="AY29" s="114" t="s">
        <v>270</v>
      </c>
      <c r="AZ29">
        <v>142658</v>
      </c>
      <c r="BA29">
        <v>142164</v>
      </c>
      <c r="BB29" t="s">
        <v>314</v>
      </c>
      <c r="BC29" s="130">
        <f>(AnnualChTB[[#This Row],[Persons this year]]-AnnualChTB[[#This Row],[Persons last year]])/AnnualChTB[[#This Row],[Persons last year]]</f>
        <v>3.4748600208210235E-3</v>
      </c>
    </row>
    <row r="30" spans="1:55" x14ac:dyDescent="0.3">
      <c r="A30" t="s">
        <v>32</v>
      </c>
      <c r="B30" t="s">
        <v>31</v>
      </c>
      <c r="C30" t="s">
        <v>245</v>
      </c>
      <c r="D30" t="s">
        <v>306</v>
      </c>
      <c r="E30">
        <v>27</v>
      </c>
      <c r="F30">
        <v>960</v>
      </c>
      <c r="G30">
        <v>935</v>
      </c>
      <c r="H30">
        <v>892</v>
      </c>
      <c r="I30">
        <v>869</v>
      </c>
      <c r="J30">
        <v>905</v>
      </c>
      <c r="K30">
        <v>916</v>
      </c>
      <c r="L30">
        <v>946</v>
      </c>
      <c r="M30">
        <v>1032</v>
      </c>
      <c r="N30">
        <v>1127</v>
      </c>
      <c r="O30">
        <v>1104</v>
      </c>
      <c r="P30">
        <v>1072</v>
      </c>
      <c r="Q30">
        <v>1037</v>
      </c>
      <c r="R30">
        <v>1010</v>
      </c>
      <c r="S30">
        <v>979</v>
      </c>
      <c r="T30">
        <v>979</v>
      </c>
      <c r="U30">
        <v>963</v>
      </c>
      <c r="V30">
        <v>1004</v>
      </c>
      <c r="W30">
        <v>997</v>
      </c>
      <c r="X30">
        <v>1085</v>
      </c>
      <c r="Y30">
        <v>988</v>
      </c>
      <c r="AA30" t="s">
        <v>11</v>
      </c>
      <c r="AB30" s="91"/>
      <c r="AC30" s="91">
        <f t="shared" si="0"/>
        <v>5.6607246954867609E-3</v>
      </c>
      <c r="AD30" s="91">
        <f t="shared" si="0"/>
        <v>1.201281366791244E-2</v>
      </c>
      <c r="AE30" s="91">
        <f t="shared" si="0"/>
        <v>1.3000715981459849E-2</v>
      </c>
      <c r="AF30" s="91">
        <f t="shared" si="0"/>
        <v>1.3317461498400417E-2</v>
      </c>
      <c r="AG30" s="91">
        <f t="shared" si="0"/>
        <v>1.1629955947136564E-2</v>
      </c>
      <c r="AH30" s="91">
        <f t="shared" si="0"/>
        <v>4.9788074086976721E-3</v>
      </c>
      <c r="AI30" s="91">
        <f t="shared" si="0"/>
        <v>-1.9498808406152957E-4</v>
      </c>
      <c r="AJ30" s="91">
        <f t="shared" si="0"/>
        <v>-3.5176932022565242E-3</v>
      </c>
      <c r="AK30" s="91">
        <f t="shared" si="0"/>
        <v>6.3426019890399834E-3</v>
      </c>
      <c r="AL30" s="91">
        <f t="shared" si="0"/>
        <v>8.8092717044464131E-3</v>
      </c>
      <c r="AM30" s="91">
        <f t="shared" si="0"/>
        <v>2.8703214474417012E-3</v>
      </c>
      <c r="AN30" s="91">
        <f t="shared" si="0"/>
        <v>-3.2323289855897934E-3</v>
      </c>
      <c r="AO30" s="91">
        <f t="shared" si="0"/>
        <v>-6.7856173483235951E-4</v>
      </c>
      <c r="AP30" s="91">
        <f t="shared" si="0"/>
        <v>5.5608368416162164E-3</v>
      </c>
      <c r="AQ30" s="91">
        <f t="shared" si="0"/>
        <v>2.4025304758858441E-3</v>
      </c>
      <c r="AR30" s="91">
        <f t="shared" si="0"/>
        <v>2.2904065294313694E-3</v>
      </c>
      <c r="AS30" s="91">
        <f t="shared" si="1"/>
        <v>3.3393233625288298E-3</v>
      </c>
      <c r="AT30" s="91">
        <f t="shared" si="2"/>
        <v>9.2865503673722656E-3</v>
      </c>
      <c r="AU30" s="91">
        <f t="shared" si="3"/>
        <v>7.0702483669263282E-3</v>
      </c>
      <c r="AX30" t="s">
        <v>29</v>
      </c>
      <c r="AY30" s="114" t="s">
        <v>271</v>
      </c>
      <c r="AZ30">
        <v>143143</v>
      </c>
      <c r="BA30">
        <v>142658</v>
      </c>
      <c r="BB30" t="s">
        <v>314</v>
      </c>
      <c r="BC30" s="130">
        <f>(AnnualChTB[[#This Row],[Persons this year]]-AnnualChTB[[#This Row],[Persons last year]])/AnnualChTB[[#This Row],[Persons last year]]</f>
        <v>3.3997392364956752E-3</v>
      </c>
    </row>
    <row r="31" spans="1:55" x14ac:dyDescent="0.3">
      <c r="A31" t="s">
        <v>32</v>
      </c>
      <c r="B31" t="s">
        <v>31</v>
      </c>
      <c r="C31" t="s">
        <v>245</v>
      </c>
      <c r="D31" t="s">
        <v>306</v>
      </c>
      <c r="E31">
        <v>28</v>
      </c>
      <c r="F31">
        <v>995</v>
      </c>
      <c r="G31">
        <v>972</v>
      </c>
      <c r="H31">
        <v>931</v>
      </c>
      <c r="I31">
        <v>901</v>
      </c>
      <c r="J31">
        <v>860</v>
      </c>
      <c r="K31">
        <v>933</v>
      </c>
      <c r="L31">
        <v>926</v>
      </c>
      <c r="M31">
        <v>980</v>
      </c>
      <c r="N31">
        <v>1053</v>
      </c>
      <c r="O31">
        <v>1142</v>
      </c>
      <c r="P31">
        <v>1135</v>
      </c>
      <c r="Q31">
        <v>1051</v>
      </c>
      <c r="R31">
        <v>1046</v>
      </c>
      <c r="S31">
        <v>1010</v>
      </c>
      <c r="T31">
        <v>984</v>
      </c>
      <c r="U31">
        <v>971</v>
      </c>
      <c r="V31">
        <v>963</v>
      </c>
      <c r="W31">
        <v>1001</v>
      </c>
      <c r="X31">
        <v>998</v>
      </c>
      <c r="Y31">
        <v>1096</v>
      </c>
      <c r="AA31" t="s">
        <v>9</v>
      </c>
      <c r="AB31" s="91"/>
      <c r="AC31" s="91">
        <f t="shared" si="0"/>
        <v>1.1211218618763065E-2</v>
      </c>
      <c r="AD31" s="91">
        <f t="shared" si="0"/>
        <v>1.3556779304414644E-2</v>
      </c>
      <c r="AE31" s="91">
        <f t="shared" si="0"/>
        <v>1.1805054151624549E-2</v>
      </c>
      <c r="AF31" s="91">
        <f t="shared" si="0"/>
        <v>5.4233417775716277E-3</v>
      </c>
      <c r="AG31" s="91">
        <f t="shared" si="0"/>
        <v>5.4295752155860749E-3</v>
      </c>
      <c r="AH31" s="91">
        <f t="shared" si="0"/>
        <v>5.6826203586051111E-3</v>
      </c>
      <c r="AI31" s="91">
        <f t="shared" si="0"/>
        <v>3.0182851928543851E-3</v>
      </c>
      <c r="AJ31" s="91">
        <f t="shared" si="0"/>
        <v>-2.6942860142062353E-3</v>
      </c>
      <c r="AK31" s="91">
        <f t="shared" si="0"/>
        <v>3.754122517718055E-3</v>
      </c>
      <c r="AL31" s="91">
        <f t="shared" si="0"/>
        <v>1.2932993114055018E-3</v>
      </c>
      <c r="AM31" s="91">
        <f t="shared" si="0"/>
        <v>5.4806953850450322E-3</v>
      </c>
      <c r="AN31" s="91">
        <f t="shared" si="0"/>
        <v>4.7217303753081278E-3</v>
      </c>
      <c r="AO31" s="91">
        <f t="shared" si="0"/>
        <v>3.9220429178617091E-3</v>
      </c>
      <c r="AP31" s="91">
        <f t="shared" si="0"/>
        <v>7.1250322691678858E-3</v>
      </c>
      <c r="AQ31" s="91">
        <f t="shared" si="0"/>
        <v>5.8955211128009707E-3</v>
      </c>
      <c r="AR31" s="91">
        <f t="shared" si="0"/>
        <v>1.0872519706441968E-2</v>
      </c>
      <c r="AS31" s="91">
        <f t="shared" si="1"/>
        <v>9.2934928744286098E-3</v>
      </c>
      <c r="AT31" s="91">
        <f t="shared" si="2"/>
        <v>1.3836854987761627E-2</v>
      </c>
      <c r="AU31" s="91">
        <f t="shared" si="3"/>
        <v>1.8690053869399554E-2</v>
      </c>
      <c r="AX31" t="s">
        <v>29</v>
      </c>
      <c r="AY31" s="114" t="s">
        <v>272</v>
      </c>
      <c r="AZ31">
        <v>143688</v>
      </c>
      <c r="BA31">
        <v>143143</v>
      </c>
      <c r="BB31" t="s">
        <v>314</v>
      </c>
      <c r="BC31" s="130">
        <f>(AnnualChTB[[#This Row],[Persons this year]]-AnnualChTB[[#This Row],[Persons last year]])/AnnualChTB[[#This Row],[Persons last year]]</f>
        <v>3.807381429759052E-3</v>
      </c>
    </row>
    <row r="32" spans="1:55" x14ac:dyDescent="0.3">
      <c r="A32" t="s">
        <v>32</v>
      </c>
      <c r="B32" t="s">
        <v>31</v>
      </c>
      <c r="C32" t="s">
        <v>245</v>
      </c>
      <c r="D32" t="s">
        <v>306</v>
      </c>
      <c r="E32">
        <v>29</v>
      </c>
      <c r="F32">
        <v>1044</v>
      </c>
      <c r="G32">
        <v>1007</v>
      </c>
      <c r="H32">
        <v>979</v>
      </c>
      <c r="I32">
        <v>941</v>
      </c>
      <c r="J32">
        <v>914</v>
      </c>
      <c r="K32">
        <v>897</v>
      </c>
      <c r="L32">
        <v>980</v>
      </c>
      <c r="M32">
        <v>939</v>
      </c>
      <c r="N32">
        <v>1000</v>
      </c>
      <c r="O32">
        <v>1073</v>
      </c>
      <c r="P32">
        <v>1145</v>
      </c>
      <c r="Q32">
        <v>1140</v>
      </c>
      <c r="R32">
        <v>1071</v>
      </c>
      <c r="S32">
        <v>1022</v>
      </c>
      <c r="T32">
        <v>1039</v>
      </c>
      <c r="U32">
        <v>1007</v>
      </c>
      <c r="V32">
        <v>964</v>
      </c>
      <c r="W32">
        <v>958</v>
      </c>
      <c r="X32">
        <v>1009</v>
      </c>
      <c r="Y32">
        <v>1014</v>
      </c>
      <c r="AA32" t="s">
        <v>7</v>
      </c>
      <c r="AB32" s="91"/>
      <c r="AC32" s="91">
        <f t="shared" si="0"/>
        <v>-1.3862019589623289E-3</v>
      </c>
      <c r="AD32" s="91">
        <f t="shared" si="0"/>
        <v>2.6389651595582404E-3</v>
      </c>
      <c r="AE32" s="91">
        <f t="shared" si="0"/>
        <v>-1.6126823776415281E-3</v>
      </c>
      <c r="AF32" s="91">
        <f t="shared" si="0"/>
        <v>3.7944013531840972E-3</v>
      </c>
      <c r="AG32" s="91">
        <f t="shared" si="0"/>
        <v>4.9641729414622296E-3</v>
      </c>
      <c r="AH32" s="91">
        <f t="shared" si="0"/>
        <v>6.4049305880753485E-3</v>
      </c>
      <c r="AI32" s="91">
        <f t="shared" si="0"/>
        <v>6.6043258334208908E-3</v>
      </c>
      <c r="AJ32" s="91">
        <f t="shared" si="0"/>
        <v>6.2031224371113733E-3</v>
      </c>
      <c r="AK32" s="91">
        <f t="shared" si="0"/>
        <v>5.1127017294269328E-3</v>
      </c>
      <c r="AL32" s="91">
        <f t="shared" si="0"/>
        <v>3.3763859400802077E-3</v>
      </c>
      <c r="AM32" s="91">
        <f t="shared" si="0"/>
        <v>4.0997457863723866E-3</v>
      </c>
      <c r="AN32" s="91">
        <f t="shared" si="0"/>
        <v>5.3562020722355561E-3</v>
      </c>
      <c r="AO32" s="91">
        <f t="shared" si="0"/>
        <v>5.9099245975137559E-3</v>
      </c>
      <c r="AP32" s="91">
        <f t="shared" si="0"/>
        <v>4.543875897198426E-3</v>
      </c>
      <c r="AQ32" s="91">
        <f t="shared" si="0"/>
        <v>5.3156241896914341E-3</v>
      </c>
      <c r="AR32" s="91">
        <f t="shared" si="0"/>
        <v>8.2823448493272393E-3</v>
      </c>
      <c r="AS32" s="91">
        <f t="shared" si="1"/>
        <v>7.5321537696297876E-3</v>
      </c>
      <c r="AT32" s="91">
        <f t="shared" si="2"/>
        <v>8.2798504831088221E-3</v>
      </c>
      <c r="AU32" s="91">
        <f t="shared" si="3"/>
        <v>-6.9947679136006264E-4</v>
      </c>
      <c r="AX32" t="s">
        <v>29</v>
      </c>
      <c r="AY32" s="114" t="s">
        <v>273</v>
      </c>
      <c r="AZ32">
        <v>143733</v>
      </c>
      <c r="BA32">
        <v>143688</v>
      </c>
      <c r="BB32" t="s">
        <v>314</v>
      </c>
      <c r="BC32" s="130">
        <f>(AnnualChTB[[#This Row],[Persons this year]]-AnnualChTB[[#This Row],[Persons last year]])/AnnualChTB[[#This Row],[Persons last year]]</f>
        <v>3.1317855353265407E-4</v>
      </c>
    </row>
    <row r="33" spans="1:55" x14ac:dyDescent="0.3">
      <c r="A33" t="s">
        <v>32</v>
      </c>
      <c r="B33" t="s">
        <v>31</v>
      </c>
      <c r="C33" t="s">
        <v>245</v>
      </c>
      <c r="D33" t="s">
        <v>306</v>
      </c>
      <c r="E33">
        <v>30</v>
      </c>
      <c r="F33">
        <v>1108</v>
      </c>
      <c r="G33">
        <v>1069</v>
      </c>
      <c r="H33">
        <v>1022</v>
      </c>
      <c r="I33">
        <v>1004</v>
      </c>
      <c r="J33">
        <v>983</v>
      </c>
      <c r="K33">
        <v>944</v>
      </c>
      <c r="L33">
        <v>920</v>
      </c>
      <c r="M33">
        <v>980</v>
      </c>
      <c r="N33">
        <v>932</v>
      </c>
      <c r="O33">
        <v>1008</v>
      </c>
      <c r="P33">
        <v>1067</v>
      </c>
      <c r="Q33">
        <v>1154</v>
      </c>
      <c r="R33">
        <v>1122</v>
      </c>
      <c r="S33">
        <v>1061</v>
      </c>
      <c r="T33">
        <v>1008</v>
      </c>
      <c r="U33">
        <v>1043</v>
      </c>
      <c r="V33">
        <v>1000</v>
      </c>
      <c r="W33">
        <v>947</v>
      </c>
      <c r="X33">
        <v>976</v>
      </c>
      <c r="Y33">
        <v>1030</v>
      </c>
      <c r="AA33" t="s">
        <v>5</v>
      </c>
      <c r="AB33" s="91"/>
      <c r="AC33" s="91">
        <f t="shared" si="0"/>
        <v>5.5123185408229034E-3</v>
      </c>
      <c r="AD33" s="91">
        <f t="shared" si="0"/>
        <v>5.9987371079772683E-3</v>
      </c>
      <c r="AE33" s="91">
        <f t="shared" si="0"/>
        <v>4.0799246783136314E-3</v>
      </c>
      <c r="AF33" s="91">
        <f t="shared" si="0"/>
        <v>1.6575422910075962E-3</v>
      </c>
      <c r="AG33" s="91">
        <f t="shared" si="0"/>
        <v>7.1771013588267001E-3</v>
      </c>
      <c r="AH33" s="91">
        <f t="shared" si="0"/>
        <v>5.7833859095688745E-3</v>
      </c>
      <c r="AI33" s="91">
        <f t="shared" si="0"/>
        <v>6.55290867000224E-3</v>
      </c>
      <c r="AJ33" s="91">
        <f t="shared" si="0"/>
        <v>7.2243346007604559E-3</v>
      </c>
      <c r="AK33" s="91">
        <f t="shared" si="0"/>
        <v>2.1821396016904675E-3</v>
      </c>
      <c r="AL33" s="91">
        <f t="shared" si="0"/>
        <v>3.0777428660676552E-3</v>
      </c>
      <c r="AM33" s="91">
        <f t="shared" si="0"/>
        <v>-1.6669567049211859E-3</v>
      </c>
      <c r="AN33" s="91">
        <f t="shared" si="0"/>
        <v>-3.2110386333819574E-4</v>
      </c>
      <c r="AO33" s="91">
        <f t="shared" si="0"/>
        <v>1.3949561323005762E-3</v>
      </c>
      <c r="AP33" s="91">
        <f t="shared" si="0"/>
        <v>5.2146339675208037E-3</v>
      </c>
      <c r="AQ33" s="91">
        <f t="shared" si="0"/>
        <v>4.1117746273419339E-3</v>
      </c>
      <c r="AR33" s="91">
        <f t="shared" si="0"/>
        <v>2.3970363913706689E-3</v>
      </c>
      <c r="AS33" s="91">
        <f t="shared" si="1"/>
        <v>1.1503623188405796E-3</v>
      </c>
      <c r="AT33" s="91">
        <f t="shared" si="2"/>
        <v>2.3614139531517187E-3</v>
      </c>
      <c r="AU33" s="91">
        <f t="shared" si="3"/>
        <v>2.6898220023829295E-3</v>
      </c>
      <c r="AX33" t="s">
        <v>29</v>
      </c>
      <c r="AY33" s="114" t="s">
        <v>274</v>
      </c>
      <c r="AZ33">
        <v>143644</v>
      </c>
      <c r="BA33">
        <v>143733</v>
      </c>
      <c r="BB33" t="s">
        <v>314</v>
      </c>
      <c r="BC33" s="130">
        <f>(AnnualChTB[[#This Row],[Persons this year]]-AnnualChTB[[#This Row],[Persons last year]])/AnnualChTB[[#This Row],[Persons last year]]</f>
        <v>-6.1920366234615571E-4</v>
      </c>
    </row>
    <row r="34" spans="1:55" x14ac:dyDescent="0.3">
      <c r="A34" t="s">
        <v>32</v>
      </c>
      <c r="B34" t="s">
        <v>31</v>
      </c>
      <c r="C34" t="s">
        <v>245</v>
      </c>
      <c r="D34" t="s">
        <v>306</v>
      </c>
      <c r="E34">
        <v>31</v>
      </c>
      <c r="F34">
        <v>1055</v>
      </c>
      <c r="G34">
        <v>1118</v>
      </c>
      <c r="H34">
        <v>1081</v>
      </c>
      <c r="I34">
        <v>1037</v>
      </c>
      <c r="J34">
        <v>1010</v>
      </c>
      <c r="K34">
        <v>970</v>
      </c>
      <c r="L34">
        <v>968</v>
      </c>
      <c r="M34">
        <v>941</v>
      </c>
      <c r="N34">
        <v>989</v>
      </c>
      <c r="O34">
        <v>949</v>
      </c>
      <c r="P34">
        <v>1031</v>
      </c>
      <c r="Q34">
        <v>1068</v>
      </c>
      <c r="R34">
        <v>1149</v>
      </c>
      <c r="S34">
        <v>1108</v>
      </c>
      <c r="T34">
        <v>1031</v>
      </c>
      <c r="U34">
        <v>981</v>
      </c>
      <c r="V34">
        <v>1030</v>
      </c>
      <c r="W34">
        <v>988</v>
      </c>
      <c r="X34">
        <v>941</v>
      </c>
      <c r="Y34">
        <v>950</v>
      </c>
      <c r="AA34" t="s">
        <v>3</v>
      </c>
      <c r="AB34" s="91"/>
      <c r="AC34" s="91">
        <f t="shared" si="0"/>
        <v>2.4889380530973451E-3</v>
      </c>
      <c r="AD34" s="91">
        <f t="shared" si="0"/>
        <v>4.809195402298851E-3</v>
      </c>
      <c r="AE34" s="91">
        <f t="shared" si="0"/>
        <v>2.882688312757955E-3</v>
      </c>
      <c r="AF34" s="91">
        <f t="shared" si="0"/>
        <v>1.9892688980545315E-3</v>
      </c>
      <c r="AG34" s="91">
        <f t="shared" si="0"/>
        <v>4.5716991785512634E-3</v>
      </c>
      <c r="AH34" s="91">
        <f t="shared" si="0"/>
        <v>3.7349965551002648E-3</v>
      </c>
      <c r="AI34" s="91">
        <f t="shared" si="0"/>
        <v>-4.8771676300578032E-4</v>
      </c>
      <c r="AJ34" s="91">
        <f t="shared" si="0"/>
        <v>-7.5000451809950663E-4</v>
      </c>
      <c r="AK34" s="91">
        <f t="shared" si="0"/>
        <v>1.627736632212908E-3</v>
      </c>
      <c r="AL34" s="91">
        <f t="shared" si="0"/>
        <v>-1.3181297003512003E-3</v>
      </c>
      <c r="AM34" s="91">
        <f t="shared" si="0"/>
        <v>2.6578193225272788E-3</v>
      </c>
      <c r="AN34" s="91">
        <f t="shared" si="0"/>
        <v>2.7499526647492135E-3</v>
      </c>
      <c r="AO34" s="91">
        <f t="shared" si="0"/>
        <v>5.6556610559631709E-3</v>
      </c>
      <c r="AP34" s="91">
        <f t="shared" si="0"/>
        <v>5.6953820018775985E-3</v>
      </c>
      <c r="AQ34" s="91">
        <f t="shared" si="0"/>
        <v>5.1474902651090842E-3</v>
      </c>
      <c r="AR34" s="91">
        <f t="shared" si="0"/>
        <v>7.2527219819389531E-3</v>
      </c>
      <c r="AS34" s="91">
        <f t="shared" si="1"/>
        <v>5.971145318358638E-4</v>
      </c>
      <c r="AT34" s="91">
        <f t="shared" si="2"/>
        <v>3.1329805439275467E-3</v>
      </c>
      <c r="AU34" s="91">
        <f t="shared" si="3"/>
        <v>1.662204958619845E-3</v>
      </c>
      <c r="AX34" t="s">
        <v>29</v>
      </c>
      <c r="AY34" s="114" t="s">
        <v>275</v>
      </c>
      <c r="AZ34">
        <v>142921</v>
      </c>
      <c r="BA34">
        <v>143644</v>
      </c>
      <c r="BB34" t="s">
        <v>314</v>
      </c>
      <c r="BC34" s="130">
        <f>(AnnualChTB[[#This Row],[Persons this year]]-AnnualChTB[[#This Row],[Persons last year]])/AnnualChTB[[#This Row],[Persons last year]]</f>
        <v>-5.0332767118710141E-3</v>
      </c>
    </row>
    <row r="35" spans="1:55" x14ac:dyDescent="0.3">
      <c r="A35" t="s">
        <v>32</v>
      </c>
      <c r="B35" t="s">
        <v>31</v>
      </c>
      <c r="C35" t="s">
        <v>245</v>
      </c>
      <c r="D35" t="s">
        <v>306</v>
      </c>
      <c r="E35">
        <v>32</v>
      </c>
      <c r="F35">
        <v>1154</v>
      </c>
      <c r="G35">
        <v>1063</v>
      </c>
      <c r="H35">
        <v>1122</v>
      </c>
      <c r="I35">
        <v>1099</v>
      </c>
      <c r="J35">
        <v>1028</v>
      </c>
      <c r="K35">
        <v>1023</v>
      </c>
      <c r="L35">
        <v>967</v>
      </c>
      <c r="M35">
        <v>970</v>
      </c>
      <c r="N35">
        <v>973</v>
      </c>
      <c r="O35">
        <v>987</v>
      </c>
      <c r="P35">
        <v>961</v>
      </c>
      <c r="Q35">
        <v>1010</v>
      </c>
      <c r="R35">
        <v>1046</v>
      </c>
      <c r="S35">
        <v>1141</v>
      </c>
      <c r="T35">
        <v>1088</v>
      </c>
      <c r="U35">
        <v>1026</v>
      </c>
      <c r="V35">
        <v>990</v>
      </c>
      <c r="W35">
        <v>1027</v>
      </c>
      <c r="X35">
        <v>998</v>
      </c>
      <c r="Y35">
        <v>957</v>
      </c>
      <c r="AA35" t="s">
        <v>1</v>
      </c>
      <c r="AB35" s="91"/>
      <c r="AC35" s="91">
        <f t="shared" si="0"/>
        <v>6.0869565217391303E-3</v>
      </c>
      <c r="AD35" s="91">
        <f t="shared" si="0"/>
        <v>7.5344782232911198E-3</v>
      </c>
      <c r="AE35" s="91">
        <f t="shared" si="0"/>
        <v>4.7927195419875798E-3</v>
      </c>
      <c r="AF35" s="91">
        <f t="shared" si="0"/>
        <v>3.9717891610987375E-3</v>
      </c>
      <c r="AG35" s="91">
        <f t="shared" si="0"/>
        <v>2.2830628165785485E-3</v>
      </c>
      <c r="AH35" s="91">
        <f t="shared" si="0"/>
        <v>3.6888458523539448E-4</v>
      </c>
      <c r="AI35" s="91">
        <f t="shared" si="0"/>
        <v>-2.1203042175616501E-3</v>
      </c>
      <c r="AJ35" s="91">
        <f t="shared" si="0"/>
        <v>-1.7368007760173679E-3</v>
      </c>
      <c r="AK35" s="91">
        <f t="shared" si="0"/>
        <v>-1.3418843758386777E-3</v>
      </c>
      <c r="AL35" s="91">
        <f t="shared" si="0"/>
        <v>-2.0386981985321372E-3</v>
      </c>
      <c r="AM35" s="91">
        <f t="shared" si="0"/>
        <v>1.0864316755190729E-3</v>
      </c>
      <c r="AN35" s="91">
        <f t="shared" si="0"/>
        <v>3.3206875121743083E-3</v>
      </c>
      <c r="AO35" s="91">
        <f t="shared" si="0"/>
        <v>3.9475995451477806E-3</v>
      </c>
      <c r="AP35" s="91">
        <f t="shared" si="0"/>
        <v>8.7665985229386529E-3</v>
      </c>
      <c r="AQ35" s="91">
        <f t="shared" si="0"/>
        <v>4.1626348748470959E-3</v>
      </c>
      <c r="AR35" s="91">
        <f t="shared" si="0"/>
        <v>3.854475373175033E-3</v>
      </c>
      <c r="AS35" s="91">
        <f t="shared" si="1"/>
        <v>7.2175031242642127E-3</v>
      </c>
      <c r="AT35" s="91">
        <f t="shared" si="2"/>
        <v>7.8041412297816101E-3</v>
      </c>
      <c r="AU35" s="91">
        <f t="shared" si="3"/>
        <v>8.7072111052626886E-3</v>
      </c>
      <c r="AX35" t="s">
        <v>29</v>
      </c>
      <c r="AY35" s="114" t="s">
        <v>276</v>
      </c>
      <c r="AZ35">
        <v>142578</v>
      </c>
      <c r="BA35">
        <v>142921</v>
      </c>
      <c r="BB35" t="s">
        <v>314</v>
      </c>
      <c r="BC35" s="130">
        <f>(AnnualChTB[[#This Row],[Persons this year]]-AnnualChTB[[#This Row],[Persons last year]])/AnnualChTB[[#This Row],[Persons last year]]</f>
        <v>-2.3999272325270606E-3</v>
      </c>
    </row>
    <row r="36" spans="1:55" x14ac:dyDescent="0.3">
      <c r="A36" t="s">
        <v>32</v>
      </c>
      <c r="B36" t="s">
        <v>31</v>
      </c>
      <c r="C36" t="s">
        <v>245</v>
      </c>
      <c r="D36" t="s">
        <v>306</v>
      </c>
      <c r="E36">
        <v>33</v>
      </c>
      <c r="F36">
        <v>1101</v>
      </c>
      <c r="G36">
        <v>1145</v>
      </c>
      <c r="H36">
        <v>1063</v>
      </c>
      <c r="I36">
        <v>1109</v>
      </c>
      <c r="J36">
        <v>1116</v>
      </c>
      <c r="K36">
        <v>1054</v>
      </c>
      <c r="L36">
        <v>1028</v>
      </c>
      <c r="M36">
        <v>952</v>
      </c>
      <c r="N36">
        <v>966</v>
      </c>
      <c r="O36">
        <v>964</v>
      </c>
      <c r="P36">
        <v>966</v>
      </c>
      <c r="Q36">
        <v>962</v>
      </c>
      <c r="R36">
        <v>981</v>
      </c>
      <c r="S36">
        <v>1052</v>
      </c>
      <c r="T36">
        <v>1126</v>
      </c>
      <c r="U36">
        <v>1095</v>
      </c>
      <c r="V36">
        <v>1011</v>
      </c>
      <c r="W36">
        <v>1014</v>
      </c>
      <c r="X36">
        <v>1028</v>
      </c>
      <c r="Y36">
        <v>980</v>
      </c>
      <c r="AA36" t="s">
        <v>26</v>
      </c>
      <c r="AB36" s="91"/>
      <c r="AC36" s="91">
        <f t="shared" si="0"/>
        <v>1.6119069950780525E-3</v>
      </c>
      <c r="AD36" s="91">
        <f t="shared" si="0"/>
        <v>5.4525138486999879E-3</v>
      </c>
      <c r="AE36" s="91">
        <f t="shared" si="0"/>
        <v>4.2653163035206772E-3</v>
      </c>
      <c r="AF36" s="91">
        <f t="shared" si="0"/>
        <v>4.2150117054659438E-3</v>
      </c>
      <c r="AG36" s="91">
        <f t="shared" si="0"/>
        <v>4.1860577939336818E-3</v>
      </c>
      <c r="AH36" s="91">
        <f t="shared" si="0"/>
        <v>2.3224114429663371E-3</v>
      </c>
      <c r="AI36" s="91">
        <f t="shared" si="0"/>
        <v>1.3082786495810066E-3</v>
      </c>
      <c r="AJ36" s="91">
        <f t="shared" si="0"/>
        <v>6.7821261320735249E-4</v>
      </c>
      <c r="AK36" s="91">
        <f t="shared" si="0"/>
        <v>2.9532505083147143E-3</v>
      </c>
      <c r="AL36" s="91">
        <f t="shared" si="0"/>
        <v>3.4079064457308672E-3</v>
      </c>
      <c r="AM36" s="91">
        <f t="shared" si="0"/>
        <v>3.2537868376981763E-3</v>
      </c>
      <c r="AN36" s="91">
        <f t="shared" si="0"/>
        <v>2.7429660447348494E-3</v>
      </c>
      <c r="AO36" s="91">
        <f t="shared" si="0"/>
        <v>3.4032075506917566E-3</v>
      </c>
      <c r="AP36" s="91">
        <f t="shared" si="0"/>
        <v>5.3018548035903791E-3</v>
      </c>
      <c r="AQ36" s="91">
        <f t="shared" si="0"/>
        <v>5.5035222374093156E-3</v>
      </c>
      <c r="AR36" s="91">
        <f t="shared" si="0"/>
        <v>5.3847273506003757E-3</v>
      </c>
      <c r="AS36" s="91">
        <f t="shared" si="1"/>
        <v>6.8211223483698119E-3</v>
      </c>
      <c r="AT36" s="91">
        <f t="shared" si="2"/>
        <v>8.0541926675938985E-3</v>
      </c>
      <c r="AU36" s="91">
        <f t="shared" si="3"/>
        <v>5.9657369779775194E-3</v>
      </c>
      <c r="AX36" t="s">
        <v>29</v>
      </c>
      <c r="AY36" s="114" t="s">
        <v>277</v>
      </c>
      <c r="AZ36">
        <v>142753</v>
      </c>
      <c r="BA36">
        <v>142578</v>
      </c>
      <c r="BB36" t="s">
        <v>314</v>
      </c>
      <c r="BC36" s="130">
        <f>(AnnualChTB[[#This Row],[Persons this year]]-AnnualChTB[[#This Row],[Persons last year]])/AnnualChTB[[#This Row],[Persons last year]]</f>
        <v>1.2273983363492265E-3</v>
      </c>
    </row>
    <row r="37" spans="1:55" x14ac:dyDescent="0.3">
      <c r="A37" t="s">
        <v>32</v>
      </c>
      <c r="B37" t="s">
        <v>31</v>
      </c>
      <c r="C37" t="s">
        <v>245</v>
      </c>
      <c r="D37" t="s">
        <v>306</v>
      </c>
      <c r="E37">
        <v>34</v>
      </c>
      <c r="F37">
        <v>1082</v>
      </c>
      <c r="G37">
        <v>1141</v>
      </c>
      <c r="H37">
        <v>1153</v>
      </c>
      <c r="I37">
        <v>1097</v>
      </c>
      <c r="J37">
        <v>1108</v>
      </c>
      <c r="K37">
        <v>1118</v>
      </c>
      <c r="L37">
        <v>1053</v>
      </c>
      <c r="M37">
        <v>1029</v>
      </c>
      <c r="N37">
        <v>961</v>
      </c>
      <c r="O37">
        <v>957</v>
      </c>
      <c r="P37">
        <v>987</v>
      </c>
      <c r="Q37">
        <v>961</v>
      </c>
      <c r="R37">
        <v>969</v>
      </c>
      <c r="S37">
        <v>964</v>
      </c>
      <c r="T37">
        <v>1041</v>
      </c>
      <c r="U37">
        <v>1135</v>
      </c>
      <c r="V37">
        <v>1089</v>
      </c>
      <c r="W37">
        <v>1003</v>
      </c>
      <c r="X37">
        <v>1002</v>
      </c>
      <c r="Y37">
        <v>1046</v>
      </c>
      <c r="AA37" t="s">
        <v>33</v>
      </c>
      <c r="AB37" s="91"/>
      <c r="AC37" s="91">
        <f t="shared" si="0"/>
        <v>1.9833976003076348E-3</v>
      </c>
      <c r="AD37" s="91">
        <f t="shared" si="0"/>
        <v>5.3461927389801675E-3</v>
      </c>
      <c r="AE37" s="91">
        <f t="shared" si="0"/>
        <v>4.4520154545734719E-3</v>
      </c>
      <c r="AF37" s="91">
        <f t="shared" si="0"/>
        <v>4.26561898545631E-3</v>
      </c>
      <c r="AG37" s="91">
        <f t="shared" si="0"/>
        <v>4.0565472408604433E-3</v>
      </c>
      <c r="AH37" s="91">
        <f t="shared" si="0"/>
        <v>2.3755466004787055E-3</v>
      </c>
      <c r="AI37" s="91">
        <f t="shared" si="0"/>
        <v>1.2122106942234745E-3</v>
      </c>
      <c r="AJ37" s="91">
        <f t="shared" si="0"/>
        <v>1.1997174703257704E-3</v>
      </c>
      <c r="AK37" s="91">
        <f t="shared" si="0"/>
        <v>3.0160036781204146E-3</v>
      </c>
      <c r="AL37" s="91">
        <f t="shared" si="0"/>
        <v>2.7427471937791722E-3</v>
      </c>
      <c r="AM37" s="91">
        <f t="shared" si="0"/>
        <v>2.7140310478034895E-3</v>
      </c>
      <c r="AN37" s="91">
        <f t="shared" si="0"/>
        <v>1.8419926552334363E-3</v>
      </c>
      <c r="AO37" s="91">
        <f t="shared" si="0"/>
        <v>2.015722499250661E-3</v>
      </c>
      <c r="AP37" s="91">
        <f t="shared" si="0"/>
        <v>4.0614065084481196E-3</v>
      </c>
      <c r="AQ37" s="91">
        <f t="shared" si="0"/>
        <v>4.7193669412746893E-3</v>
      </c>
      <c r="AR37" s="91">
        <f t="shared" ref="AR37" si="4">(AR18-AQ18)/AQ18</f>
        <v>4.4707631364890154E-3</v>
      </c>
      <c r="AS37" s="91">
        <f t="shared" si="1"/>
        <v>5.2351665249913285E-3</v>
      </c>
      <c r="AT37" s="91">
        <f>(AT18-AS18)/AS18</f>
        <v>7.1020489888540348E-3</v>
      </c>
      <c r="AU37" s="91">
        <f t="shared" si="3"/>
        <v>4.3381417828795158E-3</v>
      </c>
      <c r="AX37" t="s">
        <v>29</v>
      </c>
      <c r="AY37" s="114" t="s">
        <v>278</v>
      </c>
      <c r="AZ37">
        <v>142080</v>
      </c>
      <c r="BA37">
        <v>142753</v>
      </c>
      <c r="BB37" t="s">
        <v>314</v>
      </c>
      <c r="BC37" s="130">
        <f>(AnnualChTB[[#This Row],[Persons this year]]-AnnualChTB[[#This Row],[Persons last year]])/AnnualChTB[[#This Row],[Persons last year]]</f>
        <v>-4.7144368244450207E-3</v>
      </c>
    </row>
    <row r="38" spans="1:55" x14ac:dyDescent="0.3">
      <c r="A38" t="s">
        <v>32</v>
      </c>
      <c r="B38" t="s">
        <v>31</v>
      </c>
      <c r="C38" t="s">
        <v>245</v>
      </c>
      <c r="D38" t="s">
        <v>306</v>
      </c>
      <c r="E38">
        <v>35</v>
      </c>
      <c r="F38">
        <v>1061</v>
      </c>
      <c r="G38">
        <v>1096</v>
      </c>
      <c r="H38">
        <v>1132</v>
      </c>
      <c r="I38">
        <v>1155</v>
      </c>
      <c r="J38">
        <v>1108</v>
      </c>
      <c r="K38">
        <v>1092</v>
      </c>
      <c r="L38">
        <v>1119</v>
      </c>
      <c r="M38">
        <v>1035</v>
      </c>
      <c r="N38">
        <v>1038</v>
      </c>
      <c r="O38">
        <v>978</v>
      </c>
      <c r="P38">
        <v>948</v>
      </c>
      <c r="Q38">
        <v>993</v>
      </c>
      <c r="R38">
        <v>954</v>
      </c>
      <c r="S38">
        <v>943</v>
      </c>
      <c r="T38">
        <v>982</v>
      </c>
      <c r="U38">
        <v>1055</v>
      </c>
      <c r="V38">
        <v>1118</v>
      </c>
      <c r="W38">
        <v>1091</v>
      </c>
      <c r="X38">
        <v>994</v>
      </c>
      <c r="Y38">
        <v>1008</v>
      </c>
      <c r="AX38" t="s">
        <v>29</v>
      </c>
      <c r="AY38" s="114" t="s">
        <v>279</v>
      </c>
      <c r="AZ38">
        <v>142037</v>
      </c>
      <c r="BA38">
        <v>142080</v>
      </c>
      <c r="BB38" t="s">
        <v>314</v>
      </c>
      <c r="BC38" s="130">
        <f>(AnnualChTB[[#This Row],[Persons this year]]-AnnualChTB[[#This Row],[Persons last year]])/AnnualChTB[[#This Row],[Persons last year]]</f>
        <v>-3.026463963963964E-4</v>
      </c>
    </row>
    <row r="39" spans="1:55" x14ac:dyDescent="0.3">
      <c r="A39" t="s">
        <v>32</v>
      </c>
      <c r="B39" t="s">
        <v>31</v>
      </c>
      <c r="C39" t="s">
        <v>245</v>
      </c>
      <c r="D39" t="s">
        <v>306</v>
      </c>
      <c r="E39">
        <v>36</v>
      </c>
      <c r="F39">
        <v>1054</v>
      </c>
      <c r="G39">
        <v>1070</v>
      </c>
      <c r="H39">
        <v>1109</v>
      </c>
      <c r="I39">
        <v>1124</v>
      </c>
      <c r="J39">
        <v>1167</v>
      </c>
      <c r="K39">
        <v>1117</v>
      </c>
      <c r="L39">
        <v>1073</v>
      </c>
      <c r="M39">
        <v>1102</v>
      </c>
      <c r="N39">
        <v>1037</v>
      </c>
      <c r="O39">
        <v>1044</v>
      </c>
      <c r="P39">
        <v>961</v>
      </c>
      <c r="Q39">
        <v>939</v>
      </c>
      <c r="R39">
        <v>992</v>
      </c>
      <c r="S39">
        <v>949</v>
      </c>
      <c r="T39">
        <v>938</v>
      </c>
      <c r="U39">
        <v>995</v>
      </c>
      <c r="V39">
        <v>1063</v>
      </c>
      <c r="W39">
        <v>1134</v>
      </c>
      <c r="X39">
        <v>1096</v>
      </c>
      <c r="Y39">
        <v>979</v>
      </c>
      <c r="AA39" s="98" t="s">
        <v>267</v>
      </c>
      <c r="AB39" s="27" t="s">
        <v>268</v>
      </c>
      <c r="AC39" s="27" t="s">
        <v>269</v>
      </c>
      <c r="AD39" s="27" t="s">
        <v>270</v>
      </c>
      <c r="AE39" s="27" t="s">
        <v>271</v>
      </c>
      <c r="AF39" s="27" t="s">
        <v>272</v>
      </c>
      <c r="AG39" s="27" t="s">
        <v>273</v>
      </c>
      <c r="AH39" s="27" t="s">
        <v>274</v>
      </c>
      <c r="AI39" s="27" t="s">
        <v>275</v>
      </c>
      <c r="AJ39" s="27" t="s">
        <v>276</v>
      </c>
      <c r="AK39" s="27" t="s">
        <v>277</v>
      </c>
      <c r="AL39" s="27" t="s">
        <v>278</v>
      </c>
      <c r="AM39" s="27" t="s">
        <v>279</v>
      </c>
      <c r="AN39" s="27" t="s">
        <v>280</v>
      </c>
      <c r="AO39" s="27" t="s">
        <v>281</v>
      </c>
      <c r="AP39" s="27" t="s">
        <v>282</v>
      </c>
      <c r="AQ39" s="27" t="s">
        <v>283</v>
      </c>
      <c r="AR39" s="27" t="s">
        <v>265</v>
      </c>
      <c r="AS39" s="26" t="s">
        <v>266</v>
      </c>
      <c r="AT39" s="26" t="s">
        <v>297</v>
      </c>
      <c r="AU39" s="26" t="s">
        <v>344</v>
      </c>
      <c r="AX39" t="s">
        <v>29</v>
      </c>
      <c r="AY39" s="114" t="s">
        <v>280</v>
      </c>
      <c r="AZ39">
        <v>141603</v>
      </c>
      <c r="BA39">
        <v>142037</v>
      </c>
      <c r="BB39" t="s">
        <v>314</v>
      </c>
      <c r="BC39" s="130">
        <f>(AnnualChTB[[#This Row],[Persons this year]]-AnnualChTB[[#This Row],[Persons last year]])/AnnualChTB[[#This Row],[Persons last year]]</f>
        <v>-3.0555418658518557E-3</v>
      </c>
    </row>
    <row r="40" spans="1:55" x14ac:dyDescent="0.3">
      <c r="A40" t="s">
        <v>32</v>
      </c>
      <c r="B40" t="s">
        <v>31</v>
      </c>
      <c r="C40" t="s">
        <v>245</v>
      </c>
      <c r="D40" t="s">
        <v>306</v>
      </c>
      <c r="E40">
        <v>37</v>
      </c>
      <c r="F40">
        <v>1008</v>
      </c>
      <c r="G40">
        <v>1044</v>
      </c>
      <c r="H40">
        <v>1068</v>
      </c>
      <c r="I40">
        <v>1110</v>
      </c>
      <c r="J40">
        <v>1113</v>
      </c>
      <c r="K40">
        <v>1160</v>
      </c>
      <c r="L40">
        <v>1113</v>
      </c>
      <c r="M40">
        <v>1066</v>
      </c>
      <c r="N40">
        <v>1109</v>
      </c>
      <c r="O40">
        <v>1028</v>
      </c>
      <c r="P40">
        <v>1035</v>
      </c>
      <c r="Q40">
        <v>957</v>
      </c>
      <c r="R40">
        <v>925</v>
      </c>
      <c r="S40">
        <v>981</v>
      </c>
      <c r="T40">
        <v>955</v>
      </c>
      <c r="U40">
        <v>951</v>
      </c>
      <c r="V40">
        <v>981</v>
      </c>
      <c r="W40">
        <v>1060</v>
      </c>
      <c r="X40">
        <v>1150</v>
      </c>
      <c r="Y40">
        <v>1087</v>
      </c>
      <c r="AA40" s="99" t="s">
        <v>284</v>
      </c>
      <c r="AB40" s="100">
        <v>59113016</v>
      </c>
      <c r="AC40" s="100">
        <v>59365677</v>
      </c>
      <c r="AD40" s="100">
        <v>59636662</v>
      </c>
      <c r="AE40" s="100">
        <v>59950364</v>
      </c>
      <c r="AF40" s="100">
        <v>60413276</v>
      </c>
      <c r="AG40" s="100">
        <v>60827067</v>
      </c>
      <c r="AH40" s="100">
        <v>61319075</v>
      </c>
      <c r="AI40" s="100">
        <v>61823772</v>
      </c>
      <c r="AJ40" s="100">
        <v>62260486</v>
      </c>
      <c r="AK40" s="100">
        <v>62759456</v>
      </c>
      <c r="AL40" s="100">
        <v>63285145</v>
      </c>
      <c r="AM40" s="100">
        <v>63705030</v>
      </c>
      <c r="AN40" s="100">
        <v>64105654</v>
      </c>
      <c r="AO40" s="100">
        <v>64596752</v>
      </c>
      <c r="AP40" s="100">
        <v>65110034</v>
      </c>
      <c r="AQ40" s="100">
        <v>65648054</v>
      </c>
      <c r="AR40" s="100">
        <v>66040229</v>
      </c>
      <c r="AS40" s="102">
        <v>66435550</v>
      </c>
      <c r="AT40" s="73">
        <v>66796807</v>
      </c>
      <c r="AU40">
        <v>67081234</v>
      </c>
      <c r="AX40" t="s">
        <v>29</v>
      </c>
      <c r="AY40" s="114" t="s">
        <v>281</v>
      </c>
      <c r="AZ40">
        <v>140898</v>
      </c>
      <c r="BA40">
        <v>141603</v>
      </c>
      <c r="BB40" t="s">
        <v>314</v>
      </c>
      <c r="BC40" s="130">
        <f>(AnnualChTB[[#This Row],[Persons this year]]-AnnualChTB[[#This Row],[Persons last year]])/AnnualChTB[[#This Row],[Persons last year]]</f>
        <v>-4.9787080782186816E-3</v>
      </c>
    </row>
    <row r="41" spans="1:55" x14ac:dyDescent="0.3">
      <c r="A41" t="s">
        <v>32</v>
      </c>
      <c r="B41" t="s">
        <v>31</v>
      </c>
      <c r="C41" t="s">
        <v>245</v>
      </c>
      <c r="D41" t="s">
        <v>306</v>
      </c>
      <c r="E41">
        <v>38</v>
      </c>
      <c r="F41">
        <v>1009</v>
      </c>
      <c r="G41">
        <v>1008</v>
      </c>
      <c r="H41">
        <v>1026</v>
      </c>
      <c r="I41">
        <v>1087</v>
      </c>
      <c r="J41">
        <v>1103</v>
      </c>
      <c r="K41">
        <v>1116</v>
      </c>
      <c r="L41">
        <v>1138</v>
      </c>
      <c r="M41">
        <v>1118</v>
      </c>
      <c r="N41">
        <v>1075</v>
      </c>
      <c r="O41">
        <v>1116</v>
      </c>
      <c r="P41">
        <v>1026</v>
      </c>
      <c r="Q41">
        <v>1017</v>
      </c>
      <c r="R41">
        <v>942</v>
      </c>
      <c r="S41">
        <v>893</v>
      </c>
      <c r="T41">
        <v>989</v>
      </c>
      <c r="U41">
        <v>957</v>
      </c>
      <c r="V41">
        <v>940</v>
      </c>
      <c r="W41">
        <v>989</v>
      </c>
      <c r="X41">
        <v>1032</v>
      </c>
      <c r="Y41">
        <v>1169</v>
      </c>
      <c r="AX41" t="s">
        <v>29</v>
      </c>
      <c r="AY41" s="114" t="s">
        <v>282</v>
      </c>
      <c r="AZ41">
        <v>140162</v>
      </c>
      <c r="BA41">
        <v>140898</v>
      </c>
      <c r="BB41" t="s">
        <v>314</v>
      </c>
      <c r="BC41" s="130">
        <f>(AnnualChTB[[#This Row],[Persons this year]]-AnnualChTB[[#This Row],[Persons last year]])/AnnualChTB[[#This Row],[Persons last year]]</f>
        <v>-5.2236369572314723E-3</v>
      </c>
    </row>
    <row r="42" spans="1:55" x14ac:dyDescent="0.3">
      <c r="A42" t="s">
        <v>32</v>
      </c>
      <c r="B42" t="s">
        <v>31</v>
      </c>
      <c r="C42" t="s">
        <v>245</v>
      </c>
      <c r="D42" t="s">
        <v>306</v>
      </c>
      <c r="E42">
        <v>39</v>
      </c>
      <c r="F42">
        <v>1017</v>
      </c>
      <c r="G42">
        <v>1013</v>
      </c>
      <c r="H42">
        <v>1004</v>
      </c>
      <c r="I42">
        <v>1020</v>
      </c>
      <c r="J42">
        <v>1077</v>
      </c>
      <c r="K42">
        <v>1086</v>
      </c>
      <c r="L42">
        <v>1117</v>
      </c>
      <c r="M42">
        <v>1142</v>
      </c>
      <c r="N42">
        <v>1124</v>
      </c>
      <c r="O42">
        <v>1066</v>
      </c>
      <c r="P42">
        <v>1094</v>
      </c>
      <c r="Q42">
        <v>1023</v>
      </c>
      <c r="R42">
        <v>1023</v>
      </c>
      <c r="S42">
        <v>950</v>
      </c>
      <c r="T42">
        <v>885</v>
      </c>
      <c r="U42">
        <v>998</v>
      </c>
      <c r="V42">
        <v>956</v>
      </c>
      <c r="W42">
        <v>937</v>
      </c>
      <c r="X42">
        <v>990</v>
      </c>
      <c r="Y42">
        <v>1034</v>
      </c>
      <c r="AA42" s="98" t="s">
        <v>267</v>
      </c>
      <c r="AB42" s="27" t="s">
        <v>268</v>
      </c>
      <c r="AC42" s="27" t="s">
        <v>269</v>
      </c>
      <c r="AD42" s="27" t="s">
        <v>270</v>
      </c>
      <c r="AE42" s="27" t="s">
        <v>271</v>
      </c>
      <c r="AF42" s="27" t="s">
        <v>272</v>
      </c>
      <c r="AG42" s="27" t="s">
        <v>273</v>
      </c>
      <c r="AH42" s="27" t="s">
        <v>274</v>
      </c>
      <c r="AI42" s="27" t="s">
        <v>275</v>
      </c>
      <c r="AJ42" s="27" t="s">
        <v>276</v>
      </c>
      <c r="AK42" s="27" t="s">
        <v>277</v>
      </c>
      <c r="AL42" s="27" t="s">
        <v>278</v>
      </c>
      <c r="AM42" s="27" t="s">
        <v>279</v>
      </c>
      <c r="AN42" s="27" t="s">
        <v>280</v>
      </c>
      <c r="AO42" s="27" t="s">
        <v>281</v>
      </c>
      <c r="AP42" s="27" t="s">
        <v>282</v>
      </c>
      <c r="AQ42" s="27" t="s">
        <v>283</v>
      </c>
      <c r="AR42" s="27" t="s">
        <v>265</v>
      </c>
      <c r="AS42" s="26" t="s">
        <v>266</v>
      </c>
      <c r="AT42" s="26" t="s">
        <v>297</v>
      </c>
      <c r="AU42" s="26" t="s">
        <v>344</v>
      </c>
      <c r="AX42" t="s">
        <v>29</v>
      </c>
      <c r="AY42" s="114" t="s">
        <v>283</v>
      </c>
      <c r="AZ42">
        <v>139983</v>
      </c>
      <c r="BA42">
        <v>140162</v>
      </c>
      <c r="BB42" t="s">
        <v>314</v>
      </c>
      <c r="BC42" s="130">
        <f>(AnnualChTB[[#This Row],[Persons this year]]-AnnualChTB[[#This Row],[Persons last year]])/AnnualChTB[[#This Row],[Persons last year]]</f>
        <v>-1.2770936487778428E-3</v>
      </c>
    </row>
    <row r="43" spans="1:55" x14ac:dyDescent="0.3">
      <c r="A43" t="s">
        <v>32</v>
      </c>
      <c r="B43" t="s">
        <v>31</v>
      </c>
      <c r="C43" t="s">
        <v>245</v>
      </c>
      <c r="D43" t="s">
        <v>306</v>
      </c>
      <c r="E43">
        <v>40</v>
      </c>
      <c r="F43">
        <v>989</v>
      </c>
      <c r="G43">
        <v>1046</v>
      </c>
      <c r="H43">
        <v>999</v>
      </c>
      <c r="I43">
        <v>1014</v>
      </c>
      <c r="J43">
        <v>1028</v>
      </c>
      <c r="K43">
        <v>1068</v>
      </c>
      <c r="L43">
        <v>1092</v>
      </c>
      <c r="M43">
        <v>1128</v>
      </c>
      <c r="N43">
        <v>1144</v>
      </c>
      <c r="O43">
        <v>1113</v>
      </c>
      <c r="P43">
        <v>1056</v>
      </c>
      <c r="Q43">
        <v>1083</v>
      </c>
      <c r="R43">
        <v>1004</v>
      </c>
      <c r="S43">
        <v>1010</v>
      </c>
      <c r="T43">
        <v>940</v>
      </c>
      <c r="U43">
        <v>875</v>
      </c>
      <c r="V43">
        <v>994</v>
      </c>
      <c r="W43">
        <v>961</v>
      </c>
      <c r="X43">
        <v>943</v>
      </c>
      <c r="Y43">
        <v>987</v>
      </c>
      <c r="AA43" s="99" t="s">
        <v>284</v>
      </c>
      <c r="AB43" s="101"/>
      <c r="AC43" s="101">
        <f>(AC40-AB40)/AC40</f>
        <v>4.2560114323298296E-3</v>
      </c>
      <c r="AD43" s="101">
        <f t="shared" ref="AD43:AU43" si="5">(AD40-AC40)/AD40</f>
        <v>4.5439330591641762E-3</v>
      </c>
      <c r="AE43" s="101">
        <f t="shared" si="5"/>
        <v>5.2326955012316524E-3</v>
      </c>
      <c r="AF43" s="101">
        <f t="shared" si="5"/>
        <v>7.6624217498153886E-3</v>
      </c>
      <c r="AG43" s="101">
        <f t="shared" si="5"/>
        <v>6.8027445742205525E-3</v>
      </c>
      <c r="AH43" s="101">
        <f t="shared" si="5"/>
        <v>8.0237348655373547E-3</v>
      </c>
      <c r="AI43" s="101">
        <f t="shared" si="5"/>
        <v>8.1634779579608952E-3</v>
      </c>
      <c r="AJ43" s="101">
        <f t="shared" si="5"/>
        <v>7.0143043856098391E-3</v>
      </c>
      <c r="AK43" s="101">
        <f t="shared" si="5"/>
        <v>7.9505150586391318E-3</v>
      </c>
      <c r="AL43" s="101">
        <f t="shared" si="5"/>
        <v>8.3066729166852669E-3</v>
      </c>
      <c r="AM43" s="101">
        <f t="shared" si="5"/>
        <v>6.5910807984863986E-3</v>
      </c>
      <c r="AN43" s="101">
        <f t="shared" si="5"/>
        <v>6.2494331623229368E-3</v>
      </c>
      <c r="AO43" s="101">
        <f t="shared" si="5"/>
        <v>7.6025184671823743E-3</v>
      </c>
      <c r="AP43" s="101">
        <f t="shared" si="5"/>
        <v>7.8833010592499458E-3</v>
      </c>
      <c r="AQ43" s="101">
        <f t="shared" si="5"/>
        <v>8.1955209213056025E-3</v>
      </c>
      <c r="AR43" s="101">
        <f t="shared" si="5"/>
        <v>5.9384258040655795E-3</v>
      </c>
      <c r="AS43" s="101">
        <f t="shared" si="5"/>
        <v>5.9504437006993992E-3</v>
      </c>
      <c r="AT43" s="101">
        <f t="shared" si="5"/>
        <v>5.4082974355346061E-3</v>
      </c>
      <c r="AU43" s="101">
        <f t="shared" si="5"/>
        <v>4.2400382795581846E-3</v>
      </c>
      <c r="AX43" t="s">
        <v>29</v>
      </c>
      <c r="AY43" s="114" t="s">
        <v>265</v>
      </c>
      <c r="AZ43">
        <v>139870</v>
      </c>
      <c r="BA43">
        <v>139983</v>
      </c>
      <c r="BB43" t="s">
        <v>314</v>
      </c>
      <c r="BC43" s="130">
        <f>(AnnualChTB[[#This Row],[Persons this year]]-AnnualChTB[[#This Row],[Persons last year]])/AnnualChTB[[#This Row],[Persons last year]]</f>
        <v>-8.0724087924962317E-4</v>
      </c>
    </row>
    <row r="44" spans="1:55" x14ac:dyDescent="0.3">
      <c r="A44" t="s">
        <v>32</v>
      </c>
      <c r="B44" t="s">
        <v>31</v>
      </c>
      <c r="C44" t="s">
        <v>245</v>
      </c>
      <c r="D44" t="s">
        <v>306</v>
      </c>
      <c r="E44">
        <v>41</v>
      </c>
      <c r="F44">
        <v>943</v>
      </c>
      <c r="G44">
        <v>997</v>
      </c>
      <c r="H44">
        <v>1045</v>
      </c>
      <c r="I44">
        <v>1000</v>
      </c>
      <c r="J44">
        <v>1001</v>
      </c>
      <c r="K44">
        <v>1004</v>
      </c>
      <c r="L44">
        <v>1066</v>
      </c>
      <c r="M44">
        <v>1090</v>
      </c>
      <c r="N44">
        <v>1136</v>
      </c>
      <c r="O44">
        <v>1120</v>
      </c>
      <c r="P44">
        <v>1106</v>
      </c>
      <c r="Q44">
        <v>1036</v>
      </c>
      <c r="R44">
        <v>1064</v>
      </c>
      <c r="S44">
        <v>997</v>
      </c>
      <c r="T44">
        <v>1019</v>
      </c>
      <c r="U44">
        <v>937</v>
      </c>
      <c r="V44">
        <v>864</v>
      </c>
      <c r="W44">
        <v>962</v>
      </c>
      <c r="X44">
        <v>958</v>
      </c>
      <c r="Y44">
        <v>939</v>
      </c>
      <c r="AX44" t="s">
        <v>29</v>
      </c>
      <c r="AY44" s="114" t="s">
        <v>266</v>
      </c>
      <c r="AZ44">
        <v>139305</v>
      </c>
      <c r="BA44">
        <v>139870</v>
      </c>
      <c r="BB44" t="s">
        <v>314</v>
      </c>
      <c r="BC44" s="130">
        <f>(AnnualChTB[[#This Row],[Persons this year]]-AnnualChTB[[#This Row],[Persons last year]])/AnnualChTB[[#This Row],[Persons last year]]</f>
        <v>-4.0394652177021522E-3</v>
      </c>
    </row>
    <row r="45" spans="1:55" x14ac:dyDescent="0.3">
      <c r="A45" t="s">
        <v>32</v>
      </c>
      <c r="B45" t="s">
        <v>31</v>
      </c>
      <c r="C45" t="s">
        <v>245</v>
      </c>
      <c r="D45" t="s">
        <v>306</v>
      </c>
      <c r="E45">
        <v>42</v>
      </c>
      <c r="F45">
        <v>925</v>
      </c>
      <c r="G45">
        <v>961</v>
      </c>
      <c r="H45">
        <v>1004</v>
      </c>
      <c r="I45">
        <v>1050</v>
      </c>
      <c r="J45">
        <v>1003</v>
      </c>
      <c r="K45">
        <v>993</v>
      </c>
      <c r="L45">
        <v>1005</v>
      </c>
      <c r="M45">
        <v>1033</v>
      </c>
      <c r="N45">
        <v>1082</v>
      </c>
      <c r="O45">
        <v>1134</v>
      </c>
      <c r="P45">
        <v>1115</v>
      </c>
      <c r="Q45">
        <v>1109</v>
      </c>
      <c r="R45">
        <v>1032</v>
      </c>
      <c r="S45">
        <v>1043</v>
      </c>
      <c r="T45">
        <v>1001</v>
      </c>
      <c r="U45">
        <v>1026</v>
      </c>
      <c r="V45">
        <v>939</v>
      </c>
      <c r="W45">
        <v>868</v>
      </c>
      <c r="X45">
        <v>959</v>
      </c>
      <c r="Y45">
        <v>946</v>
      </c>
      <c r="AA45" s="98" t="s">
        <v>267</v>
      </c>
      <c r="AB45" s="27" t="s">
        <v>268</v>
      </c>
      <c r="AC45" s="27" t="s">
        <v>269</v>
      </c>
      <c r="AD45" s="27" t="s">
        <v>270</v>
      </c>
      <c r="AE45" s="27" t="s">
        <v>271</v>
      </c>
      <c r="AF45" s="27" t="s">
        <v>272</v>
      </c>
      <c r="AG45" s="27" t="s">
        <v>273</v>
      </c>
      <c r="AH45" s="27" t="s">
        <v>274</v>
      </c>
      <c r="AI45" s="27" t="s">
        <v>275</v>
      </c>
      <c r="AJ45" s="27" t="s">
        <v>276</v>
      </c>
      <c r="AK45" s="27" t="s">
        <v>277</v>
      </c>
      <c r="AL45" s="27" t="s">
        <v>278</v>
      </c>
      <c r="AM45" s="27" t="s">
        <v>279</v>
      </c>
      <c r="AN45" s="27" t="s">
        <v>280</v>
      </c>
      <c r="AO45" s="27" t="s">
        <v>281</v>
      </c>
      <c r="AP45" s="27" t="s">
        <v>282</v>
      </c>
      <c r="AQ45" s="27" t="s">
        <v>283</v>
      </c>
      <c r="AR45" s="27" t="s">
        <v>265</v>
      </c>
      <c r="AS45" s="26" t="s">
        <v>266</v>
      </c>
      <c r="AT45" s="26" t="s">
        <v>297</v>
      </c>
      <c r="AU45" s="26" t="s">
        <v>344</v>
      </c>
      <c r="AX45" t="s">
        <v>29</v>
      </c>
      <c r="AY45" s="114" t="s">
        <v>297</v>
      </c>
      <c r="AZ45">
        <v>139446</v>
      </c>
      <c r="BA45">
        <v>139305</v>
      </c>
      <c r="BB45" t="s">
        <v>314</v>
      </c>
      <c r="BC45" s="130">
        <f>(AnnualChTB[[#This Row],[Persons this year]]-AnnualChTB[[#This Row],[Persons last year]])/AnnualChTB[[#This Row],[Persons last year]]</f>
        <v>1.0121675460320878E-3</v>
      </c>
    </row>
    <row r="46" spans="1:55" x14ac:dyDescent="0.3">
      <c r="A46" t="s">
        <v>32</v>
      </c>
      <c r="B46" t="s">
        <v>31</v>
      </c>
      <c r="C46" t="s">
        <v>245</v>
      </c>
      <c r="D46" t="s">
        <v>306</v>
      </c>
      <c r="E46">
        <v>43</v>
      </c>
      <c r="F46">
        <v>884</v>
      </c>
      <c r="G46">
        <v>936</v>
      </c>
      <c r="H46">
        <v>958</v>
      </c>
      <c r="I46">
        <v>1001</v>
      </c>
      <c r="J46">
        <v>1059</v>
      </c>
      <c r="K46">
        <v>1024</v>
      </c>
      <c r="L46">
        <v>995</v>
      </c>
      <c r="M46">
        <v>1009</v>
      </c>
      <c r="N46">
        <v>1028</v>
      </c>
      <c r="O46">
        <v>1077</v>
      </c>
      <c r="P46">
        <v>1129</v>
      </c>
      <c r="Q46">
        <v>1116</v>
      </c>
      <c r="R46">
        <v>1089</v>
      </c>
      <c r="S46">
        <v>1027</v>
      </c>
      <c r="T46">
        <v>1025</v>
      </c>
      <c r="U46">
        <v>969</v>
      </c>
      <c r="V46">
        <v>1034</v>
      </c>
      <c r="W46">
        <v>936</v>
      </c>
      <c r="X46">
        <v>848</v>
      </c>
      <c r="Y46">
        <v>960</v>
      </c>
      <c r="AA46" s="99" t="s">
        <v>284</v>
      </c>
      <c r="AB46" s="101"/>
      <c r="AC46" s="103">
        <f>AC40-AB40</f>
        <v>252661</v>
      </c>
      <c r="AD46" s="103">
        <f t="shared" ref="AD46:AR46" si="6">AD40-AC40</f>
        <v>270985</v>
      </c>
      <c r="AE46" s="103">
        <f t="shared" si="6"/>
        <v>313702</v>
      </c>
      <c r="AF46" s="103">
        <f t="shared" si="6"/>
        <v>462912</v>
      </c>
      <c r="AG46" s="103">
        <f t="shared" si="6"/>
        <v>413791</v>
      </c>
      <c r="AH46" s="103">
        <f t="shared" si="6"/>
        <v>492008</v>
      </c>
      <c r="AI46" s="103">
        <f t="shared" si="6"/>
        <v>504697</v>
      </c>
      <c r="AJ46" s="103">
        <f t="shared" si="6"/>
        <v>436714</v>
      </c>
      <c r="AK46" s="103">
        <f t="shared" si="6"/>
        <v>498970</v>
      </c>
      <c r="AL46" s="103">
        <f t="shared" si="6"/>
        <v>525689</v>
      </c>
      <c r="AM46" s="103">
        <f t="shared" si="6"/>
        <v>419885</v>
      </c>
      <c r="AN46" s="103">
        <f t="shared" si="6"/>
        <v>400624</v>
      </c>
      <c r="AO46" s="103">
        <f t="shared" si="6"/>
        <v>491098</v>
      </c>
      <c r="AP46" s="103">
        <f t="shared" si="6"/>
        <v>513282</v>
      </c>
      <c r="AQ46" s="103">
        <f t="shared" si="6"/>
        <v>538020</v>
      </c>
      <c r="AR46" s="103">
        <f t="shared" si="6"/>
        <v>392175</v>
      </c>
      <c r="AS46" s="103">
        <f>AS40-AR40</f>
        <v>395321</v>
      </c>
      <c r="AT46" s="103">
        <f>AT40-AS40</f>
        <v>361257</v>
      </c>
      <c r="AU46" s="103">
        <f t="shared" ref="AU46" si="7">AU40-AT40</f>
        <v>284427</v>
      </c>
      <c r="AX46" t="s">
        <v>29</v>
      </c>
      <c r="AY46" s="114">
        <v>2020</v>
      </c>
      <c r="AZ46">
        <v>138381</v>
      </c>
      <c r="BA46">
        <v>139446</v>
      </c>
      <c r="BB46" t="s">
        <v>314</v>
      </c>
      <c r="BC46" s="130">
        <f>(AnnualChTB[[#This Row],[Persons this year]]-AnnualChTB[[#This Row],[Persons last year]])/AnnualChTB[[#This Row],[Persons last year]]</f>
        <v>-7.6373650015059595E-3</v>
      </c>
    </row>
    <row r="47" spans="1:55" x14ac:dyDescent="0.3">
      <c r="A47" t="s">
        <v>32</v>
      </c>
      <c r="B47" t="s">
        <v>31</v>
      </c>
      <c r="C47" t="s">
        <v>245</v>
      </c>
      <c r="D47" t="s">
        <v>306</v>
      </c>
      <c r="E47">
        <v>44</v>
      </c>
      <c r="F47">
        <v>837</v>
      </c>
      <c r="G47">
        <v>902</v>
      </c>
      <c r="H47">
        <v>965</v>
      </c>
      <c r="I47">
        <v>957</v>
      </c>
      <c r="J47">
        <v>1019</v>
      </c>
      <c r="K47">
        <v>1032</v>
      </c>
      <c r="L47">
        <v>1016</v>
      </c>
      <c r="M47">
        <v>987</v>
      </c>
      <c r="N47">
        <v>1002</v>
      </c>
      <c r="O47">
        <v>1007</v>
      </c>
      <c r="P47">
        <v>1077</v>
      </c>
      <c r="Q47">
        <v>1128</v>
      </c>
      <c r="R47">
        <v>1092</v>
      </c>
      <c r="S47">
        <v>1088</v>
      </c>
      <c r="T47">
        <v>1021</v>
      </c>
      <c r="U47">
        <v>1028</v>
      </c>
      <c r="V47">
        <v>948</v>
      </c>
      <c r="W47">
        <v>1038</v>
      </c>
      <c r="X47">
        <v>921</v>
      </c>
      <c r="Y47">
        <v>840</v>
      </c>
      <c r="AX47" t="s">
        <v>23</v>
      </c>
      <c r="AY47" s="114" t="s">
        <v>268</v>
      </c>
      <c r="AZ47">
        <v>89521</v>
      </c>
      <c r="BB47" t="s">
        <v>314</v>
      </c>
      <c r="BC47" s="130"/>
    </row>
    <row r="48" spans="1:55" x14ac:dyDescent="0.3">
      <c r="A48" t="s">
        <v>32</v>
      </c>
      <c r="B48" t="s">
        <v>31</v>
      </c>
      <c r="C48" t="s">
        <v>245</v>
      </c>
      <c r="D48" t="s">
        <v>306</v>
      </c>
      <c r="E48">
        <v>45</v>
      </c>
      <c r="F48">
        <v>868</v>
      </c>
      <c r="G48">
        <v>847</v>
      </c>
      <c r="H48">
        <v>906</v>
      </c>
      <c r="I48">
        <v>970</v>
      </c>
      <c r="J48">
        <v>953</v>
      </c>
      <c r="K48">
        <v>1004</v>
      </c>
      <c r="L48">
        <v>1016</v>
      </c>
      <c r="M48">
        <v>1006</v>
      </c>
      <c r="N48">
        <v>992</v>
      </c>
      <c r="O48">
        <v>991</v>
      </c>
      <c r="P48">
        <v>986</v>
      </c>
      <c r="Q48">
        <v>1090</v>
      </c>
      <c r="R48">
        <v>1120</v>
      </c>
      <c r="S48">
        <v>1108</v>
      </c>
      <c r="T48">
        <v>1079</v>
      </c>
      <c r="U48">
        <v>1011</v>
      </c>
      <c r="V48">
        <v>1014</v>
      </c>
      <c r="W48">
        <v>933</v>
      </c>
      <c r="X48">
        <v>1026</v>
      </c>
      <c r="Y48">
        <v>914</v>
      </c>
      <c r="AS48" s="112">
        <f>AT40-$AB40</f>
        <v>7683791</v>
      </c>
      <c r="AT48" s="112">
        <f>AU40-$AB40</f>
        <v>7968218</v>
      </c>
      <c r="AX48" t="s">
        <v>23</v>
      </c>
      <c r="AY48" s="114" t="s">
        <v>269</v>
      </c>
      <c r="AZ48">
        <v>88842</v>
      </c>
      <c r="BA48">
        <v>89521</v>
      </c>
      <c r="BB48" t="s">
        <v>314</v>
      </c>
      <c r="BC48" s="130">
        <f>(AnnualChTB[[#This Row],[Persons this year]]-AnnualChTB[[#This Row],[Persons last year]])/AnnualChTB[[#This Row],[Persons last year]]</f>
        <v>-7.5848125020944804E-3</v>
      </c>
    </row>
    <row r="49" spans="1:55" x14ac:dyDescent="0.3">
      <c r="A49" t="s">
        <v>32</v>
      </c>
      <c r="B49" t="s">
        <v>31</v>
      </c>
      <c r="C49" t="s">
        <v>245</v>
      </c>
      <c r="D49" t="s">
        <v>306</v>
      </c>
      <c r="E49">
        <v>46</v>
      </c>
      <c r="F49">
        <v>845</v>
      </c>
      <c r="G49">
        <v>851</v>
      </c>
      <c r="H49">
        <v>850</v>
      </c>
      <c r="I49">
        <v>907</v>
      </c>
      <c r="J49">
        <v>970</v>
      </c>
      <c r="K49">
        <v>936</v>
      </c>
      <c r="L49">
        <v>1011</v>
      </c>
      <c r="M49">
        <v>999</v>
      </c>
      <c r="N49">
        <v>1007</v>
      </c>
      <c r="O49">
        <v>977</v>
      </c>
      <c r="P49">
        <v>992</v>
      </c>
      <c r="Q49">
        <v>976</v>
      </c>
      <c r="R49">
        <v>1068</v>
      </c>
      <c r="S49">
        <v>1118</v>
      </c>
      <c r="T49">
        <v>1096</v>
      </c>
      <c r="U49">
        <v>1056</v>
      </c>
      <c r="V49">
        <v>999</v>
      </c>
      <c r="W49">
        <v>1012</v>
      </c>
      <c r="X49">
        <v>928</v>
      </c>
      <c r="Y49">
        <v>1021</v>
      </c>
      <c r="AR49" t="s">
        <v>346</v>
      </c>
      <c r="AS49" s="91">
        <f>AS48/$AB40</f>
        <v>0.12998475665663886</v>
      </c>
      <c r="AT49" s="91">
        <f>AT48/$AB40</f>
        <v>0.13479633656316911</v>
      </c>
      <c r="AX49" t="s">
        <v>23</v>
      </c>
      <c r="AY49" s="114" t="s">
        <v>270</v>
      </c>
      <c r="AZ49">
        <v>88282</v>
      </c>
      <c r="BA49">
        <v>88842</v>
      </c>
      <c r="BB49" t="s">
        <v>314</v>
      </c>
      <c r="BC49" s="130">
        <f>(AnnualChTB[[#This Row],[Persons this year]]-AnnualChTB[[#This Row],[Persons last year]])/AnnualChTB[[#This Row],[Persons last year]]</f>
        <v>-6.3033250039395781E-3</v>
      </c>
    </row>
    <row r="50" spans="1:55" x14ac:dyDescent="0.3">
      <c r="A50" t="s">
        <v>32</v>
      </c>
      <c r="B50" t="s">
        <v>31</v>
      </c>
      <c r="C50" t="s">
        <v>245</v>
      </c>
      <c r="D50" t="s">
        <v>306</v>
      </c>
      <c r="E50">
        <v>47</v>
      </c>
      <c r="F50">
        <v>793</v>
      </c>
      <c r="G50">
        <v>842</v>
      </c>
      <c r="H50">
        <v>869</v>
      </c>
      <c r="I50">
        <v>872</v>
      </c>
      <c r="J50">
        <v>898</v>
      </c>
      <c r="K50">
        <v>975</v>
      </c>
      <c r="L50">
        <v>917</v>
      </c>
      <c r="M50">
        <v>1002</v>
      </c>
      <c r="N50">
        <v>991</v>
      </c>
      <c r="O50">
        <v>1000</v>
      </c>
      <c r="P50">
        <v>980</v>
      </c>
      <c r="Q50">
        <v>980</v>
      </c>
      <c r="R50">
        <v>969</v>
      </c>
      <c r="S50">
        <v>1050</v>
      </c>
      <c r="T50">
        <v>1106</v>
      </c>
      <c r="U50">
        <v>1090</v>
      </c>
      <c r="V50">
        <v>1036</v>
      </c>
      <c r="W50">
        <v>992</v>
      </c>
      <c r="X50">
        <v>1003</v>
      </c>
      <c r="Y50">
        <v>937</v>
      </c>
      <c r="AS50" s="112">
        <f>AT40-$AL40</f>
        <v>3511662</v>
      </c>
      <c r="AT50" s="112">
        <f>AU40-$AL40</f>
        <v>3796089</v>
      </c>
      <c r="AX50" t="s">
        <v>23</v>
      </c>
      <c r="AY50" s="114" t="s">
        <v>271</v>
      </c>
      <c r="AZ50">
        <v>87923</v>
      </c>
      <c r="BA50">
        <v>88282</v>
      </c>
      <c r="BB50" t="s">
        <v>314</v>
      </c>
      <c r="BC50" s="130">
        <f>(AnnualChTB[[#This Row],[Persons this year]]-AnnualChTB[[#This Row],[Persons last year]])/AnnualChTB[[#This Row],[Persons last year]]</f>
        <v>-4.066514125189733E-3</v>
      </c>
    </row>
    <row r="51" spans="1:55" x14ac:dyDescent="0.3">
      <c r="A51" t="s">
        <v>32</v>
      </c>
      <c r="B51" t="s">
        <v>31</v>
      </c>
      <c r="C51" t="s">
        <v>245</v>
      </c>
      <c r="D51" t="s">
        <v>306</v>
      </c>
      <c r="E51">
        <v>48</v>
      </c>
      <c r="F51">
        <v>861</v>
      </c>
      <c r="G51">
        <v>794</v>
      </c>
      <c r="H51">
        <v>837</v>
      </c>
      <c r="I51">
        <v>854</v>
      </c>
      <c r="J51">
        <v>870</v>
      </c>
      <c r="K51">
        <v>882</v>
      </c>
      <c r="L51">
        <v>972</v>
      </c>
      <c r="M51">
        <v>922</v>
      </c>
      <c r="N51">
        <v>1002</v>
      </c>
      <c r="O51">
        <v>991</v>
      </c>
      <c r="P51">
        <v>988</v>
      </c>
      <c r="Q51">
        <v>985</v>
      </c>
      <c r="R51">
        <v>972</v>
      </c>
      <c r="S51">
        <v>980</v>
      </c>
      <c r="T51">
        <v>1045</v>
      </c>
      <c r="U51">
        <v>1109</v>
      </c>
      <c r="V51">
        <v>1070</v>
      </c>
      <c r="W51">
        <v>1048</v>
      </c>
      <c r="X51">
        <v>984</v>
      </c>
      <c r="Y51">
        <v>968</v>
      </c>
      <c r="AR51" t="s">
        <v>346</v>
      </c>
      <c r="AS51" s="91">
        <f>AS50/$AL40</f>
        <v>5.5489514956472009E-2</v>
      </c>
      <c r="AT51" s="91">
        <f>AT50/$AL40</f>
        <v>5.9983887213974151E-2</v>
      </c>
      <c r="AX51" t="s">
        <v>23</v>
      </c>
      <c r="AY51" s="114" t="s">
        <v>272</v>
      </c>
      <c r="AZ51">
        <v>87624</v>
      </c>
      <c r="BA51">
        <v>87923</v>
      </c>
      <c r="BB51" t="s">
        <v>314</v>
      </c>
      <c r="BC51" s="130">
        <f>(AnnualChTB[[#This Row],[Persons this year]]-AnnualChTB[[#This Row],[Persons last year]])/AnnualChTB[[#This Row],[Persons last year]]</f>
        <v>-3.4007028877540576E-3</v>
      </c>
    </row>
    <row r="52" spans="1:55" x14ac:dyDescent="0.3">
      <c r="A52" t="s">
        <v>32</v>
      </c>
      <c r="B52" t="s">
        <v>31</v>
      </c>
      <c r="C52" t="s">
        <v>245</v>
      </c>
      <c r="D52" t="s">
        <v>306</v>
      </c>
      <c r="E52">
        <v>49</v>
      </c>
      <c r="F52">
        <v>834</v>
      </c>
      <c r="G52">
        <v>846</v>
      </c>
      <c r="H52">
        <v>795</v>
      </c>
      <c r="I52">
        <v>834</v>
      </c>
      <c r="J52">
        <v>851</v>
      </c>
      <c r="K52">
        <v>879</v>
      </c>
      <c r="L52">
        <v>860</v>
      </c>
      <c r="M52">
        <v>974</v>
      </c>
      <c r="N52">
        <v>921</v>
      </c>
      <c r="O52">
        <v>1009</v>
      </c>
      <c r="P52">
        <v>1007</v>
      </c>
      <c r="Q52">
        <v>964</v>
      </c>
      <c r="R52">
        <v>967</v>
      </c>
      <c r="S52">
        <v>969</v>
      </c>
      <c r="T52">
        <v>980</v>
      </c>
      <c r="U52">
        <v>1040</v>
      </c>
      <c r="V52">
        <v>1101</v>
      </c>
      <c r="W52">
        <v>1058</v>
      </c>
      <c r="X52">
        <v>1037</v>
      </c>
      <c r="Y52">
        <v>981</v>
      </c>
      <c r="AX52" t="s">
        <v>23</v>
      </c>
      <c r="AY52" s="114" t="s">
        <v>273</v>
      </c>
      <c r="AZ52">
        <v>87646</v>
      </c>
      <c r="BA52">
        <v>87624</v>
      </c>
      <c r="BB52" t="s">
        <v>314</v>
      </c>
      <c r="BC52" s="130">
        <f>(AnnualChTB[[#This Row],[Persons this year]]-AnnualChTB[[#This Row],[Persons last year]])/AnnualChTB[[#This Row],[Persons last year]]</f>
        <v>2.5107276545238748E-4</v>
      </c>
    </row>
    <row r="53" spans="1:55" x14ac:dyDescent="0.3">
      <c r="A53" t="s">
        <v>32</v>
      </c>
      <c r="B53" t="s">
        <v>31</v>
      </c>
      <c r="C53" t="s">
        <v>245</v>
      </c>
      <c r="D53" t="s">
        <v>306</v>
      </c>
      <c r="E53">
        <v>50</v>
      </c>
      <c r="F53">
        <v>823</v>
      </c>
      <c r="G53">
        <v>831</v>
      </c>
      <c r="H53">
        <v>860</v>
      </c>
      <c r="I53">
        <v>782</v>
      </c>
      <c r="J53">
        <v>832</v>
      </c>
      <c r="K53">
        <v>851</v>
      </c>
      <c r="L53">
        <v>871</v>
      </c>
      <c r="M53">
        <v>862</v>
      </c>
      <c r="N53">
        <v>968</v>
      </c>
      <c r="O53">
        <v>925</v>
      </c>
      <c r="P53">
        <v>1003</v>
      </c>
      <c r="Q53">
        <v>983</v>
      </c>
      <c r="R53">
        <v>945</v>
      </c>
      <c r="S53">
        <v>962</v>
      </c>
      <c r="T53">
        <v>953</v>
      </c>
      <c r="U53">
        <v>969</v>
      </c>
      <c r="V53">
        <v>1033</v>
      </c>
      <c r="W53">
        <v>1089</v>
      </c>
      <c r="X53">
        <v>1051</v>
      </c>
      <c r="Y53">
        <v>1034</v>
      </c>
      <c r="AX53" t="s">
        <v>23</v>
      </c>
      <c r="AY53" s="114" t="s">
        <v>274</v>
      </c>
      <c r="AZ53">
        <v>87256</v>
      </c>
      <c r="BA53">
        <v>87646</v>
      </c>
      <c r="BB53" t="s">
        <v>314</v>
      </c>
      <c r="BC53" s="130">
        <f>(AnnualChTB[[#This Row],[Persons this year]]-AnnualChTB[[#This Row],[Persons last year]])/AnnualChTB[[#This Row],[Persons last year]]</f>
        <v>-4.4497181845149806E-3</v>
      </c>
    </row>
    <row r="54" spans="1:55" x14ac:dyDescent="0.3">
      <c r="A54" t="s">
        <v>32</v>
      </c>
      <c r="B54" t="s">
        <v>31</v>
      </c>
      <c r="C54" t="s">
        <v>245</v>
      </c>
      <c r="D54" t="s">
        <v>306</v>
      </c>
      <c r="E54">
        <v>51</v>
      </c>
      <c r="F54">
        <v>852</v>
      </c>
      <c r="G54">
        <v>808</v>
      </c>
      <c r="H54">
        <v>818</v>
      </c>
      <c r="I54">
        <v>868</v>
      </c>
      <c r="J54">
        <v>783</v>
      </c>
      <c r="K54">
        <v>820</v>
      </c>
      <c r="L54">
        <v>849</v>
      </c>
      <c r="M54">
        <v>865</v>
      </c>
      <c r="N54">
        <v>844</v>
      </c>
      <c r="O54">
        <v>962</v>
      </c>
      <c r="P54">
        <v>940</v>
      </c>
      <c r="Q54">
        <v>996</v>
      </c>
      <c r="R54">
        <v>979</v>
      </c>
      <c r="S54">
        <v>940</v>
      </c>
      <c r="T54">
        <v>971</v>
      </c>
      <c r="U54">
        <v>946</v>
      </c>
      <c r="V54">
        <v>950</v>
      </c>
      <c r="W54">
        <v>1013</v>
      </c>
      <c r="X54">
        <v>1068</v>
      </c>
      <c r="Y54">
        <v>1049</v>
      </c>
      <c r="AX54" t="s">
        <v>23</v>
      </c>
      <c r="AY54" s="114" t="s">
        <v>275</v>
      </c>
      <c r="AZ54">
        <v>87328</v>
      </c>
      <c r="BA54">
        <v>87256</v>
      </c>
      <c r="BB54" t="s">
        <v>314</v>
      </c>
      <c r="BC54" s="130">
        <f>(AnnualChTB[[#This Row],[Persons this year]]-AnnualChTB[[#This Row],[Persons last year]])/AnnualChTB[[#This Row],[Persons last year]]</f>
        <v>8.2515815531310167E-4</v>
      </c>
    </row>
    <row r="55" spans="1:55" x14ac:dyDescent="0.3">
      <c r="A55" t="s">
        <v>32</v>
      </c>
      <c r="B55" t="s">
        <v>31</v>
      </c>
      <c r="C55" t="s">
        <v>245</v>
      </c>
      <c r="D55" t="s">
        <v>306</v>
      </c>
      <c r="E55">
        <v>52</v>
      </c>
      <c r="F55">
        <v>856</v>
      </c>
      <c r="G55">
        <v>851</v>
      </c>
      <c r="H55">
        <v>812</v>
      </c>
      <c r="I55">
        <v>817</v>
      </c>
      <c r="J55">
        <v>861</v>
      </c>
      <c r="K55">
        <v>784</v>
      </c>
      <c r="L55">
        <v>820</v>
      </c>
      <c r="M55">
        <v>838</v>
      </c>
      <c r="N55">
        <v>857</v>
      </c>
      <c r="O55">
        <v>838</v>
      </c>
      <c r="P55">
        <v>955</v>
      </c>
      <c r="Q55">
        <v>929</v>
      </c>
      <c r="R55">
        <v>982</v>
      </c>
      <c r="S55">
        <v>977</v>
      </c>
      <c r="T55">
        <v>931</v>
      </c>
      <c r="U55">
        <v>966</v>
      </c>
      <c r="V55">
        <v>954</v>
      </c>
      <c r="W55">
        <v>939</v>
      </c>
      <c r="X55">
        <v>994</v>
      </c>
      <c r="Y55">
        <v>1055</v>
      </c>
      <c r="AX55" t="s">
        <v>23</v>
      </c>
      <c r="AY55" s="114" t="s">
        <v>276</v>
      </c>
      <c r="AZ55">
        <v>87027</v>
      </c>
      <c r="BA55">
        <v>87328</v>
      </c>
      <c r="BB55" t="s">
        <v>314</v>
      </c>
      <c r="BC55" s="130">
        <f>(AnnualChTB[[#This Row],[Persons this year]]-AnnualChTB[[#This Row],[Persons last year]])/AnnualChTB[[#This Row],[Persons last year]]</f>
        <v>-3.4467753755954562E-3</v>
      </c>
    </row>
    <row r="56" spans="1:55" x14ac:dyDescent="0.3">
      <c r="A56" t="s">
        <v>32</v>
      </c>
      <c r="B56" t="s">
        <v>31</v>
      </c>
      <c r="C56" t="s">
        <v>245</v>
      </c>
      <c r="D56" t="s">
        <v>306</v>
      </c>
      <c r="E56">
        <v>53</v>
      </c>
      <c r="F56">
        <v>900</v>
      </c>
      <c r="G56">
        <v>852</v>
      </c>
      <c r="H56">
        <v>859</v>
      </c>
      <c r="I56">
        <v>815</v>
      </c>
      <c r="J56">
        <v>806</v>
      </c>
      <c r="K56">
        <v>860</v>
      </c>
      <c r="L56">
        <v>775</v>
      </c>
      <c r="M56">
        <v>819</v>
      </c>
      <c r="N56">
        <v>832</v>
      </c>
      <c r="O56">
        <v>854</v>
      </c>
      <c r="P56">
        <v>838</v>
      </c>
      <c r="Q56">
        <v>937</v>
      </c>
      <c r="R56">
        <v>923</v>
      </c>
      <c r="S56">
        <v>953</v>
      </c>
      <c r="T56">
        <v>970</v>
      </c>
      <c r="U56">
        <v>924</v>
      </c>
      <c r="V56">
        <v>953</v>
      </c>
      <c r="W56">
        <v>955</v>
      </c>
      <c r="X56">
        <v>947</v>
      </c>
      <c r="Y56">
        <v>987</v>
      </c>
      <c r="AX56" t="s">
        <v>23</v>
      </c>
      <c r="AY56" s="114" t="s">
        <v>277</v>
      </c>
      <c r="AZ56">
        <v>86902</v>
      </c>
      <c r="BA56">
        <v>87027</v>
      </c>
      <c r="BB56" t="s">
        <v>314</v>
      </c>
      <c r="BC56" s="130">
        <f>(AnnualChTB[[#This Row],[Persons this year]]-AnnualChTB[[#This Row],[Persons last year]])/AnnualChTB[[#This Row],[Persons last year]]</f>
        <v>-1.4363358497937423E-3</v>
      </c>
    </row>
    <row r="57" spans="1:55" x14ac:dyDescent="0.3">
      <c r="A57" t="s">
        <v>32</v>
      </c>
      <c r="B57" t="s">
        <v>31</v>
      </c>
      <c r="C57" t="s">
        <v>245</v>
      </c>
      <c r="D57" t="s">
        <v>306</v>
      </c>
      <c r="E57">
        <v>54</v>
      </c>
      <c r="F57">
        <v>928</v>
      </c>
      <c r="G57">
        <v>893</v>
      </c>
      <c r="H57">
        <v>844</v>
      </c>
      <c r="I57">
        <v>870</v>
      </c>
      <c r="J57">
        <v>811</v>
      </c>
      <c r="K57">
        <v>797</v>
      </c>
      <c r="L57">
        <v>869</v>
      </c>
      <c r="M57">
        <v>765</v>
      </c>
      <c r="N57">
        <v>829</v>
      </c>
      <c r="O57">
        <v>832</v>
      </c>
      <c r="P57">
        <v>852</v>
      </c>
      <c r="Q57">
        <v>828</v>
      </c>
      <c r="R57">
        <v>921</v>
      </c>
      <c r="S57">
        <v>914</v>
      </c>
      <c r="T57">
        <v>938</v>
      </c>
      <c r="U57">
        <v>967</v>
      </c>
      <c r="V57">
        <v>920</v>
      </c>
      <c r="W57">
        <v>940</v>
      </c>
      <c r="X57">
        <v>937</v>
      </c>
      <c r="Y57">
        <v>936</v>
      </c>
      <c r="AX57" t="s">
        <v>23</v>
      </c>
      <c r="AY57" s="114" t="s">
        <v>278</v>
      </c>
      <c r="AZ57">
        <v>87032</v>
      </c>
      <c r="BA57">
        <v>86902</v>
      </c>
      <c r="BB57" t="s">
        <v>314</v>
      </c>
      <c r="BC57" s="130">
        <f>(AnnualChTB[[#This Row],[Persons this year]]-AnnualChTB[[#This Row],[Persons last year]])/AnnualChTB[[#This Row],[Persons last year]]</f>
        <v>1.4959379530965916E-3</v>
      </c>
    </row>
    <row r="58" spans="1:55" x14ac:dyDescent="0.3">
      <c r="A58" t="s">
        <v>32</v>
      </c>
      <c r="B58" t="s">
        <v>31</v>
      </c>
      <c r="C58" t="s">
        <v>245</v>
      </c>
      <c r="D58" t="s">
        <v>306</v>
      </c>
      <c r="E58">
        <v>55</v>
      </c>
      <c r="F58">
        <v>727</v>
      </c>
      <c r="G58">
        <v>928</v>
      </c>
      <c r="H58">
        <v>905</v>
      </c>
      <c r="I58">
        <v>835</v>
      </c>
      <c r="J58">
        <v>859</v>
      </c>
      <c r="K58">
        <v>793</v>
      </c>
      <c r="L58">
        <v>776</v>
      </c>
      <c r="M58">
        <v>876</v>
      </c>
      <c r="N58">
        <v>770</v>
      </c>
      <c r="O58">
        <v>819</v>
      </c>
      <c r="P58">
        <v>841</v>
      </c>
      <c r="Q58">
        <v>836</v>
      </c>
      <c r="R58">
        <v>825</v>
      </c>
      <c r="S58">
        <v>918</v>
      </c>
      <c r="T58">
        <v>905</v>
      </c>
      <c r="U58">
        <v>924</v>
      </c>
      <c r="V58">
        <v>958</v>
      </c>
      <c r="W58">
        <v>903</v>
      </c>
      <c r="X58">
        <v>930</v>
      </c>
      <c r="Y58">
        <v>933</v>
      </c>
      <c r="AX58" t="s">
        <v>23</v>
      </c>
      <c r="AY58" s="114" t="s">
        <v>279</v>
      </c>
      <c r="AZ58">
        <v>87091</v>
      </c>
      <c r="BA58">
        <v>87032</v>
      </c>
      <c r="BB58" t="s">
        <v>314</v>
      </c>
      <c r="BC58" s="130">
        <f>(AnnualChTB[[#This Row],[Persons this year]]-AnnualChTB[[#This Row],[Persons last year]])/AnnualChTB[[#This Row],[Persons last year]]</f>
        <v>6.7791157275484877E-4</v>
      </c>
    </row>
    <row r="59" spans="1:55" x14ac:dyDescent="0.3">
      <c r="A59" t="s">
        <v>32</v>
      </c>
      <c r="B59" t="s">
        <v>31</v>
      </c>
      <c r="C59" t="s">
        <v>245</v>
      </c>
      <c r="D59" t="s">
        <v>306</v>
      </c>
      <c r="E59">
        <v>56</v>
      </c>
      <c r="F59">
        <v>674</v>
      </c>
      <c r="G59">
        <v>723</v>
      </c>
      <c r="H59">
        <v>936</v>
      </c>
      <c r="I59">
        <v>896</v>
      </c>
      <c r="J59">
        <v>823</v>
      </c>
      <c r="K59">
        <v>852</v>
      </c>
      <c r="L59">
        <v>782</v>
      </c>
      <c r="M59">
        <v>763</v>
      </c>
      <c r="N59">
        <v>866</v>
      </c>
      <c r="O59">
        <v>765</v>
      </c>
      <c r="P59">
        <v>814</v>
      </c>
      <c r="Q59">
        <v>841</v>
      </c>
      <c r="R59">
        <v>827</v>
      </c>
      <c r="S59">
        <v>801</v>
      </c>
      <c r="T59">
        <v>920</v>
      </c>
      <c r="U59">
        <v>902</v>
      </c>
      <c r="V59">
        <v>916</v>
      </c>
      <c r="W59">
        <v>940</v>
      </c>
      <c r="X59">
        <v>904</v>
      </c>
      <c r="Y59">
        <v>928</v>
      </c>
      <c r="AX59" t="s">
        <v>23</v>
      </c>
      <c r="AY59" s="114" t="s">
        <v>280</v>
      </c>
      <c r="AZ59">
        <v>86829</v>
      </c>
      <c r="BA59">
        <v>87091</v>
      </c>
      <c r="BB59" t="s">
        <v>314</v>
      </c>
      <c r="BC59" s="130">
        <f>(AnnualChTB[[#This Row],[Persons this year]]-AnnualChTB[[#This Row],[Persons last year]])/AnnualChTB[[#This Row],[Persons last year]]</f>
        <v>-3.0083475904513668E-3</v>
      </c>
    </row>
    <row r="60" spans="1:55" x14ac:dyDescent="0.3">
      <c r="A60" t="s">
        <v>32</v>
      </c>
      <c r="B60" t="s">
        <v>31</v>
      </c>
      <c r="C60" t="s">
        <v>245</v>
      </c>
      <c r="D60" t="s">
        <v>306</v>
      </c>
      <c r="E60">
        <v>57</v>
      </c>
      <c r="F60">
        <v>667</v>
      </c>
      <c r="G60">
        <v>667</v>
      </c>
      <c r="H60">
        <v>719</v>
      </c>
      <c r="I60">
        <v>944</v>
      </c>
      <c r="J60">
        <v>886</v>
      </c>
      <c r="K60">
        <v>803</v>
      </c>
      <c r="L60">
        <v>829</v>
      </c>
      <c r="M60">
        <v>783</v>
      </c>
      <c r="N60">
        <v>763</v>
      </c>
      <c r="O60">
        <v>859</v>
      </c>
      <c r="P60">
        <v>759</v>
      </c>
      <c r="Q60">
        <v>791</v>
      </c>
      <c r="R60">
        <v>831</v>
      </c>
      <c r="S60">
        <v>810</v>
      </c>
      <c r="T60">
        <v>791</v>
      </c>
      <c r="U60">
        <v>899</v>
      </c>
      <c r="V60">
        <v>893</v>
      </c>
      <c r="W60">
        <v>913</v>
      </c>
      <c r="X60">
        <v>922</v>
      </c>
      <c r="Y60">
        <v>893</v>
      </c>
      <c r="AX60" t="s">
        <v>23</v>
      </c>
      <c r="AY60" s="114" t="s">
        <v>281</v>
      </c>
      <c r="AZ60">
        <v>87194</v>
      </c>
      <c r="BA60">
        <v>86829</v>
      </c>
      <c r="BB60" t="s">
        <v>314</v>
      </c>
      <c r="BC60" s="130">
        <f>(AnnualChTB[[#This Row],[Persons this year]]-AnnualChTB[[#This Row],[Persons last year]])/AnnualChTB[[#This Row],[Persons last year]]</f>
        <v>4.20366467424478E-3</v>
      </c>
    </row>
    <row r="61" spans="1:55" x14ac:dyDescent="0.3">
      <c r="A61" t="s">
        <v>32</v>
      </c>
      <c r="B61" t="s">
        <v>31</v>
      </c>
      <c r="C61" t="s">
        <v>245</v>
      </c>
      <c r="D61" t="s">
        <v>306</v>
      </c>
      <c r="E61">
        <v>58</v>
      </c>
      <c r="F61">
        <v>668</v>
      </c>
      <c r="G61">
        <v>659</v>
      </c>
      <c r="H61">
        <v>656</v>
      </c>
      <c r="I61">
        <v>713</v>
      </c>
      <c r="J61">
        <v>950</v>
      </c>
      <c r="K61">
        <v>867</v>
      </c>
      <c r="L61">
        <v>783</v>
      </c>
      <c r="M61">
        <v>822</v>
      </c>
      <c r="N61">
        <v>766</v>
      </c>
      <c r="O61">
        <v>741</v>
      </c>
      <c r="P61">
        <v>854</v>
      </c>
      <c r="Q61">
        <v>745</v>
      </c>
      <c r="R61">
        <v>772</v>
      </c>
      <c r="S61">
        <v>822</v>
      </c>
      <c r="T61">
        <v>802</v>
      </c>
      <c r="U61">
        <v>784</v>
      </c>
      <c r="V61">
        <v>892</v>
      </c>
      <c r="W61">
        <v>897</v>
      </c>
      <c r="X61">
        <v>899</v>
      </c>
      <c r="Y61">
        <v>914</v>
      </c>
      <c r="AX61" t="s">
        <v>23</v>
      </c>
      <c r="AY61" s="114" t="s">
        <v>282</v>
      </c>
      <c r="AZ61">
        <v>87262</v>
      </c>
      <c r="BA61">
        <v>87194</v>
      </c>
      <c r="BB61" t="s">
        <v>314</v>
      </c>
      <c r="BC61" s="130">
        <f>(AnnualChTB[[#This Row],[Persons this year]]-AnnualChTB[[#This Row],[Persons last year]])/AnnualChTB[[#This Row],[Persons last year]]</f>
        <v>7.7987017455329499E-4</v>
      </c>
    </row>
    <row r="62" spans="1:55" x14ac:dyDescent="0.3">
      <c r="A62" t="s">
        <v>32</v>
      </c>
      <c r="B62" t="s">
        <v>31</v>
      </c>
      <c r="C62" t="s">
        <v>245</v>
      </c>
      <c r="D62" t="s">
        <v>306</v>
      </c>
      <c r="E62">
        <v>59</v>
      </c>
      <c r="F62">
        <v>629</v>
      </c>
      <c r="G62">
        <v>647</v>
      </c>
      <c r="H62">
        <v>648</v>
      </c>
      <c r="I62">
        <v>647</v>
      </c>
      <c r="J62">
        <v>697</v>
      </c>
      <c r="K62">
        <v>941</v>
      </c>
      <c r="L62">
        <v>853</v>
      </c>
      <c r="M62">
        <v>778</v>
      </c>
      <c r="N62">
        <v>815</v>
      </c>
      <c r="O62">
        <v>760</v>
      </c>
      <c r="P62">
        <v>732</v>
      </c>
      <c r="Q62">
        <v>848</v>
      </c>
      <c r="R62">
        <v>727</v>
      </c>
      <c r="S62">
        <v>762</v>
      </c>
      <c r="T62">
        <v>816</v>
      </c>
      <c r="U62">
        <v>784</v>
      </c>
      <c r="V62">
        <v>772</v>
      </c>
      <c r="W62">
        <v>874</v>
      </c>
      <c r="X62">
        <v>890</v>
      </c>
      <c r="Y62">
        <v>896</v>
      </c>
      <c r="AX62" t="s">
        <v>23</v>
      </c>
      <c r="AY62" s="114" t="s">
        <v>283</v>
      </c>
      <c r="AZ62">
        <v>87496</v>
      </c>
      <c r="BA62">
        <v>87262</v>
      </c>
      <c r="BB62" t="s">
        <v>314</v>
      </c>
      <c r="BC62" s="130">
        <f>(AnnualChTB[[#This Row],[Persons this year]]-AnnualChTB[[#This Row],[Persons last year]])/AnnualChTB[[#This Row],[Persons last year]]</f>
        <v>2.6815796108271644E-3</v>
      </c>
    </row>
    <row r="63" spans="1:55" x14ac:dyDescent="0.3">
      <c r="A63" t="s">
        <v>32</v>
      </c>
      <c r="B63" t="s">
        <v>31</v>
      </c>
      <c r="C63" t="s">
        <v>245</v>
      </c>
      <c r="D63" t="s">
        <v>306</v>
      </c>
      <c r="E63">
        <v>60</v>
      </c>
      <c r="F63">
        <v>589</v>
      </c>
      <c r="G63">
        <v>620</v>
      </c>
      <c r="H63">
        <v>640</v>
      </c>
      <c r="I63">
        <v>650</v>
      </c>
      <c r="J63">
        <v>639</v>
      </c>
      <c r="K63">
        <v>686</v>
      </c>
      <c r="L63">
        <v>923</v>
      </c>
      <c r="M63">
        <v>846</v>
      </c>
      <c r="N63">
        <v>776</v>
      </c>
      <c r="O63">
        <v>811</v>
      </c>
      <c r="P63">
        <v>752</v>
      </c>
      <c r="Q63">
        <v>725</v>
      </c>
      <c r="R63">
        <v>825</v>
      </c>
      <c r="S63">
        <v>699</v>
      </c>
      <c r="T63">
        <v>752</v>
      </c>
      <c r="U63">
        <v>804</v>
      </c>
      <c r="V63">
        <v>793</v>
      </c>
      <c r="W63">
        <v>752</v>
      </c>
      <c r="X63">
        <v>858</v>
      </c>
      <c r="Y63">
        <v>865</v>
      </c>
      <c r="AX63" t="s">
        <v>23</v>
      </c>
      <c r="AY63" s="114" t="s">
        <v>265</v>
      </c>
      <c r="AZ63">
        <v>87705</v>
      </c>
      <c r="BA63">
        <v>87496</v>
      </c>
      <c r="BB63" t="s">
        <v>314</v>
      </c>
      <c r="BC63" s="130">
        <f>(AnnualChTB[[#This Row],[Persons this year]]-AnnualChTB[[#This Row],[Persons last year]])/AnnualChTB[[#This Row],[Persons last year]]</f>
        <v>2.3886806254000185E-3</v>
      </c>
    </row>
    <row r="64" spans="1:55" x14ac:dyDescent="0.3">
      <c r="A64" t="s">
        <v>32</v>
      </c>
      <c r="B64" t="s">
        <v>31</v>
      </c>
      <c r="C64" t="s">
        <v>245</v>
      </c>
      <c r="D64" t="s">
        <v>306</v>
      </c>
      <c r="E64">
        <v>61</v>
      </c>
      <c r="F64">
        <v>569</v>
      </c>
      <c r="G64">
        <v>573</v>
      </c>
      <c r="H64">
        <v>612</v>
      </c>
      <c r="I64">
        <v>630</v>
      </c>
      <c r="J64">
        <v>639</v>
      </c>
      <c r="K64">
        <v>633</v>
      </c>
      <c r="L64">
        <v>663</v>
      </c>
      <c r="M64">
        <v>916</v>
      </c>
      <c r="N64">
        <v>830</v>
      </c>
      <c r="O64">
        <v>769</v>
      </c>
      <c r="P64">
        <v>809</v>
      </c>
      <c r="Q64">
        <v>733</v>
      </c>
      <c r="R64">
        <v>705</v>
      </c>
      <c r="S64">
        <v>802</v>
      </c>
      <c r="T64">
        <v>688</v>
      </c>
      <c r="U64">
        <v>734</v>
      </c>
      <c r="V64">
        <v>786</v>
      </c>
      <c r="W64">
        <v>774</v>
      </c>
      <c r="X64">
        <v>731</v>
      </c>
      <c r="Y64">
        <v>836</v>
      </c>
      <c r="AX64" t="s">
        <v>23</v>
      </c>
      <c r="AY64" s="114" t="s">
        <v>266</v>
      </c>
      <c r="AZ64">
        <v>88527</v>
      </c>
      <c r="BA64">
        <v>87705</v>
      </c>
      <c r="BB64" t="s">
        <v>314</v>
      </c>
      <c r="BC64" s="130">
        <f>(AnnualChTB[[#This Row],[Persons this year]]-AnnualChTB[[#This Row],[Persons last year]])/AnnualChTB[[#This Row],[Persons last year]]</f>
        <v>9.3723276894133751E-3</v>
      </c>
    </row>
    <row r="65" spans="1:55" x14ac:dyDescent="0.3">
      <c r="A65" t="s">
        <v>32</v>
      </c>
      <c r="B65" t="s">
        <v>31</v>
      </c>
      <c r="C65" t="s">
        <v>245</v>
      </c>
      <c r="D65" t="s">
        <v>306</v>
      </c>
      <c r="E65">
        <v>62</v>
      </c>
      <c r="F65">
        <v>582</v>
      </c>
      <c r="G65">
        <v>550</v>
      </c>
      <c r="H65">
        <v>564</v>
      </c>
      <c r="I65">
        <v>616</v>
      </c>
      <c r="J65">
        <v>617</v>
      </c>
      <c r="K65">
        <v>623</v>
      </c>
      <c r="L65">
        <v>614</v>
      </c>
      <c r="M65">
        <v>653</v>
      </c>
      <c r="N65">
        <v>911</v>
      </c>
      <c r="O65">
        <v>814</v>
      </c>
      <c r="P65">
        <v>758</v>
      </c>
      <c r="Q65">
        <v>787</v>
      </c>
      <c r="R65">
        <v>725</v>
      </c>
      <c r="S65">
        <v>695</v>
      </c>
      <c r="T65">
        <v>786</v>
      </c>
      <c r="U65">
        <v>671</v>
      </c>
      <c r="V65">
        <v>718</v>
      </c>
      <c r="W65">
        <v>763</v>
      </c>
      <c r="X65">
        <v>776</v>
      </c>
      <c r="Y65">
        <v>716</v>
      </c>
      <c r="AX65" t="s">
        <v>23</v>
      </c>
      <c r="AY65" s="114" t="s">
        <v>297</v>
      </c>
      <c r="AZ65">
        <v>88920</v>
      </c>
      <c r="BA65">
        <v>88527</v>
      </c>
      <c r="BB65" t="s">
        <v>314</v>
      </c>
      <c r="BC65" s="130">
        <f>(AnnualChTB[[#This Row],[Persons this year]]-AnnualChTB[[#This Row],[Persons last year]])/AnnualChTB[[#This Row],[Persons last year]]</f>
        <v>4.4393235961909926E-3</v>
      </c>
    </row>
    <row r="66" spans="1:55" x14ac:dyDescent="0.3">
      <c r="A66" t="s">
        <v>32</v>
      </c>
      <c r="B66" t="s">
        <v>31</v>
      </c>
      <c r="C66" t="s">
        <v>245</v>
      </c>
      <c r="D66" t="s">
        <v>306</v>
      </c>
      <c r="E66">
        <v>63</v>
      </c>
      <c r="F66">
        <v>609</v>
      </c>
      <c r="G66">
        <v>575</v>
      </c>
      <c r="H66">
        <v>548</v>
      </c>
      <c r="I66">
        <v>554</v>
      </c>
      <c r="J66">
        <v>601</v>
      </c>
      <c r="K66">
        <v>604</v>
      </c>
      <c r="L66">
        <v>606</v>
      </c>
      <c r="M66">
        <v>612</v>
      </c>
      <c r="N66">
        <v>651</v>
      </c>
      <c r="O66">
        <v>916</v>
      </c>
      <c r="P66">
        <v>792</v>
      </c>
      <c r="Q66">
        <v>735</v>
      </c>
      <c r="R66">
        <v>772</v>
      </c>
      <c r="S66">
        <v>709</v>
      </c>
      <c r="T66">
        <v>677</v>
      </c>
      <c r="U66">
        <v>764</v>
      </c>
      <c r="V66">
        <v>663</v>
      </c>
      <c r="W66">
        <v>695</v>
      </c>
      <c r="X66">
        <v>752</v>
      </c>
      <c r="Y66">
        <v>772</v>
      </c>
      <c r="AX66" t="s">
        <v>23</v>
      </c>
      <c r="AY66" s="114" t="s">
        <v>344</v>
      </c>
      <c r="AZ66">
        <v>89344</v>
      </c>
      <c r="BA66">
        <v>88920</v>
      </c>
      <c r="BB66" t="s">
        <v>314</v>
      </c>
      <c r="BC66" s="130">
        <f>(AnnualChTB[[#This Row],[Persons this year]]-AnnualChTB[[#This Row],[Persons last year]])/AnnualChTB[[#This Row],[Persons last year]]</f>
        <v>4.7683310841205575E-3</v>
      </c>
    </row>
    <row r="67" spans="1:55" x14ac:dyDescent="0.3">
      <c r="A67" t="s">
        <v>32</v>
      </c>
      <c r="B67" t="s">
        <v>31</v>
      </c>
      <c r="C67" t="s">
        <v>245</v>
      </c>
      <c r="D67" t="s">
        <v>306</v>
      </c>
      <c r="E67">
        <v>64</v>
      </c>
      <c r="F67">
        <v>548</v>
      </c>
      <c r="G67">
        <v>601</v>
      </c>
      <c r="H67">
        <v>567</v>
      </c>
      <c r="I67">
        <v>541</v>
      </c>
      <c r="J67">
        <v>533</v>
      </c>
      <c r="K67">
        <v>580</v>
      </c>
      <c r="L67">
        <v>578</v>
      </c>
      <c r="M67">
        <v>599</v>
      </c>
      <c r="N67">
        <v>606</v>
      </c>
      <c r="O67">
        <v>636</v>
      </c>
      <c r="P67">
        <v>902</v>
      </c>
      <c r="Q67">
        <v>787</v>
      </c>
      <c r="R67">
        <v>724</v>
      </c>
      <c r="S67">
        <v>757</v>
      </c>
      <c r="T67">
        <v>687</v>
      </c>
      <c r="U67">
        <v>678</v>
      </c>
      <c r="V67">
        <v>755</v>
      </c>
      <c r="W67">
        <v>646</v>
      </c>
      <c r="X67">
        <v>695</v>
      </c>
      <c r="Y67">
        <v>737</v>
      </c>
      <c r="AX67" t="s">
        <v>21</v>
      </c>
      <c r="AY67" s="114" t="s">
        <v>268</v>
      </c>
      <c r="AZ67">
        <v>100559</v>
      </c>
      <c r="BB67" t="s">
        <v>314</v>
      </c>
      <c r="BC67" s="130"/>
    </row>
    <row r="68" spans="1:55" x14ac:dyDescent="0.3">
      <c r="A68" t="s">
        <v>32</v>
      </c>
      <c r="B68" t="s">
        <v>31</v>
      </c>
      <c r="C68" t="s">
        <v>245</v>
      </c>
      <c r="D68" t="s">
        <v>306</v>
      </c>
      <c r="E68">
        <v>65</v>
      </c>
      <c r="F68">
        <v>537</v>
      </c>
      <c r="G68">
        <v>529</v>
      </c>
      <c r="H68">
        <v>586</v>
      </c>
      <c r="I68">
        <v>546</v>
      </c>
      <c r="J68">
        <v>523</v>
      </c>
      <c r="K68">
        <v>516</v>
      </c>
      <c r="L68">
        <v>559</v>
      </c>
      <c r="M68">
        <v>563</v>
      </c>
      <c r="N68">
        <v>602</v>
      </c>
      <c r="O68">
        <v>608</v>
      </c>
      <c r="P68">
        <v>621</v>
      </c>
      <c r="Q68">
        <v>886</v>
      </c>
      <c r="R68">
        <v>775</v>
      </c>
      <c r="S68">
        <v>702</v>
      </c>
      <c r="T68">
        <v>729</v>
      </c>
      <c r="U68">
        <v>667</v>
      </c>
      <c r="V68">
        <v>649</v>
      </c>
      <c r="W68">
        <v>740</v>
      </c>
      <c r="X68">
        <v>635</v>
      </c>
      <c r="Y68">
        <v>687</v>
      </c>
      <c r="AX68" t="s">
        <v>21</v>
      </c>
      <c r="AY68" s="114" t="s">
        <v>269</v>
      </c>
      <c r="AZ68">
        <v>101142</v>
      </c>
      <c r="BA68">
        <v>100559</v>
      </c>
      <c r="BB68" t="s">
        <v>314</v>
      </c>
      <c r="BC68" s="130">
        <f>(AnnualChTB[[#This Row],[Persons this year]]-AnnualChTB[[#This Row],[Persons last year]])/AnnualChTB[[#This Row],[Persons last year]]</f>
        <v>5.7975914637178171E-3</v>
      </c>
    </row>
    <row r="69" spans="1:55" x14ac:dyDescent="0.3">
      <c r="A69" t="s">
        <v>32</v>
      </c>
      <c r="B69" t="s">
        <v>31</v>
      </c>
      <c r="C69" t="s">
        <v>245</v>
      </c>
      <c r="D69" t="s">
        <v>306</v>
      </c>
      <c r="E69">
        <v>66</v>
      </c>
      <c r="F69">
        <v>510</v>
      </c>
      <c r="G69">
        <v>523</v>
      </c>
      <c r="H69">
        <v>521</v>
      </c>
      <c r="I69">
        <v>563</v>
      </c>
      <c r="J69">
        <v>538</v>
      </c>
      <c r="K69">
        <v>520</v>
      </c>
      <c r="L69">
        <v>500</v>
      </c>
      <c r="M69">
        <v>547</v>
      </c>
      <c r="N69">
        <v>553</v>
      </c>
      <c r="O69">
        <v>599</v>
      </c>
      <c r="P69">
        <v>599</v>
      </c>
      <c r="Q69">
        <v>605</v>
      </c>
      <c r="R69">
        <v>869</v>
      </c>
      <c r="S69">
        <v>754</v>
      </c>
      <c r="T69">
        <v>693</v>
      </c>
      <c r="U69">
        <v>694</v>
      </c>
      <c r="V69">
        <v>651</v>
      </c>
      <c r="W69">
        <v>633</v>
      </c>
      <c r="X69">
        <v>726</v>
      </c>
      <c r="Y69">
        <v>627</v>
      </c>
      <c r="AX69" t="s">
        <v>21</v>
      </c>
      <c r="AY69" s="114" t="s">
        <v>270</v>
      </c>
      <c r="AZ69">
        <v>102003</v>
      </c>
      <c r="BA69">
        <v>101142</v>
      </c>
      <c r="BB69" t="s">
        <v>314</v>
      </c>
      <c r="BC69" s="130">
        <f>(AnnualChTB[[#This Row],[Persons this year]]-AnnualChTB[[#This Row],[Persons last year]])/AnnualChTB[[#This Row],[Persons last year]]</f>
        <v>8.5127840066441234E-3</v>
      </c>
    </row>
    <row r="70" spans="1:55" x14ac:dyDescent="0.3">
      <c r="A70" t="s">
        <v>32</v>
      </c>
      <c r="B70" t="s">
        <v>31</v>
      </c>
      <c r="C70" t="s">
        <v>245</v>
      </c>
      <c r="D70" t="s">
        <v>306</v>
      </c>
      <c r="E70">
        <v>67</v>
      </c>
      <c r="F70">
        <v>478</v>
      </c>
      <c r="G70">
        <v>497</v>
      </c>
      <c r="H70">
        <v>514</v>
      </c>
      <c r="I70">
        <v>510</v>
      </c>
      <c r="J70">
        <v>547</v>
      </c>
      <c r="K70">
        <v>525</v>
      </c>
      <c r="L70">
        <v>508</v>
      </c>
      <c r="M70">
        <v>498</v>
      </c>
      <c r="N70">
        <v>535</v>
      </c>
      <c r="O70">
        <v>535</v>
      </c>
      <c r="P70">
        <v>587</v>
      </c>
      <c r="Q70">
        <v>591</v>
      </c>
      <c r="R70">
        <v>595</v>
      </c>
      <c r="S70">
        <v>849</v>
      </c>
      <c r="T70">
        <v>729</v>
      </c>
      <c r="U70">
        <v>671</v>
      </c>
      <c r="V70">
        <v>685</v>
      </c>
      <c r="W70">
        <v>638</v>
      </c>
      <c r="X70">
        <v>618</v>
      </c>
      <c r="Y70">
        <v>704</v>
      </c>
      <c r="AX70" t="s">
        <v>21</v>
      </c>
      <c r="AY70" s="114" t="s">
        <v>271</v>
      </c>
      <c r="AZ70">
        <v>102778</v>
      </c>
      <c r="BA70">
        <v>102003</v>
      </c>
      <c r="BB70" t="s">
        <v>314</v>
      </c>
      <c r="BC70" s="130">
        <f>(AnnualChTB[[#This Row],[Persons this year]]-AnnualChTB[[#This Row],[Persons last year]])/AnnualChTB[[#This Row],[Persons last year]]</f>
        <v>7.5978157505171414E-3</v>
      </c>
    </row>
    <row r="71" spans="1:55" x14ac:dyDescent="0.3">
      <c r="A71" t="s">
        <v>32</v>
      </c>
      <c r="B71" t="s">
        <v>31</v>
      </c>
      <c r="C71" t="s">
        <v>245</v>
      </c>
      <c r="D71" t="s">
        <v>306</v>
      </c>
      <c r="E71">
        <v>68</v>
      </c>
      <c r="F71">
        <v>483</v>
      </c>
      <c r="G71">
        <v>459</v>
      </c>
      <c r="H71">
        <v>494</v>
      </c>
      <c r="I71">
        <v>506</v>
      </c>
      <c r="J71">
        <v>481</v>
      </c>
      <c r="K71">
        <v>520</v>
      </c>
      <c r="L71">
        <v>505</v>
      </c>
      <c r="M71">
        <v>498</v>
      </c>
      <c r="N71">
        <v>478</v>
      </c>
      <c r="O71">
        <v>527</v>
      </c>
      <c r="P71">
        <v>527</v>
      </c>
      <c r="Q71">
        <v>575</v>
      </c>
      <c r="R71">
        <v>555</v>
      </c>
      <c r="S71">
        <v>576</v>
      </c>
      <c r="T71">
        <v>823</v>
      </c>
      <c r="U71">
        <v>718</v>
      </c>
      <c r="V71">
        <v>640</v>
      </c>
      <c r="W71">
        <v>665</v>
      </c>
      <c r="X71">
        <v>629</v>
      </c>
      <c r="Y71">
        <v>602</v>
      </c>
      <c r="AX71" t="s">
        <v>21</v>
      </c>
      <c r="AY71" s="114" t="s">
        <v>272</v>
      </c>
      <c r="AZ71">
        <v>103279</v>
      </c>
      <c r="BA71">
        <v>102778</v>
      </c>
      <c r="BB71" t="s">
        <v>314</v>
      </c>
      <c r="BC71" s="130">
        <f>(AnnualChTB[[#This Row],[Persons this year]]-AnnualChTB[[#This Row],[Persons last year]])/AnnualChTB[[#This Row],[Persons last year]]</f>
        <v>4.8745840549533946E-3</v>
      </c>
    </row>
    <row r="72" spans="1:55" x14ac:dyDescent="0.3">
      <c r="A72" t="s">
        <v>32</v>
      </c>
      <c r="B72" t="s">
        <v>31</v>
      </c>
      <c r="C72" t="s">
        <v>245</v>
      </c>
      <c r="D72" t="s">
        <v>306</v>
      </c>
      <c r="E72">
        <v>69</v>
      </c>
      <c r="F72">
        <v>480</v>
      </c>
      <c r="G72">
        <v>480</v>
      </c>
      <c r="H72">
        <v>439</v>
      </c>
      <c r="I72">
        <v>474</v>
      </c>
      <c r="J72">
        <v>493</v>
      </c>
      <c r="K72">
        <v>463</v>
      </c>
      <c r="L72">
        <v>497</v>
      </c>
      <c r="M72">
        <v>506</v>
      </c>
      <c r="N72">
        <v>483</v>
      </c>
      <c r="O72">
        <v>456</v>
      </c>
      <c r="P72">
        <v>516</v>
      </c>
      <c r="Q72">
        <v>521</v>
      </c>
      <c r="R72">
        <v>552</v>
      </c>
      <c r="S72">
        <v>534</v>
      </c>
      <c r="T72">
        <v>556</v>
      </c>
      <c r="U72">
        <v>801</v>
      </c>
      <c r="V72">
        <v>696</v>
      </c>
      <c r="W72">
        <v>624</v>
      </c>
      <c r="X72">
        <v>646</v>
      </c>
      <c r="Y72">
        <v>611</v>
      </c>
      <c r="AX72" t="s">
        <v>21</v>
      </c>
      <c r="AY72" s="114" t="s">
        <v>273</v>
      </c>
      <c r="AZ72">
        <v>103807</v>
      </c>
      <c r="BA72">
        <v>103279</v>
      </c>
      <c r="BB72" t="s">
        <v>314</v>
      </c>
      <c r="BC72" s="130">
        <f>(AnnualChTB[[#This Row],[Persons this year]]-AnnualChTB[[#This Row],[Persons last year]])/AnnualChTB[[#This Row],[Persons last year]]</f>
        <v>5.1123655341356903E-3</v>
      </c>
    </row>
    <row r="73" spans="1:55" x14ac:dyDescent="0.3">
      <c r="A73" t="s">
        <v>32</v>
      </c>
      <c r="B73" t="s">
        <v>31</v>
      </c>
      <c r="C73" t="s">
        <v>245</v>
      </c>
      <c r="D73" t="s">
        <v>306</v>
      </c>
      <c r="E73">
        <v>70</v>
      </c>
      <c r="F73">
        <v>449</v>
      </c>
      <c r="G73">
        <v>458</v>
      </c>
      <c r="H73">
        <v>461</v>
      </c>
      <c r="I73">
        <v>423</v>
      </c>
      <c r="J73">
        <v>455</v>
      </c>
      <c r="K73">
        <v>475</v>
      </c>
      <c r="L73">
        <v>455</v>
      </c>
      <c r="M73">
        <v>484</v>
      </c>
      <c r="N73">
        <v>498</v>
      </c>
      <c r="O73">
        <v>474</v>
      </c>
      <c r="P73">
        <v>445</v>
      </c>
      <c r="Q73">
        <v>507</v>
      </c>
      <c r="R73">
        <v>497</v>
      </c>
      <c r="S73">
        <v>540</v>
      </c>
      <c r="T73">
        <v>514</v>
      </c>
      <c r="U73">
        <v>540</v>
      </c>
      <c r="V73">
        <v>783</v>
      </c>
      <c r="W73">
        <v>685</v>
      </c>
      <c r="X73">
        <v>611</v>
      </c>
      <c r="Y73">
        <v>632</v>
      </c>
      <c r="AX73" t="s">
        <v>21</v>
      </c>
      <c r="AY73" s="114" t="s">
        <v>274</v>
      </c>
      <c r="AZ73">
        <v>104362</v>
      </c>
      <c r="BA73">
        <v>103807</v>
      </c>
      <c r="BB73" t="s">
        <v>314</v>
      </c>
      <c r="BC73" s="130">
        <f>(AnnualChTB[[#This Row],[Persons this year]]-AnnualChTB[[#This Row],[Persons last year]])/AnnualChTB[[#This Row],[Persons last year]]</f>
        <v>5.3464602579787494E-3</v>
      </c>
    </row>
    <row r="74" spans="1:55" x14ac:dyDescent="0.3">
      <c r="A74" t="s">
        <v>32</v>
      </c>
      <c r="B74" t="s">
        <v>31</v>
      </c>
      <c r="C74" t="s">
        <v>245</v>
      </c>
      <c r="D74" t="s">
        <v>306</v>
      </c>
      <c r="E74">
        <v>71</v>
      </c>
      <c r="F74">
        <v>430</v>
      </c>
      <c r="G74">
        <v>432</v>
      </c>
      <c r="H74">
        <v>439</v>
      </c>
      <c r="I74">
        <v>439</v>
      </c>
      <c r="J74">
        <v>415</v>
      </c>
      <c r="K74">
        <v>445</v>
      </c>
      <c r="L74">
        <v>456</v>
      </c>
      <c r="M74">
        <v>442</v>
      </c>
      <c r="N74">
        <v>476</v>
      </c>
      <c r="O74">
        <v>482</v>
      </c>
      <c r="P74">
        <v>459</v>
      </c>
      <c r="Q74">
        <v>430</v>
      </c>
      <c r="R74">
        <v>489</v>
      </c>
      <c r="S74">
        <v>471</v>
      </c>
      <c r="T74">
        <v>525</v>
      </c>
      <c r="U74">
        <v>505</v>
      </c>
      <c r="V74">
        <v>525</v>
      </c>
      <c r="W74">
        <v>760</v>
      </c>
      <c r="X74">
        <v>670</v>
      </c>
      <c r="Y74">
        <v>584</v>
      </c>
      <c r="AX74" t="s">
        <v>21</v>
      </c>
      <c r="AY74" s="114" t="s">
        <v>275</v>
      </c>
      <c r="AZ74">
        <v>105396</v>
      </c>
      <c r="BA74">
        <v>104362</v>
      </c>
      <c r="BB74" t="s">
        <v>314</v>
      </c>
      <c r="BC74" s="130">
        <f>(AnnualChTB[[#This Row],[Persons this year]]-AnnualChTB[[#This Row],[Persons last year]])/AnnualChTB[[#This Row],[Persons last year]]</f>
        <v>9.9078208543339538E-3</v>
      </c>
    </row>
    <row r="75" spans="1:55" x14ac:dyDescent="0.3">
      <c r="A75" t="s">
        <v>32</v>
      </c>
      <c r="B75" t="s">
        <v>31</v>
      </c>
      <c r="C75" t="s">
        <v>245</v>
      </c>
      <c r="D75" t="s">
        <v>306</v>
      </c>
      <c r="E75">
        <v>72</v>
      </c>
      <c r="F75">
        <v>404</v>
      </c>
      <c r="G75">
        <v>408</v>
      </c>
      <c r="H75">
        <v>413</v>
      </c>
      <c r="I75">
        <v>423</v>
      </c>
      <c r="J75">
        <v>419</v>
      </c>
      <c r="K75">
        <v>401</v>
      </c>
      <c r="L75">
        <v>430</v>
      </c>
      <c r="M75">
        <v>447</v>
      </c>
      <c r="N75">
        <v>425</v>
      </c>
      <c r="O75">
        <v>470</v>
      </c>
      <c r="P75">
        <v>469</v>
      </c>
      <c r="Q75">
        <v>438</v>
      </c>
      <c r="R75">
        <v>414</v>
      </c>
      <c r="S75">
        <v>471</v>
      </c>
      <c r="T75">
        <v>458</v>
      </c>
      <c r="U75">
        <v>510</v>
      </c>
      <c r="V75">
        <v>478</v>
      </c>
      <c r="W75">
        <v>511</v>
      </c>
      <c r="X75">
        <v>741</v>
      </c>
      <c r="Y75">
        <v>648</v>
      </c>
      <c r="AX75" t="s">
        <v>21</v>
      </c>
      <c r="AY75" s="114" t="s">
        <v>276</v>
      </c>
      <c r="AZ75">
        <v>105682</v>
      </c>
      <c r="BA75">
        <v>105396</v>
      </c>
      <c r="BB75" t="s">
        <v>314</v>
      </c>
      <c r="BC75" s="130">
        <f>(AnnualChTB[[#This Row],[Persons this year]]-AnnualChTB[[#This Row],[Persons last year]])/AnnualChTB[[#This Row],[Persons last year]]</f>
        <v>2.7135754677596871E-3</v>
      </c>
    </row>
    <row r="76" spans="1:55" x14ac:dyDescent="0.3">
      <c r="A76" t="s">
        <v>32</v>
      </c>
      <c r="B76" t="s">
        <v>31</v>
      </c>
      <c r="C76" t="s">
        <v>245</v>
      </c>
      <c r="D76" t="s">
        <v>306</v>
      </c>
      <c r="E76">
        <v>73</v>
      </c>
      <c r="F76">
        <v>388</v>
      </c>
      <c r="G76">
        <v>380</v>
      </c>
      <c r="H76">
        <v>384</v>
      </c>
      <c r="I76">
        <v>405</v>
      </c>
      <c r="J76">
        <v>409</v>
      </c>
      <c r="K76">
        <v>399</v>
      </c>
      <c r="L76">
        <v>388</v>
      </c>
      <c r="M76">
        <v>413</v>
      </c>
      <c r="N76">
        <v>431</v>
      </c>
      <c r="O76">
        <v>414</v>
      </c>
      <c r="P76">
        <v>458</v>
      </c>
      <c r="Q76">
        <v>456</v>
      </c>
      <c r="R76">
        <v>424</v>
      </c>
      <c r="S76">
        <v>404</v>
      </c>
      <c r="T76">
        <v>448</v>
      </c>
      <c r="U76">
        <v>443</v>
      </c>
      <c r="V76">
        <v>488</v>
      </c>
      <c r="W76">
        <v>463</v>
      </c>
      <c r="X76">
        <v>497</v>
      </c>
      <c r="Y76">
        <v>706</v>
      </c>
      <c r="AX76" t="s">
        <v>21</v>
      </c>
      <c r="AY76" s="114" t="s">
        <v>277</v>
      </c>
      <c r="AZ76">
        <v>106443</v>
      </c>
      <c r="BA76">
        <v>105682</v>
      </c>
      <c r="BB76" t="s">
        <v>314</v>
      </c>
      <c r="BC76" s="130">
        <f>(AnnualChTB[[#This Row],[Persons this year]]-AnnualChTB[[#This Row],[Persons last year]])/AnnualChTB[[#This Row],[Persons last year]]</f>
        <v>7.2008478264983626E-3</v>
      </c>
    </row>
    <row r="77" spans="1:55" x14ac:dyDescent="0.3">
      <c r="A77" t="s">
        <v>32</v>
      </c>
      <c r="B77" t="s">
        <v>31</v>
      </c>
      <c r="C77" t="s">
        <v>245</v>
      </c>
      <c r="D77" t="s">
        <v>306</v>
      </c>
      <c r="E77">
        <v>74</v>
      </c>
      <c r="F77">
        <v>378</v>
      </c>
      <c r="G77">
        <v>374</v>
      </c>
      <c r="H77">
        <v>356</v>
      </c>
      <c r="I77">
        <v>365</v>
      </c>
      <c r="J77">
        <v>387</v>
      </c>
      <c r="K77">
        <v>392</v>
      </c>
      <c r="L77">
        <v>376</v>
      </c>
      <c r="M77">
        <v>369</v>
      </c>
      <c r="N77">
        <v>402</v>
      </c>
      <c r="O77">
        <v>418</v>
      </c>
      <c r="P77">
        <v>398</v>
      </c>
      <c r="Q77">
        <v>435</v>
      </c>
      <c r="R77">
        <v>435</v>
      </c>
      <c r="S77">
        <v>408</v>
      </c>
      <c r="T77">
        <v>390</v>
      </c>
      <c r="U77">
        <v>427</v>
      </c>
      <c r="V77">
        <v>424</v>
      </c>
      <c r="W77">
        <v>461</v>
      </c>
      <c r="X77">
        <v>447</v>
      </c>
      <c r="Y77">
        <v>483</v>
      </c>
      <c r="AX77" t="s">
        <v>21</v>
      </c>
      <c r="AY77" s="114" t="s">
        <v>278</v>
      </c>
      <c r="AZ77">
        <v>107591</v>
      </c>
      <c r="BA77">
        <v>106443</v>
      </c>
      <c r="BB77" t="s">
        <v>314</v>
      </c>
      <c r="BC77" s="130">
        <f>(AnnualChTB[[#This Row],[Persons this year]]-AnnualChTB[[#This Row],[Persons last year]])/AnnualChTB[[#This Row],[Persons last year]]</f>
        <v>1.0785115038095507E-2</v>
      </c>
    </row>
    <row r="78" spans="1:55" x14ac:dyDescent="0.3">
      <c r="A78" t="s">
        <v>32</v>
      </c>
      <c r="B78" t="s">
        <v>31</v>
      </c>
      <c r="C78" t="s">
        <v>245</v>
      </c>
      <c r="D78" t="s">
        <v>306</v>
      </c>
      <c r="E78">
        <v>75</v>
      </c>
      <c r="F78">
        <v>352</v>
      </c>
      <c r="G78">
        <v>352</v>
      </c>
      <c r="H78">
        <v>353</v>
      </c>
      <c r="I78">
        <v>334</v>
      </c>
      <c r="J78">
        <v>335</v>
      </c>
      <c r="K78">
        <v>361</v>
      </c>
      <c r="L78">
        <v>369</v>
      </c>
      <c r="M78">
        <v>363</v>
      </c>
      <c r="N78">
        <v>350</v>
      </c>
      <c r="O78">
        <v>380</v>
      </c>
      <c r="P78">
        <v>406</v>
      </c>
      <c r="Q78">
        <v>381</v>
      </c>
      <c r="R78">
        <v>423</v>
      </c>
      <c r="S78">
        <v>419</v>
      </c>
      <c r="T78">
        <v>390</v>
      </c>
      <c r="U78">
        <v>372</v>
      </c>
      <c r="V78">
        <v>410</v>
      </c>
      <c r="W78">
        <v>393</v>
      </c>
      <c r="X78">
        <v>438</v>
      </c>
      <c r="Y78">
        <v>426</v>
      </c>
      <c r="AX78" t="s">
        <v>21</v>
      </c>
      <c r="AY78" s="114" t="s">
        <v>279</v>
      </c>
      <c r="AZ78">
        <v>109075</v>
      </c>
      <c r="BA78">
        <v>107591</v>
      </c>
      <c r="BB78" t="s">
        <v>314</v>
      </c>
      <c r="BC78" s="130">
        <f>(AnnualChTB[[#This Row],[Persons this year]]-AnnualChTB[[#This Row],[Persons last year]])/AnnualChTB[[#This Row],[Persons last year]]</f>
        <v>1.3792975248859106E-2</v>
      </c>
    </row>
    <row r="79" spans="1:55" x14ac:dyDescent="0.3">
      <c r="A79" t="s">
        <v>32</v>
      </c>
      <c r="B79" t="s">
        <v>31</v>
      </c>
      <c r="C79" t="s">
        <v>245</v>
      </c>
      <c r="D79" t="s">
        <v>306</v>
      </c>
      <c r="E79">
        <v>76</v>
      </c>
      <c r="F79">
        <v>310</v>
      </c>
      <c r="G79">
        <v>324</v>
      </c>
      <c r="H79">
        <v>331</v>
      </c>
      <c r="I79">
        <v>340</v>
      </c>
      <c r="J79">
        <v>319</v>
      </c>
      <c r="K79">
        <v>317</v>
      </c>
      <c r="L79">
        <v>351</v>
      </c>
      <c r="M79">
        <v>350</v>
      </c>
      <c r="N79">
        <v>350</v>
      </c>
      <c r="O79">
        <v>329</v>
      </c>
      <c r="P79">
        <v>373</v>
      </c>
      <c r="Q79">
        <v>385</v>
      </c>
      <c r="R79">
        <v>360</v>
      </c>
      <c r="S79">
        <v>405</v>
      </c>
      <c r="T79">
        <v>403</v>
      </c>
      <c r="U79">
        <v>375</v>
      </c>
      <c r="V79">
        <v>351</v>
      </c>
      <c r="W79">
        <v>391</v>
      </c>
      <c r="X79">
        <v>380</v>
      </c>
      <c r="Y79">
        <v>416</v>
      </c>
      <c r="AX79" t="s">
        <v>21</v>
      </c>
      <c r="AY79" s="114" t="s">
        <v>280</v>
      </c>
      <c r="AZ79">
        <v>110531</v>
      </c>
      <c r="BA79">
        <v>109075</v>
      </c>
      <c r="BB79" t="s">
        <v>314</v>
      </c>
      <c r="BC79" s="130">
        <f>(AnnualChTB[[#This Row],[Persons this year]]-AnnualChTB[[#This Row],[Persons last year]])/AnnualChTB[[#This Row],[Persons last year]]</f>
        <v>1.3348613339445335E-2</v>
      </c>
    </row>
    <row r="80" spans="1:55" x14ac:dyDescent="0.3">
      <c r="A80" t="s">
        <v>32</v>
      </c>
      <c r="B80" t="s">
        <v>31</v>
      </c>
      <c r="C80" t="s">
        <v>245</v>
      </c>
      <c r="D80" t="s">
        <v>306</v>
      </c>
      <c r="E80">
        <v>77</v>
      </c>
      <c r="F80">
        <v>291</v>
      </c>
      <c r="G80">
        <v>271</v>
      </c>
      <c r="H80">
        <v>306</v>
      </c>
      <c r="I80">
        <v>309</v>
      </c>
      <c r="J80">
        <v>320</v>
      </c>
      <c r="K80">
        <v>295</v>
      </c>
      <c r="L80">
        <v>306</v>
      </c>
      <c r="M80">
        <v>329</v>
      </c>
      <c r="N80">
        <v>332</v>
      </c>
      <c r="O80">
        <v>327</v>
      </c>
      <c r="P80">
        <v>308</v>
      </c>
      <c r="Q80">
        <v>356</v>
      </c>
      <c r="R80">
        <v>371</v>
      </c>
      <c r="S80">
        <v>338</v>
      </c>
      <c r="T80">
        <v>389</v>
      </c>
      <c r="U80">
        <v>387</v>
      </c>
      <c r="V80">
        <v>365</v>
      </c>
      <c r="W80">
        <v>330</v>
      </c>
      <c r="X80">
        <v>370</v>
      </c>
      <c r="Y80">
        <v>362</v>
      </c>
      <c r="AX80" t="s">
        <v>21</v>
      </c>
      <c r="AY80" s="114" t="s">
        <v>281</v>
      </c>
      <c r="AZ80">
        <v>111623</v>
      </c>
      <c r="BA80">
        <v>110531</v>
      </c>
      <c r="BB80" t="s">
        <v>314</v>
      </c>
      <c r="BC80" s="130">
        <f>(AnnualChTB[[#This Row],[Persons this year]]-AnnualChTB[[#This Row],[Persons last year]])/AnnualChTB[[#This Row],[Persons last year]]</f>
        <v>9.8795812939356381E-3</v>
      </c>
    </row>
    <row r="81" spans="1:55" x14ac:dyDescent="0.3">
      <c r="A81" t="s">
        <v>32</v>
      </c>
      <c r="B81" t="s">
        <v>31</v>
      </c>
      <c r="C81" t="s">
        <v>245</v>
      </c>
      <c r="D81" t="s">
        <v>306</v>
      </c>
      <c r="E81">
        <v>78</v>
      </c>
      <c r="F81">
        <v>282</v>
      </c>
      <c r="G81">
        <v>276</v>
      </c>
      <c r="H81">
        <v>249</v>
      </c>
      <c r="I81">
        <v>283</v>
      </c>
      <c r="J81">
        <v>286</v>
      </c>
      <c r="K81">
        <v>301</v>
      </c>
      <c r="L81">
        <v>282</v>
      </c>
      <c r="M81">
        <v>292</v>
      </c>
      <c r="N81">
        <v>319</v>
      </c>
      <c r="O81">
        <v>310</v>
      </c>
      <c r="P81">
        <v>313</v>
      </c>
      <c r="Q81">
        <v>292</v>
      </c>
      <c r="R81">
        <v>337</v>
      </c>
      <c r="S81">
        <v>346</v>
      </c>
      <c r="T81">
        <v>320</v>
      </c>
      <c r="U81">
        <v>370</v>
      </c>
      <c r="V81">
        <v>362</v>
      </c>
      <c r="W81">
        <v>348</v>
      </c>
      <c r="X81">
        <v>315</v>
      </c>
      <c r="Y81">
        <v>344</v>
      </c>
      <c r="AX81" t="s">
        <v>21</v>
      </c>
      <c r="AY81" s="114" t="s">
        <v>282</v>
      </c>
      <c r="AZ81">
        <v>112963</v>
      </c>
      <c r="BA81">
        <v>111623</v>
      </c>
      <c r="BB81" t="s">
        <v>314</v>
      </c>
      <c r="BC81" s="130">
        <f>(AnnualChTB[[#This Row],[Persons this year]]-AnnualChTB[[#This Row],[Persons last year]])/AnnualChTB[[#This Row],[Persons last year]]</f>
        <v>1.2004694373023482E-2</v>
      </c>
    </row>
    <row r="82" spans="1:55" x14ac:dyDescent="0.3">
      <c r="A82" t="s">
        <v>32</v>
      </c>
      <c r="B82" t="s">
        <v>31</v>
      </c>
      <c r="C82" t="s">
        <v>245</v>
      </c>
      <c r="D82" t="s">
        <v>306</v>
      </c>
      <c r="E82">
        <v>79</v>
      </c>
      <c r="F82">
        <v>282</v>
      </c>
      <c r="G82">
        <v>269</v>
      </c>
      <c r="H82">
        <v>249</v>
      </c>
      <c r="I82">
        <v>233</v>
      </c>
      <c r="J82">
        <v>258</v>
      </c>
      <c r="K82">
        <v>270</v>
      </c>
      <c r="L82">
        <v>281</v>
      </c>
      <c r="M82">
        <v>266</v>
      </c>
      <c r="N82">
        <v>268</v>
      </c>
      <c r="O82">
        <v>286</v>
      </c>
      <c r="P82">
        <v>288</v>
      </c>
      <c r="Q82">
        <v>298</v>
      </c>
      <c r="R82">
        <v>273</v>
      </c>
      <c r="S82">
        <v>313</v>
      </c>
      <c r="T82">
        <v>332</v>
      </c>
      <c r="U82">
        <v>301</v>
      </c>
      <c r="V82">
        <v>351</v>
      </c>
      <c r="W82">
        <v>348</v>
      </c>
      <c r="X82">
        <v>327</v>
      </c>
      <c r="Y82">
        <v>299</v>
      </c>
      <c r="AX82" t="s">
        <v>21</v>
      </c>
      <c r="AY82" s="114" t="s">
        <v>283</v>
      </c>
      <c r="AZ82">
        <v>114266</v>
      </c>
      <c r="BA82">
        <v>112963</v>
      </c>
      <c r="BB82" t="s">
        <v>314</v>
      </c>
      <c r="BC82" s="130">
        <f>(AnnualChTB[[#This Row],[Persons this year]]-AnnualChTB[[#This Row],[Persons last year]])/AnnualChTB[[#This Row],[Persons last year]]</f>
        <v>1.1534750316475306E-2</v>
      </c>
    </row>
    <row r="83" spans="1:55" x14ac:dyDescent="0.3">
      <c r="A83" t="s">
        <v>32</v>
      </c>
      <c r="B83" t="s">
        <v>31</v>
      </c>
      <c r="C83" t="s">
        <v>245</v>
      </c>
      <c r="D83" t="s">
        <v>306</v>
      </c>
      <c r="E83">
        <v>80</v>
      </c>
      <c r="F83">
        <v>312</v>
      </c>
      <c r="G83">
        <v>267</v>
      </c>
      <c r="H83">
        <v>245</v>
      </c>
      <c r="I83">
        <v>227</v>
      </c>
      <c r="J83">
        <v>211</v>
      </c>
      <c r="K83">
        <v>244</v>
      </c>
      <c r="L83">
        <v>253</v>
      </c>
      <c r="M83">
        <v>267</v>
      </c>
      <c r="N83">
        <v>248</v>
      </c>
      <c r="O83">
        <v>252</v>
      </c>
      <c r="P83">
        <v>262</v>
      </c>
      <c r="Q83">
        <v>270</v>
      </c>
      <c r="R83">
        <v>280</v>
      </c>
      <c r="S83">
        <v>249</v>
      </c>
      <c r="T83">
        <v>284</v>
      </c>
      <c r="U83">
        <v>308</v>
      </c>
      <c r="V83">
        <v>283</v>
      </c>
      <c r="W83">
        <v>327</v>
      </c>
      <c r="X83">
        <v>328</v>
      </c>
      <c r="Y83">
        <v>303</v>
      </c>
      <c r="AX83" t="s">
        <v>21</v>
      </c>
      <c r="AY83" s="114" t="s">
        <v>265</v>
      </c>
      <c r="AZ83">
        <v>115772</v>
      </c>
      <c r="BA83">
        <v>114266</v>
      </c>
      <c r="BB83" t="s">
        <v>314</v>
      </c>
      <c r="BC83" s="130">
        <f>(AnnualChTB[[#This Row],[Persons this year]]-AnnualChTB[[#This Row],[Persons last year]])/AnnualChTB[[#This Row],[Persons last year]]</f>
        <v>1.3179773510930635E-2</v>
      </c>
    </row>
    <row r="84" spans="1:55" x14ac:dyDescent="0.3">
      <c r="A84" t="s">
        <v>32</v>
      </c>
      <c r="B84" t="s">
        <v>31</v>
      </c>
      <c r="C84" t="s">
        <v>245</v>
      </c>
      <c r="D84" t="s">
        <v>306</v>
      </c>
      <c r="E84">
        <v>81</v>
      </c>
      <c r="F84">
        <v>232</v>
      </c>
      <c r="G84">
        <v>277</v>
      </c>
      <c r="H84">
        <v>246</v>
      </c>
      <c r="I84">
        <v>223</v>
      </c>
      <c r="J84">
        <v>211</v>
      </c>
      <c r="K84">
        <v>187</v>
      </c>
      <c r="L84">
        <v>225</v>
      </c>
      <c r="M84">
        <v>231</v>
      </c>
      <c r="N84">
        <v>252</v>
      </c>
      <c r="O84">
        <v>230</v>
      </c>
      <c r="P84">
        <v>234</v>
      </c>
      <c r="Q84">
        <v>244</v>
      </c>
      <c r="R84">
        <v>240</v>
      </c>
      <c r="S84">
        <v>258</v>
      </c>
      <c r="T84">
        <v>230</v>
      </c>
      <c r="U84">
        <v>266</v>
      </c>
      <c r="V84">
        <v>291</v>
      </c>
      <c r="W84">
        <v>266</v>
      </c>
      <c r="X84">
        <v>298</v>
      </c>
      <c r="Y84">
        <v>301</v>
      </c>
      <c r="AX84" t="s">
        <v>21</v>
      </c>
      <c r="AY84" s="114" t="s">
        <v>266</v>
      </c>
      <c r="AZ84">
        <v>116821</v>
      </c>
      <c r="BA84">
        <v>115772</v>
      </c>
      <c r="BB84" t="s">
        <v>314</v>
      </c>
      <c r="BC84" s="130">
        <f>(AnnualChTB[[#This Row],[Persons this year]]-AnnualChTB[[#This Row],[Persons last year]])/AnnualChTB[[#This Row],[Persons last year]]</f>
        <v>9.0609128286632343E-3</v>
      </c>
    </row>
    <row r="85" spans="1:55" x14ac:dyDescent="0.3">
      <c r="A85" t="s">
        <v>32</v>
      </c>
      <c r="B85" t="s">
        <v>31</v>
      </c>
      <c r="C85" t="s">
        <v>245</v>
      </c>
      <c r="D85" t="s">
        <v>306</v>
      </c>
      <c r="E85">
        <v>82</v>
      </c>
      <c r="F85">
        <v>160</v>
      </c>
      <c r="G85">
        <v>205</v>
      </c>
      <c r="H85">
        <v>254</v>
      </c>
      <c r="I85">
        <v>227</v>
      </c>
      <c r="J85">
        <v>214</v>
      </c>
      <c r="K85">
        <v>194</v>
      </c>
      <c r="L85">
        <v>170</v>
      </c>
      <c r="M85">
        <v>206</v>
      </c>
      <c r="N85">
        <v>215</v>
      </c>
      <c r="O85">
        <v>234</v>
      </c>
      <c r="P85">
        <v>211</v>
      </c>
      <c r="Q85">
        <v>208</v>
      </c>
      <c r="R85">
        <v>231</v>
      </c>
      <c r="S85">
        <v>223</v>
      </c>
      <c r="T85">
        <v>242</v>
      </c>
      <c r="U85">
        <v>210</v>
      </c>
      <c r="V85">
        <v>242</v>
      </c>
      <c r="W85">
        <v>272</v>
      </c>
      <c r="X85">
        <v>245</v>
      </c>
      <c r="Y85">
        <v>277</v>
      </c>
      <c r="AX85" t="s">
        <v>21</v>
      </c>
      <c r="AY85" s="114" t="s">
        <v>297</v>
      </c>
      <c r="AZ85">
        <v>118216</v>
      </c>
      <c r="BA85">
        <v>116821</v>
      </c>
      <c r="BB85" t="s">
        <v>314</v>
      </c>
      <c r="BC85" s="130">
        <f>(AnnualChTB[[#This Row],[Persons this year]]-AnnualChTB[[#This Row],[Persons last year]])/AnnualChTB[[#This Row],[Persons last year]]</f>
        <v>1.1941346162077024E-2</v>
      </c>
    </row>
    <row r="86" spans="1:55" x14ac:dyDescent="0.3">
      <c r="A86" t="s">
        <v>32</v>
      </c>
      <c r="B86" t="s">
        <v>31</v>
      </c>
      <c r="C86" t="s">
        <v>245</v>
      </c>
      <c r="D86" t="s">
        <v>306</v>
      </c>
      <c r="E86">
        <v>83</v>
      </c>
      <c r="F86">
        <v>126</v>
      </c>
      <c r="G86">
        <v>143</v>
      </c>
      <c r="H86">
        <v>184</v>
      </c>
      <c r="I86">
        <v>227</v>
      </c>
      <c r="J86">
        <v>203</v>
      </c>
      <c r="K86">
        <v>191</v>
      </c>
      <c r="L86">
        <v>167</v>
      </c>
      <c r="M86">
        <v>156</v>
      </c>
      <c r="N86">
        <v>187</v>
      </c>
      <c r="O86">
        <v>194</v>
      </c>
      <c r="P86">
        <v>210</v>
      </c>
      <c r="Q86">
        <v>188</v>
      </c>
      <c r="R86">
        <v>186</v>
      </c>
      <c r="S86">
        <v>209</v>
      </c>
      <c r="T86">
        <v>196</v>
      </c>
      <c r="U86">
        <v>223</v>
      </c>
      <c r="V86">
        <v>189</v>
      </c>
      <c r="W86">
        <v>215</v>
      </c>
      <c r="X86">
        <v>238</v>
      </c>
      <c r="Y86">
        <v>226</v>
      </c>
      <c r="AX86" t="s">
        <v>21</v>
      </c>
      <c r="AY86" s="114" t="s">
        <v>344</v>
      </c>
      <c r="AZ86">
        <v>118870</v>
      </c>
      <c r="BA86">
        <v>118216</v>
      </c>
      <c r="BB86" t="s">
        <v>314</v>
      </c>
      <c r="BC86" s="130">
        <f>(AnnualChTB[[#This Row],[Persons this year]]-AnnualChTB[[#This Row],[Persons last year]])/AnnualChTB[[#This Row],[Persons last year]]</f>
        <v>5.5322460580632064E-3</v>
      </c>
    </row>
    <row r="87" spans="1:55" x14ac:dyDescent="0.3">
      <c r="A87" t="s">
        <v>32</v>
      </c>
      <c r="B87" t="s">
        <v>31</v>
      </c>
      <c r="C87" t="s">
        <v>245</v>
      </c>
      <c r="D87" t="s">
        <v>306</v>
      </c>
      <c r="E87">
        <v>84</v>
      </c>
      <c r="F87">
        <v>102</v>
      </c>
      <c r="G87">
        <v>107</v>
      </c>
      <c r="H87">
        <v>126</v>
      </c>
      <c r="I87">
        <v>163</v>
      </c>
      <c r="J87">
        <v>205</v>
      </c>
      <c r="K87">
        <v>183</v>
      </c>
      <c r="L87">
        <v>166</v>
      </c>
      <c r="M87">
        <v>146</v>
      </c>
      <c r="N87">
        <v>137</v>
      </c>
      <c r="O87">
        <v>162</v>
      </c>
      <c r="P87">
        <v>168</v>
      </c>
      <c r="Q87">
        <v>185</v>
      </c>
      <c r="R87">
        <v>171</v>
      </c>
      <c r="S87">
        <v>165</v>
      </c>
      <c r="T87">
        <v>188</v>
      </c>
      <c r="U87">
        <v>181</v>
      </c>
      <c r="V87">
        <v>201</v>
      </c>
      <c r="W87">
        <v>170</v>
      </c>
      <c r="X87">
        <v>195</v>
      </c>
      <c r="Y87">
        <v>206</v>
      </c>
      <c r="AX87" t="s">
        <v>19</v>
      </c>
      <c r="AY87" s="114" t="s">
        <v>268</v>
      </c>
      <c r="AZ87">
        <v>73340</v>
      </c>
      <c r="BB87" t="s">
        <v>314</v>
      </c>
      <c r="BC87" s="130"/>
    </row>
    <row r="88" spans="1:55" x14ac:dyDescent="0.3">
      <c r="A88" t="s">
        <v>32</v>
      </c>
      <c r="B88" t="s">
        <v>31</v>
      </c>
      <c r="C88" t="s">
        <v>245</v>
      </c>
      <c r="D88" t="s">
        <v>306</v>
      </c>
      <c r="E88">
        <v>85</v>
      </c>
      <c r="F88">
        <v>88</v>
      </c>
      <c r="G88">
        <v>101</v>
      </c>
      <c r="H88">
        <v>88</v>
      </c>
      <c r="I88">
        <v>121</v>
      </c>
      <c r="J88">
        <v>149</v>
      </c>
      <c r="K88">
        <v>175</v>
      </c>
      <c r="L88">
        <v>151</v>
      </c>
      <c r="M88">
        <v>151</v>
      </c>
      <c r="N88">
        <v>122</v>
      </c>
      <c r="O88">
        <v>115</v>
      </c>
      <c r="P88">
        <v>143</v>
      </c>
      <c r="Q88">
        <v>151</v>
      </c>
      <c r="R88">
        <v>165</v>
      </c>
      <c r="S88">
        <v>149</v>
      </c>
      <c r="T88">
        <v>138</v>
      </c>
      <c r="U88">
        <v>173</v>
      </c>
      <c r="V88">
        <v>154</v>
      </c>
      <c r="W88">
        <v>175</v>
      </c>
      <c r="X88">
        <v>146</v>
      </c>
      <c r="Y88">
        <v>170</v>
      </c>
      <c r="AX88" t="s">
        <v>19</v>
      </c>
      <c r="AY88" s="114" t="s">
        <v>269</v>
      </c>
      <c r="AZ88">
        <v>73658</v>
      </c>
      <c r="BA88">
        <v>73340</v>
      </c>
      <c r="BB88" t="s">
        <v>314</v>
      </c>
      <c r="BC88" s="130">
        <f>(AnnualChTB[[#This Row],[Persons this year]]-AnnualChTB[[#This Row],[Persons last year]])/AnnualChTB[[#This Row],[Persons last year]]</f>
        <v>4.3359694573220616E-3</v>
      </c>
    </row>
    <row r="89" spans="1:55" x14ac:dyDescent="0.3">
      <c r="A89" t="s">
        <v>32</v>
      </c>
      <c r="B89" t="s">
        <v>31</v>
      </c>
      <c r="C89" t="s">
        <v>245</v>
      </c>
      <c r="D89" t="s">
        <v>306</v>
      </c>
      <c r="E89">
        <v>86</v>
      </c>
      <c r="F89">
        <v>84</v>
      </c>
      <c r="G89">
        <v>79</v>
      </c>
      <c r="H89">
        <v>83</v>
      </c>
      <c r="I89">
        <v>72</v>
      </c>
      <c r="J89">
        <v>107</v>
      </c>
      <c r="K89">
        <v>122</v>
      </c>
      <c r="L89">
        <v>155</v>
      </c>
      <c r="M89">
        <v>127</v>
      </c>
      <c r="N89">
        <v>122</v>
      </c>
      <c r="O89">
        <v>112</v>
      </c>
      <c r="P89">
        <v>108</v>
      </c>
      <c r="Q89">
        <v>126</v>
      </c>
      <c r="R89">
        <v>132</v>
      </c>
      <c r="S89">
        <v>143</v>
      </c>
      <c r="T89">
        <v>129</v>
      </c>
      <c r="U89">
        <v>121</v>
      </c>
      <c r="V89">
        <v>145</v>
      </c>
      <c r="W89">
        <v>130</v>
      </c>
      <c r="X89">
        <v>159</v>
      </c>
      <c r="Y89">
        <v>128</v>
      </c>
      <c r="AX89" t="s">
        <v>19</v>
      </c>
      <c r="AY89" s="114" t="s">
        <v>270</v>
      </c>
      <c r="AZ89">
        <v>74212</v>
      </c>
      <c r="BA89">
        <v>73658</v>
      </c>
      <c r="BB89" t="s">
        <v>314</v>
      </c>
      <c r="BC89" s="130">
        <f>(AnnualChTB[[#This Row],[Persons this year]]-AnnualChTB[[#This Row],[Persons last year]])/AnnualChTB[[#This Row],[Persons last year]]</f>
        <v>7.5212468435200521E-3</v>
      </c>
    </row>
    <row r="90" spans="1:55" x14ac:dyDescent="0.3">
      <c r="A90" t="s">
        <v>32</v>
      </c>
      <c r="B90" t="s">
        <v>31</v>
      </c>
      <c r="C90" t="s">
        <v>245</v>
      </c>
      <c r="D90" t="s">
        <v>306</v>
      </c>
      <c r="E90">
        <v>87</v>
      </c>
      <c r="F90">
        <v>74</v>
      </c>
      <c r="G90">
        <v>63</v>
      </c>
      <c r="H90">
        <v>72</v>
      </c>
      <c r="I90">
        <v>69</v>
      </c>
      <c r="J90">
        <v>60</v>
      </c>
      <c r="K90">
        <v>89</v>
      </c>
      <c r="L90">
        <v>107</v>
      </c>
      <c r="M90">
        <v>133</v>
      </c>
      <c r="N90">
        <v>97</v>
      </c>
      <c r="O90">
        <v>108</v>
      </c>
      <c r="P90">
        <v>91</v>
      </c>
      <c r="Q90">
        <v>85</v>
      </c>
      <c r="R90">
        <v>104</v>
      </c>
      <c r="S90">
        <v>109</v>
      </c>
      <c r="T90">
        <v>127</v>
      </c>
      <c r="U90">
        <v>116</v>
      </c>
      <c r="V90">
        <v>100</v>
      </c>
      <c r="W90">
        <v>125</v>
      </c>
      <c r="X90">
        <v>114</v>
      </c>
      <c r="Y90">
        <v>139</v>
      </c>
      <c r="AX90" t="s">
        <v>19</v>
      </c>
      <c r="AY90" s="114" t="s">
        <v>271</v>
      </c>
      <c r="AZ90">
        <v>74667</v>
      </c>
      <c r="BA90">
        <v>74212</v>
      </c>
      <c r="BB90" t="s">
        <v>314</v>
      </c>
      <c r="BC90" s="130">
        <f>(AnnualChTB[[#This Row],[Persons this year]]-AnnualChTB[[#This Row],[Persons last year]])/AnnualChTB[[#This Row],[Persons last year]]</f>
        <v>6.1310839217377242E-3</v>
      </c>
    </row>
    <row r="91" spans="1:55" x14ac:dyDescent="0.3">
      <c r="A91" t="s">
        <v>32</v>
      </c>
      <c r="B91" t="s">
        <v>31</v>
      </c>
      <c r="C91" t="s">
        <v>245</v>
      </c>
      <c r="D91" t="s">
        <v>306</v>
      </c>
      <c r="E91">
        <v>88</v>
      </c>
      <c r="F91">
        <v>66</v>
      </c>
      <c r="G91">
        <v>63</v>
      </c>
      <c r="H91">
        <v>53</v>
      </c>
      <c r="I91">
        <v>58</v>
      </c>
      <c r="J91">
        <v>52</v>
      </c>
      <c r="K91">
        <v>48</v>
      </c>
      <c r="L91">
        <v>76</v>
      </c>
      <c r="M91">
        <v>93</v>
      </c>
      <c r="N91">
        <v>113</v>
      </c>
      <c r="O91">
        <v>82</v>
      </c>
      <c r="P91">
        <v>91</v>
      </c>
      <c r="Q91">
        <v>80</v>
      </c>
      <c r="R91">
        <v>70</v>
      </c>
      <c r="S91">
        <v>88</v>
      </c>
      <c r="T91">
        <v>104</v>
      </c>
      <c r="U91">
        <v>114</v>
      </c>
      <c r="V91">
        <v>101</v>
      </c>
      <c r="W91">
        <v>80</v>
      </c>
      <c r="X91">
        <v>108</v>
      </c>
      <c r="Y91">
        <v>88</v>
      </c>
      <c r="AX91" t="s">
        <v>19</v>
      </c>
      <c r="AY91" s="114" t="s">
        <v>272</v>
      </c>
      <c r="AZ91">
        <v>74841</v>
      </c>
      <c r="BA91">
        <v>74667</v>
      </c>
      <c r="BB91" t="s">
        <v>314</v>
      </c>
      <c r="BC91" s="130">
        <f>(AnnualChTB[[#This Row],[Persons this year]]-AnnualChTB[[#This Row],[Persons last year]])/AnnualChTB[[#This Row],[Persons last year]]</f>
        <v>2.3303467395234842E-3</v>
      </c>
    </row>
    <row r="92" spans="1:55" x14ac:dyDescent="0.3">
      <c r="A92" t="s">
        <v>32</v>
      </c>
      <c r="B92" t="s">
        <v>31</v>
      </c>
      <c r="C92" t="s">
        <v>245</v>
      </c>
      <c r="D92" t="s">
        <v>306</v>
      </c>
      <c r="E92">
        <v>89</v>
      </c>
      <c r="F92">
        <v>48</v>
      </c>
      <c r="G92">
        <v>53</v>
      </c>
      <c r="H92">
        <v>51</v>
      </c>
      <c r="I92">
        <v>42</v>
      </c>
      <c r="J92">
        <v>48</v>
      </c>
      <c r="K92">
        <v>46</v>
      </c>
      <c r="L92">
        <v>38</v>
      </c>
      <c r="M92">
        <v>65</v>
      </c>
      <c r="N92">
        <v>75</v>
      </c>
      <c r="O92">
        <v>97</v>
      </c>
      <c r="P92">
        <v>70</v>
      </c>
      <c r="Q92">
        <v>77</v>
      </c>
      <c r="R92">
        <v>60</v>
      </c>
      <c r="S92">
        <v>59</v>
      </c>
      <c r="T92">
        <v>79</v>
      </c>
      <c r="U92">
        <v>93</v>
      </c>
      <c r="V92">
        <v>91</v>
      </c>
      <c r="W92">
        <v>85</v>
      </c>
      <c r="X92">
        <v>72</v>
      </c>
      <c r="Y92">
        <v>82</v>
      </c>
      <c r="AX92" t="s">
        <v>19</v>
      </c>
      <c r="AY92" s="114" t="s">
        <v>273</v>
      </c>
      <c r="AZ92">
        <v>74824</v>
      </c>
      <c r="BA92">
        <v>74841</v>
      </c>
      <c r="BB92" t="s">
        <v>314</v>
      </c>
      <c r="BC92" s="130">
        <f>(AnnualChTB[[#This Row],[Persons this year]]-AnnualChTB[[#This Row],[Persons last year]])/AnnualChTB[[#This Row],[Persons last year]]</f>
        <v>-2.2714822089496398E-4</v>
      </c>
    </row>
    <row r="93" spans="1:55" x14ac:dyDescent="0.3">
      <c r="A93" t="s">
        <v>32</v>
      </c>
      <c r="B93" t="s">
        <v>31</v>
      </c>
      <c r="C93" t="s">
        <v>245</v>
      </c>
      <c r="D93" t="s">
        <v>306</v>
      </c>
      <c r="E93">
        <v>90</v>
      </c>
      <c r="F93">
        <v>143</v>
      </c>
      <c r="G93">
        <v>144</v>
      </c>
      <c r="H93">
        <v>147</v>
      </c>
      <c r="I93">
        <v>157</v>
      </c>
      <c r="J93">
        <v>150</v>
      </c>
      <c r="K93">
        <v>148</v>
      </c>
      <c r="L93">
        <v>134</v>
      </c>
      <c r="M93">
        <v>129</v>
      </c>
      <c r="N93">
        <v>151</v>
      </c>
      <c r="O93">
        <v>178</v>
      </c>
      <c r="P93">
        <v>222</v>
      </c>
      <c r="Q93">
        <v>226</v>
      </c>
      <c r="R93">
        <v>228</v>
      </c>
      <c r="S93">
        <v>225</v>
      </c>
      <c r="T93">
        <v>215</v>
      </c>
      <c r="U93">
        <v>221</v>
      </c>
      <c r="V93">
        <v>236</v>
      </c>
      <c r="W93">
        <v>247</v>
      </c>
      <c r="X93">
        <v>251</v>
      </c>
      <c r="Y93">
        <v>236</v>
      </c>
      <c r="AX93" t="s">
        <v>19</v>
      </c>
      <c r="AY93" s="114" t="s">
        <v>274</v>
      </c>
      <c r="AZ93">
        <v>75305</v>
      </c>
      <c r="BA93">
        <v>74824</v>
      </c>
      <c r="BB93" t="s">
        <v>314</v>
      </c>
      <c r="BC93" s="130">
        <f>(AnnualChTB[[#This Row],[Persons this year]]-AnnualChTB[[#This Row],[Persons last year]])/AnnualChTB[[#This Row],[Persons last year]]</f>
        <v>6.4284186891906342E-3</v>
      </c>
    </row>
    <row r="94" spans="1:55" x14ac:dyDescent="0.3">
      <c r="A94" t="s">
        <v>32</v>
      </c>
      <c r="B94" t="s">
        <v>31</v>
      </c>
      <c r="C94" t="s">
        <v>245</v>
      </c>
      <c r="D94" t="s">
        <v>307</v>
      </c>
      <c r="E94">
        <v>0</v>
      </c>
      <c r="F94">
        <v>941</v>
      </c>
      <c r="G94">
        <v>1056</v>
      </c>
      <c r="H94">
        <v>995</v>
      </c>
      <c r="I94">
        <v>1031</v>
      </c>
      <c r="J94">
        <v>1119</v>
      </c>
      <c r="K94">
        <v>1130</v>
      </c>
      <c r="L94">
        <v>1120</v>
      </c>
      <c r="M94">
        <v>1146</v>
      </c>
      <c r="N94">
        <v>1177</v>
      </c>
      <c r="O94">
        <v>1102</v>
      </c>
      <c r="P94">
        <v>1046</v>
      </c>
      <c r="Q94">
        <v>1170</v>
      </c>
      <c r="R94">
        <v>1083</v>
      </c>
      <c r="S94">
        <v>1044</v>
      </c>
      <c r="T94">
        <v>1047</v>
      </c>
      <c r="U94">
        <v>1064</v>
      </c>
      <c r="V94">
        <v>1071</v>
      </c>
      <c r="W94">
        <v>1010</v>
      </c>
      <c r="X94">
        <v>1001</v>
      </c>
      <c r="Y94">
        <v>950</v>
      </c>
      <c r="AX94" t="s">
        <v>19</v>
      </c>
      <c r="AY94" s="114" t="s">
        <v>275</v>
      </c>
      <c r="AZ94">
        <v>75230</v>
      </c>
      <c r="BA94">
        <v>75305</v>
      </c>
      <c r="BB94" t="s">
        <v>314</v>
      </c>
      <c r="BC94" s="130">
        <f>(AnnualChTB[[#This Row],[Persons this year]]-AnnualChTB[[#This Row],[Persons last year]])/AnnualChTB[[#This Row],[Persons last year]]</f>
        <v>-9.9594980412987194E-4</v>
      </c>
    </row>
    <row r="95" spans="1:55" x14ac:dyDescent="0.3">
      <c r="A95" t="s">
        <v>32</v>
      </c>
      <c r="B95" t="s">
        <v>31</v>
      </c>
      <c r="C95" t="s">
        <v>245</v>
      </c>
      <c r="D95" t="s">
        <v>307</v>
      </c>
      <c r="E95">
        <v>1</v>
      </c>
      <c r="F95">
        <v>1013</v>
      </c>
      <c r="G95">
        <v>947</v>
      </c>
      <c r="H95">
        <v>1053</v>
      </c>
      <c r="I95">
        <v>993</v>
      </c>
      <c r="J95">
        <v>1047</v>
      </c>
      <c r="K95">
        <v>1109</v>
      </c>
      <c r="L95">
        <v>1100</v>
      </c>
      <c r="M95">
        <v>1119</v>
      </c>
      <c r="N95">
        <v>1136</v>
      </c>
      <c r="O95">
        <v>1178</v>
      </c>
      <c r="P95">
        <v>1101</v>
      </c>
      <c r="Q95">
        <v>1046</v>
      </c>
      <c r="R95">
        <v>1140</v>
      </c>
      <c r="S95">
        <v>1076</v>
      </c>
      <c r="T95">
        <v>1049</v>
      </c>
      <c r="U95">
        <v>1043</v>
      </c>
      <c r="V95">
        <v>1088</v>
      </c>
      <c r="W95">
        <v>1054</v>
      </c>
      <c r="X95">
        <v>1034</v>
      </c>
      <c r="Y95">
        <v>1018</v>
      </c>
      <c r="AX95" t="s">
        <v>19</v>
      </c>
      <c r="AY95" s="114" t="s">
        <v>276</v>
      </c>
      <c r="AZ95">
        <v>75441</v>
      </c>
      <c r="BA95">
        <v>75230</v>
      </c>
      <c r="BB95" t="s">
        <v>314</v>
      </c>
      <c r="BC95" s="130">
        <f>(AnnualChTB[[#This Row],[Persons this year]]-AnnualChTB[[#This Row],[Persons last year]])/AnnualChTB[[#This Row],[Persons last year]]</f>
        <v>2.8047321547255083E-3</v>
      </c>
    </row>
    <row r="96" spans="1:55" x14ac:dyDescent="0.3">
      <c r="A96" t="s">
        <v>32</v>
      </c>
      <c r="B96" t="s">
        <v>31</v>
      </c>
      <c r="C96" t="s">
        <v>245</v>
      </c>
      <c r="D96" t="s">
        <v>307</v>
      </c>
      <c r="E96">
        <v>2</v>
      </c>
      <c r="F96">
        <v>1044</v>
      </c>
      <c r="G96">
        <v>1015</v>
      </c>
      <c r="H96">
        <v>963</v>
      </c>
      <c r="I96">
        <v>1066</v>
      </c>
      <c r="J96">
        <v>993</v>
      </c>
      <c r="K96">
        <v>1045</v>
      </c>
      <c r="L96">
        <v>1095</v>
      </c>
      <c r="M96">
        <v>1093</v>
      </c>
      <c r="N96">
        <v>1122</v>
      </c>
      <c r="O96">
        <v>1140</v>
      </c>
      <c r="P96">
        <v>1159</v>
      </c>
      <c r="Q96">
        <v>1094</v>
      </c>
      <c r="R96">
        <v>1052</v>
      </c>
      <c r="S96">
        <v>1125</v>
      </c>
      <c r="T96">
        <v>1081</v>
      </c>
      <c r="U96">
        <v>1049</v>
      </c>
      <c r="V96">
        <v>1057</v>
      </c>
      <c r="W96">
        <v>1096</v>
      </c>
      <c r="X96">
        <v>1042</v>
      </c>
      <c r="Y96">
        <v>1031</v>
      </c>
      <c r="AX96" t="s">
        <v>19</v>
      </c>
      <c r="AY96" s="114" t="s">
        <v>277</v>
      </c>
      <c r="AZ96">
        <v>75610</v>
      </c>
      <c r="BA96">
        <v>75441</v>
      </c>
      <c r="BB96" t="s">
        <v>314</v>
      </c>
      <c r="BC96" s="130">
        <f>(AnnualChTB[[#This Row],[Persons this year]]-AnnualChTB[[#This Row],[Persons last year]])/AnnualChTB[[#This Row],[Persons last year]]</f>
        <v>2.2401611855622275E-3</v>
      </c>
    </row>
    <row r="97" spans="1:56" x14ac:dyDescent="0.3">
      <c r="A97" t="s">
        <v>32</v>
      </c>
      <c r="B97" t="s">
        <v>31</v>
      </c>
      <c r="C97" t="s">
        <v>245</v>
      </c>
      <c r="D97" t="s">
        <v>307</v>
      </c>
      <c r="E97">
        <v>3</v>
      </c>
      <c r="F97">
        <v>1044</v>
      </c>
      <c r="G97">
        <v>1042</v>
      </c>
      <c r="H97">
        <v>1005</v>
      </c>
      <c r="I97">
        <v>973</v>
      </c>
      <c r="J97">
        <v>1078</v>
      </c>
      <c r="K97">
        <v>989</v>
      </c>
      <c r="L97">
        <v>1043</v>
      </c>
      <c r="M97">
        <v>1076</v>
      </c>
      <c r="N97">
        <v>1097</v>
      </c>
      <c r="O97">
        <v>1119</v>
      </c>
      <c r="P97">
        <v>1124</v>
      </c>
      <c r="Q97">
        <v>1165</v>
      </c>
      <c r="R97">
        <v>1083</v>
      </c>
      <c r="S97">
        <v>1046</v>
      </c>
      <c r="T97">
        <v>1127</v>
      </c>
      <c r="U97">
        <v>1071</v>
      </c>
      <c r="V97">
        <v>1048</v>
      </c>
      <c r="W97">
        <v>1058</v>
      </c>
      <c r="X97">
        <v>1101</v>
      </c>
      <c r="Y97">
        <v>1063</v>
      </c>
      <c r="AX97" t="s">
        <v>19</v>
      </c>
      <c r="AY97" s="114" t="s">
        <v>278</v>
      </c>
      <c r="AZ97">
        <v>76098</v>
      </c>
      <c r="BA97">
        <v>75610</v>
      </c>
      <c r="BB97" t="s">
        <v>314</v>
      </c>
      <c r="BC97" s="130">
        <f>(AnnualChTB[[#This Row],[Persons this year]]-AnnualChTB[[#This Row],[Persons last year]])/AnnualChTB[[#This Row],[Persons last year]]</f>
        <v>6.4541727284750695E-3</v>
      </c>
      <c r="BD97" s="130">
        <f>(AnnualChTB[[#This Row],[Persons this year]]-AnnualChTB[[#This Row],[Persons last year]])/AnnualChTB[[#This Row],[Persons last year]]</f>
        <v>6.4541727284750695E-3</v>
      </c>
    </row>
    <row r="98" spans="1:56" x14ac:dyDescent="0.3">
      <c r="A98" t="s">
        <v>32</v>
      </c>
      <c r="B98" t="s">
        <v>31</v>
      </c>
      <c r="C98" t="s">
        <v>245</v>
      </c>
      <c r="D98" t="s">
        <v>307</v>
      </c>
      <c r="E98">
        <v>4</v>
      </c>
      <c r="F98">
        <v>1088</v>
      </c>
      <c r="G98">
        <v>1039</v>
      </c>
      <c r="H98">
        <v>1028</v>
      </c>
      <c r="I98">
        <v>1014</v>
      </c>
      <c r="J98">
        <v>967</v>
      </c>
      <c r="K98">
        <v>1056</v>
      </c>
      <c r="L98">
        <v>988</v>
      </c>
      <c r="M98">
        <v>1027</v>
      </c>
      <c r="N98">
        <v>1075</v>
      </c>
      <c r="O98">
        <v>1088</v>
      </c>
      <c r="P98">
        <v>1124</v>
      </c>
      <c r="Q98">
        <v>1117</v>
      </c>
      <c r="R98">
        <v>1153</v>
      </c>
      <c r="S98">
        <v>1064</v>
      </c>
      <c r="T98">
        <v>1056</v>
      </c>
      <c r="U98">
        <v>1130</v>
      </c>
      <c r="V98">
        <v>1048</v>
      </c>
      <c r="W98">
        <v>1049</v>
      </c>
      <c r="X98">
        <v>1078</v>
      </c>
      <c r="Y98">
        <v>1096</v>
      </c>
      <c r="AX98" t="s">
        <v>19</v>
      </c>
      <c r="AY98" s="114" t="s">
        <v>279</v>
      </c>
      <c r="AZ98">
        <v>76073</v>
      </c>
      <c r="BA98">
        <v>76098</v>
      </c>
      <c r="BB98" t="s">
        <v>314</v>
      </c>
      <c r="BC98" s="130">
        <f>(AnnualChTB[[#This Row],[Persons this year]]-AnnualChTB[[#This Row],[Persons last year]])/AnnualChTB[[#This Row],[Persons last year]]</f>
        <v>-3.2852374569633893E-4</v>
      </c>
    </row>
    <row r="99" spans="1:56" x14ac:dyDescent="0.3">
      <c r="A99" t="s">
        <v>32</v>
      </c>
      <c r="B99" t="s">
        <v>31</v>
      </c>
      <c r="C99" t="s">
        <v>245</v>
      </c>
      <c r="D99" t="s">
        <v>307</v>
      </c>
      <c r="E99">
        <v>5</v>
      </c>
      <c r="F99">
        <v>1032</v>
      </c>
      <c r="G99">
        <v>1096</v>
      </c>
      <c r="H99">
        <v>1044</v>
      </c>
      <c r="I99">
        <v>1024</v>
      </c>
      <c r="J99">
        <v>1002</v>
      </c>
      <c r="K99">
        <v>981</v>
      </c>
      <c r="L99">
        <v>1052</v>
      </c>
      <c r="M99">
        <v>992</v>
      </c>
      <c r="N99">
        <v>1024</v>
      </c>
      <c r="O99">
        <v>1063</v>
      </c>
      <c r="P99">
        <v>1086</v>
      </c>
      <c r="Q99">
        <v>1123</v>
      </c>
      <c r="R99">
        <v>1128</v>
      </c>
      <c r="S99">
        <v>1137</v>
      </c>
      <c r="T99">
        <v>1065</v>
      </c>
      <c r="U99">
        <v>1052</v>
      </c>
      <c r="V99">
        <v>1122</v>
      </c>
      <c r="W99">
        <v>1052</v>
      </c>
      <c r="X99">
        <v>1047</v>
      </c>
      <c r="Y99">
        <v>1078</v>
      </c>
      <c r="AX99" t="s">
        <v>19</v>
      </c>
      <c r="AY99" s="114" t="s">
        <v>280</v>
      </c>
      <c r="AZ99">
        <v>76548</v>
      </c>
      <c r="BA99">
        <v>76073</v>
      </c>
      <c r="BB99" t="s">
        <v>314</v>
      </c>
      <c r="BC99" s="130">
        <f>(AnnualChTB[[#This Row],[Persons this year]]-AnnualChTB[[#This Row],[Persons last year]])/AnnualChTB[[#This Row],[Persons last year]]</f>
        <v>6.2440024713104518E-3</v>
      </c>
    </row>
    <row r="100" spans="1:56" x14ac:dyDescent="0.3">
      <c r="A100" t="s">
        <v>32</v>
      </c>
      <c r="B100" t="s">
        <v>31</v>
      </c>
      <c r="C100" t="s">
        <v>245</v>
      </c>
      <c r="D100" t="s">
        <v>307</v>
      </c>
      <c r="E100">
        <v>6</v>
      </c>
      <c r="F100">
        <v>1011</v>
      </c>
      <c r="G100">
        <v>1033</v>
      </c>
      <c r="H100">
        <v>1084</v>
      </c>
      <c r="I100">
        <v>1039</v>
      </c>
      <c r="J100">
        <v>1016</v>
      </c>
      <c r="K100">
        <v>995</v>
      </c>
      <c r="L100">
        <v>986</v>
      </c>
      <c r="M100">
        <v>1057</v>
      </c>
      <c r="N100">
        <v>989</v>
      </c>
      <c r="O100">
        <v>1009</v>
      </c>
      <c r="P100">
        <v>1048</v>
      </c>
      <c r="Q100">
        <v>1076</v>
      </c>
      <c r="R100">
        <v>1120</v>
      </c>
      <c r="S100">
        <v>1118</v>
      </c>
      <c r="T100">
        <v>1153</v>
      </c>
      <c r="U100">
        <v>1059</v>
      </c>
      <c r="V100">
        <v>1047</v>
      </c>
      <c r="W100">
        <v>1129</v>
      </c>
      <c r="X100">
        <v>1046</v>
      </c>
      <c r="Y100">
        <v>1066</v>
      </c>
      <c r="AX100" t="s">
        <v>19</v>
      </c>
      <c r="AY100" s="114" t="s">
        <v>281</v>
      </c>
      <c r="AZ100">
        <v>77140</v>
      </c>
      <c r="BA100">
        <v>76548</v>
      </c>
      <c r="BB100" t="s">
        <v>314</v>
      </c>
      <c r="BC100" s="130">
        <f>(AnnualChTB[[#This Row],[Persons this year]]-AnnualChTB[[#This Row],[Persons last year]])/AnnualChTB[[#This Row],[Persons last year]]</f>
        <v>7.7337095678528507E-3</v>
      </c>
    </row>
    <row r="101" spans="1:56" x14ac:dyDescent="0.3">
      <c r="A101" t="s">
        <v>32</v>
      </c>
      <c r="B101" t="s">
        <v>31</v>
      </c>
      <c r="C101" t="s">
        <v>245</v>
      </c>
      <c r="D101" t="s">
        <v>307</v>
      </c>
      <c r="E101">
        <v>7</v>
      </c>
      <c r="F101">
        <v>1058</v>
      </c>
      <c r="G101">
        <v>1011</v>
      </c>
      <c r="H101">
        <v>1042</v>
      </c>
      <c r="I101">
        <v>1075</v>
      </c>
      <c r="J101">
        <v>1046</v>
      </c>
      <c r="K101">
        <v>1025</v>
      </c>
      <c r="L101">
        <v>992</v>
      </c>
      <c r="M101">
        <v>979</v>
      </c>
      <c r="N101">
        <v>1054</v>
      </c>
      <c r="O101">
        <v>991</v>
      </c>
      <c r="P101">
        <v>1008</v>
      </c>
      <c r="Q101">
        <v>1041</v>
      </c>
      <c r="R101">
        <v>1060</v>
      </c>
      <c r="S101">
        <v>1099</v>
      </c>
      <c r="T101">
        <v>1110</v>
      </c>
      <c r="U101">
        <v>1156</v>
      </c>
      <c r="V101">
        <v>1075</v>
      </c>
      <c r="W101">
        <v>1053</v>
      </c>
      <c r="X101">
        <v>1144</v>
      </c>
      <c r="Y101">
        <v>1052</v>
      </c>
      <c r="AX101" t="s">
        <v>19</v>
      </c>
      <c r="AY101" s="114" t="s">
        <v>282</v>
      </c>
      <c r="AZ101">
        <v>77490</v>
      </c>
      <c r="BA101">
        <v>77140</v>
      </c>
      <c r="BB101" t="s">
        <v>314</v>
      </c>
      <c r="BC101" s="130">
        <f>(AnnualChTB[[#This Row],[Persons this year]]-AnnualChTB[[#This Row],[Persons last year]])/AnnualChTB[[#This Row],[Persons last year]]</f>
        <v>4.5372050816696917E-3</v>
      </c>
    </row>
    <row r="102" spans="1:56" x14ac:dyDescent="0.3">
      <c r="A102" t="s">
        <v>32</v>
      </c>
      <c r="B102" t="s">
        <v>31</v>
      </c>
      <c r="C102" t="s">
        <v>245</v>
      </c>
      <c r="D102" t="s">
        <v>307</v>
      </c>
      <c r="E102">
        <v>8</v>
      </c>
      <c r="F102">
        <v>1056</v>
      </c>
      <c r="G102">
        <v>1054</v>
      </c>
      <c r="H102">
        <v>1015</v>
      </c>
      <c r="I102">
        <v>1060</v>
      </c>
      <c r="J102">
        <v>1077</v>
      </c>
      <c r="K102">
        <v>1042</v>
      </c>
      <c r="L102">
        <v>1013</v>
      </c>
      <c r="M102">
        <v>982</v>
      </c>
      <c r="N102">
        <v>980</v>
      </c>
      <c r="O102">
        <v>1043</v>
      </c>
      <c r="P102">
        <v>989</v>
      </c>
      <c r="Q102">
        <v>994</v>
      </c>
      <c r="R102">
        <v>1026</v>
      </c>
      <c r="S102">
        <v>1048</v>
      </c>
      <c r="T102">
        <v>1111</v>
      </c>
      <c r="U102">
        <v>1124</v>
      </c>
      <c r="V102">
        <v>1159</v>
      </c>
      <c r="W102">
        <v>1074</v>
      </c>
      <c r="X102">
        <v>1029</v>
      </c>
      <c r="Y102">
        <v>1148</v>
      </c>
      <c r="AX102" t="s">
        <v>19</v>
      </c>
      <c r="AY102" s="114" t="s">
        <v>283</v>
      </c>
      <c r="AZ102">
        <v>78153</v>
      </c>
      <c r="BA102">
        <v>77490</v>
      </c>
      <c r="BB102" t="s">
        <v>314</v>
      </c>
      <c r="BC102" s="130">
        <f>(AnnualChTB[[#This Row],[Persons this year]]-AnnualChTB[[#This Row],[Persons last year]])/AnnualChTB[[#This Row],[Persons last year]]</f>
        <v>8.5559427022841653E-3</v>
      </c>
    </row>
    <row r="103" spans="1:56" x14ac:dyDescent="0.3">
      <c r="A103" t="s">
        <v>32</v>
      </c>
      <c r="B103" t="s">
        <v>31</v>
      </c>
      <c r="C103" t="s">
        <v>245</v>
      </c>
      <c r="D103" t="s">
        <v>307</v>
      </c>
      <c r="E103">
        <v>9</v>
      </c>
      <c r="F103">
        <v>1046</v>
      </c>
      <c r="G103">
        <v>1044</v>
      </c>
      <c r="H103">
        <v>1040</v>
      </c>
      <c r="I103">
        <v>1017</v>
      </c>
      <c r="J103">
        <v>1062</v>
      </c>
      <c r="K103">
        <v>1068</v>
      </c>
      <c r="L103">
        <v>1021</v>
      </c>
      <c r="M103">
        <v>1005</v>
      </c>
      <c r="N103">
        <v>977</v>
      </c>
      <c r="O103">
        <v>977</v>
      </c>
      <c r="P103">
        <v>1030</v>
      </c>
      <c r="Q103">
        <v>985</v>
      </c>
      <c r="R103">
        <v>1005</v>
      </c>
      <c r="S103">
        <v>1002</v>
      </c>
      <c r="T103">
        <v>1042</v>
      </c>
      <c r="U103">
        <v>1121</v>
      </c>
      <c r="V103">
        <v>1133</v>
      </c>
      <c r="W103">
        <v>1155</v>
      </c>
      <c r="X103">
        <v>1067</v>
      </c>
      <c r="Y103">
        <v>1043</v>
      </c>
      <c r="AX103" t="s">
        <v>19</v>
      </c>
      <c r="AY103" s="114" t="s">
        <v>265</v>
      </c>
      <c r="AZ103">
        <v>78863</v>
      </c>
      <c r="BA103">
        <v>78153</v>
      </c>
      <c r="BB103" t="s">
        <v>314</v>
      </c>
      <c r="BC103" s="130">
        <f>(AnnualChTB[[#This Row],[Persons this year]]-AnnualChTB[[#This Row],[Persons last year]])/AnnualChTB[[#This Row],[Persons last year]]</f>
        <v>9.084744027740458E-3</v>
      </c>
    </row>
    <row r="104" spans="1:56" x14ac:dyDescent="0.3">
      <c r="A104" t="s">
        <v>32</v>
      </c>
      <c r="B104" t="s">
        <v>31</v>
      </c>
      <c r="C104" t="s">
        <v>245</v>
      </c>
      <c r="D104" t="s">
        <v>307</v>
      </c>
      <c r="E104">
        <v>10</v>
      </c>
      <c r="F104">
        <v>1106</v>
      </c>
      <c r="G104">
        <v>1045</v>
      </c>
      <c r="H104">
        <v>1022</v>
      </c>
      <c r="I104">
        <v>1037</v>
      </c>
      <c r="J104">
        <v>1024</v>
      </c>
      <c r="K104">
        <v>1063</v>
      </c>
      <c r="L104">
        <v>1055</v>
      </c>
      <c r="M104">
        <v>1013</v>
      </c>
      <c r="N104">
        <v>997</v>
      </c>
      <c r="O104">
        <v>965</v>
      </c>
      <c r="P104">
        <v>981</v>
      </c>
      <c r="Q104">
        <v>1021</v>
      </c>
      <c r="R104">
        <v>994</v>
      </c>
      <c r="S104">
        <v>987</v>
      </c>
      <c r="T104">
        <v>1014</v>
      </c>
      <c r="U104">
        <v>1042</v>
      </c>
      <c r="V104">
        <v>1118</v>
      </c>
      <c r="W104">
        <v>1132</v>
      </c>
      <c r="X104">
        <v>1158</v>
      </c>
      <c r="Y104">
        <v>1069</v>
      </c>
      <c r="AX104" t="s">
        <v>19</v>
      </c>
      <c r="AY104" s="114" t="s">
        <v>266</v>
      </c>
      <c r="AZ104">
        <v>79770</v>
      </c>
      <c r="BA104">
        <v>78863</v>
      </c>
      <c r="BB104" t="s">
        <v>314</v>
      </c>
      <c r="BC104" s="130">
        <f>(AnnualChTB[[#This Row],[Persons this year]]-AnnualChTB[[#This Row],[Persons last year]])/AnnualChTB[[#This Row],[Persons last year]]</f>
        <v>1.1500957356428237E-2</v>
      </c>
    </row>
    <row r="105" spans="1:56" x14ac:dyDescent="0.3">
      <c r="A105" t="s">
        <v>32</v>
      </c>
      <c r="B105" t="s">
        <v>31</v>
      </c>
      <c r="C105" t="s">
        <v>245</v>
      </c>
      <c r="D105" t="s">
        <v>307</v>
      </c>
      <c r="E105">
        <v>11</v>
      </c>
      <c r="F105">
        <v>990</v>
      </c>
      <c r="G105">
        <v>1091</v>
      </c>
      <c r="H105">
        <v>1067</v>
      </c>
      <c r="I105">
        <v>1029</v>
      </c>
      <c r="J105">
        <v>1024</v>
      </c>
      <c r="K105">
        <v>1035</v>
      </c>
      <c r="L105">
        <v>1061</v>
      </c>
      <c r="M105">
        <v>1046</v>
      </c>
      <c r="N105">
        <v>1008</v>
      </c>
      <c r="O105">
        <v>976</v>
      </c>
      <c r="P105">
        <v>971</v>
      </c>
      <c r="Q105">
        <v>968</v>
      </c>
      <c r="R105">
        <v>1022</v>
      </c>
      <c r="S105">
        <v>1003</v>
      </c>
      <c r="T105">
        <v>985</v>
      </c>
      <c r="U105">
        <v>1025</v>
      </c>
      <c r="V105">
        <v>1051</v>
      </c>
      <c r="W105">
        <v>1114</v>
      </c>
      <c r="X105">
        <v>1121</v>
      </c>
      <c r="Y105">
        <v>1145</v>
      </c>
      <c r="AX105" t="s">
        <v>19</v>
      </c>
      <c r="AY105" s="114" t="s">
        <v>297</v>
      </c>
      <c r="AZ105">
        <v>80780</v>
      </c>
      <c r="BA105">
        <v>79770</v>
      </c>
      <c r="BB105" t="s">
        <v>314</v>
      </c>
      <c r="BC105" s="130">
        <f>(AnnualChTB[[#This Row],[Persons this year]]-AnnualChTB[[#This Row],[Persons last year]])/AnnualChTB[[#This Row],[Persons last year]]</f>
        <v>1.2661401529397017E-2</v>
      </c>
    </row>
    <row r="106" spans="1:56" x14ac:dyDescent="0.3">
      <c r="A106" t="s">
        <v>32</v>
      </c>
      <c r="B106" t="s">
        <v>31</v>
      </c>
      <c r="C106" t="s">
        <v>245</v>
      </c>
      <c r="D106" t="s">
        <v>307</v>
      </c>
      <c r="E106">
        <v>12</v>
      </c>
      <c r="F106">
        <v>1020</v>
      </c>
      <c r="G106">
        <v>1036</v>
      </c>
      <c r="H106">
        <v>1100</v>
      </c>
      <c r="I106">
        <v>1071</v>
      </c>
      <c r="J106">
        <v>1033</v>
      </c>
      <c r="K106">
        <v>1015</v>
      </c>
      <c r="L106">
        <v>1020</v>
      </c>
      <c r="M106">
        <v>1068</v>
      </c>
      <c r="N106">
        <v>1054</v>
      </c>
      <c r="O106">
        <v>1006</v>
      </c>
      <c r="P106">
        <v>974</v>
      </c>
      <c r="Q106">
        <v>959</v>
      </c>
      <c r="R106">
        <v>968</v>
      </c>
      <c r="S106">
        <v>1014</v>
      </c>
      <c r="T106">
        <v>1004</v>
      </c>
      <c r="U106">
        <v>978</v>
      </c>
      <c r="V106">
        <v>1038</v>
      </c>
      <c r="W106">
        <v>1055</v>
      </c>
      <c r="X106">
        <v>1100</v>
      </c>
      <c r="Y106">
        <v>1123</v>
      </c>
      <c r="AX106" t="s">
        <v>19</v>
      </c>
      <c r="AY106" s="114" t="s">
        <v>344</v>
      </c>
      <c r="AZ106">
        <v>81211</v>
      </c>
      <c r="BA106">
        <v>80780</v>
      </c>
      <c r="BB106" t="s">
        <v>314</v>
      </c>
      <c r="BC106" s="130">
        <f>(AnnualChTB[[#This Row],[Persons this year]]-AnnualChTB[[#This Row],[Persons last year]])/AnnualChTB[[#This Row],[Persons last year]]</f>
        <v>5.3354790789799456E-3</v>
      </c>
    </row>
    <row r="107" spans="1:56" x14ac:dyDescent="0.3">
      <c r="A107" t="s">
        <v>32</v>
      </c>
      <c r="B107" t="s">
        <v>31</v>
      </c>
      <c r="C107" t="s">
        <v>245</v>
      </c>
      <c r="D107" t="s">
        <v>307</v>
      </c>
      <c r="E107">
        <v>13</v>
      </c>
      <c r="F107">
        <v>1134</v>
      </c>
      <c r="G107">
        <v>1053</v>
      </c>
      <c r="H107">
        <v>1035</v>
      </c>
      <c r="I107">
        <v>1105</v>
      </c>
      <c r="J107">
        <v>1057</v>
      </c>
      <c r="K107">
        <v>1029</v>
      </c>
      <c r="L107">
        <v>1017</v>
      </c>
      <c r="M107">
        <v>1020</v>
      </c>
      <c r="N107">
        <v>1064</v>
      </c>
      <c r="O107">
        <v>1051</v>
      </c>
      <c r="P107">
        <v>1001</v>
      </c>
      <c r="Q107">
        <v>970</v>
      </c>
      <c r="R107">
        <v>956</v>
      </c>
      <c r="S107">
        <v>962</v>
      </c>
      <c r="T107">
        <v>1010</v>
      </c>
      <c r="U107">
        <v>1003</v>
      </c>
      <c r="V107">
        <v>975</v>
      </c>
      <c r="W107">
        <v>1035</v>
      </c>
      <c r="X107">
        <v>1060</v>
      </c>
      <c r="Y107">
        <v>1106</v>
      </c>
      <c r="AX107" t="s">
        <v>17</v>
      </c>
      <c r="AY107" s="114" t="s">
        <v>268</v>
      </c>
      <c r="AZ107">
        <v>81495</v>
      </c>
      <c r="BB107" t="s">
        <v>314</v>
      </c>
      <c r="BC107" s="130"/>
    </row>
    <row r="108" spans="1:56" x14ac:dyDescent="0.3">
      <c r="A108" t="s">
        <v>32</v>
      </c>
      <c r="B108" t="s">
        <v>31</v>
      </c>
      <c r="C108" t="s">
        <v>245</v>
      </c>
      <c r="D108" t="s">
        <v>307</v>
      </c>
      <c r="E108">
        <v>14</v>
      </c>
      <c r="F108">
        <v>1089</v>
      </c>
      <c r="G108">
        <v>1166</v>
      </c>
      <c r="H108">
        <v>1076</v>
      </c>
      <c r="I108">
        <v>1032</v>
      </c>
      <c r="J108">
        <v>1100</v>
      </c>
      <c r="K108">
        <v>1045</v>
      </c>
      <c r="L108">
        <v>1014</v>
      </c>
      <c r="M108">
        <v>1004</v>
      </c>
      <c r="N108">
        <v>1019</v>
      </c>
      <c r="O108">
        <v>1060</v>
      </c>
      <c r="P108">
        <v>1046</v>
      </c>
      <c r="Q108">
        <v>984</v>
      </c>
      <c r="R108">
        <v>963</v>
      </c>
      <c r="S108">
        <v>958</v>
      </c>
      <c r="T108">
        <v>954</v>
      </c>
      <c r="U108">
        <v>1007</v>
      </c>
      <c r="V108">
        <v>1011</v>
      </c>
      <c r="W108">
        <v>964</v>
      </c>
      <c r="X108">
        <v>1027</v>
      </c>
      <c r="Y108">
        <v>1069</v>
      </c>
      <c r="AX108" t="s">
        <v>17</v>
      </c>
      <c r="AY108" s="114" t="s">
        <v>269</v>
      </c>
      <c r="AZ108">
        <v>81233</v>
      </c>
      <c r="BA108">
        <v>81495</v>
      </c>
      <c r="BB108" t="s">
        <v>314</v>
      </c>
      <c r="BC108" s="130">
        <f>(AnnualChTB[[#This Row],[Persons this year]]-AnnualChTB[[#This Row],[Persons last year]])/AnnualChTB[[#This Row],[Persons last year]]</f>
        <v>-3.2149211608074116E-3</v>
      </c>
    </row>
    <row r="109" spans="1:56" x14ac:dyDescent="0.3">
      <c r="A109" t="s">
        <v>32</v>
      </c>
      <c r="B109" t="s">
        <v>31</v>
      </c>
      <c r="C109" t="s">
        <v>245</v>
      </c>
      <c r="D109" t="s">
        <v>307</v>
      </c>
      <c r="E109">
        <v>15</v>
      </c>
      <c r="F109">
        <v>1061</v>
      </c>
      <c r="G109">
        <v>1109</v>
      </c>
      <c r="H109">
        <v>1178</v>
      </c>
      <c r="I109">
        <v>1066</v>
      </c>
      <c r="J109">
        <v>1028</v>
      </c>
      <c r="K109">
        <v>1077</v>
      </c>
      <c r="L109">
        <v>1043</v>
      </c>
      <c r="M109">
        <v>1010</v>
      </c>
      <c r="N109">
        <v>1007</v>
      </c>
      <c r="O109">
        <v>1028</v>
      </c>
      <c r="P109">
        <v>1075</v>
      </c>
      <c r="Q109">
        <v>1042</v>
      </c>
      <c r="R109">
        <v>989</v>
      </c>
      <c r="S109">
        <v>969</v>
      </c>
      <c r="T109">
        <v>968</v>
      </c>
      <c r="U109">
        <v>963</v>
      </c>
      <c r="V109">
        <v>1019</v>
      </c>
      <c r="W109">
        <v>1010</v>
      </c>
      <c r="X109">
        <v>970</v>
      </c>
      <c r="Y109">
        <v>1014</v>
      </c>
      <c r="AX109" t="s">
        <v>17</v>
      </c>
      <c r="AY109" s="114" t="s">
        <v>270</v>
      </c>
      <c r="AZ109">
        <v>81408</v>
      </c>
      <c r="BA109">
        <v>81233</v>
      </c>
      <c r="BB109" t="s">
        <v>314</v>
      </c>
      <c r="BC109" s="130">
        <f>(AnnualChTB[[#This Row],[Persons this year]]-AnnualChTB[[#This Row],[Persons last year]])/AnnualChTB[[#This Row],[Persons last year]]</f>
        <v>2.154296899043492E-3</v>
      </c>
    </row>
    <row r="110" spans="1:56" x14ac:dyDescent="0.3">
      <c r="A110" t="s">
        <v>32</v>
      </c>
      <c r="B110" t="s">
        <v>31</v>
      </c>
      <c r="C110" t="s">
        <v>245</v>
      </c>
      <c r="D110" t="s">
        <v>307</v>
      </c>
      <c r="E110">
        <v>16</v>
      </c>
      <c r="F110">
        <v>1026</v>
      </c>
      <c r="G110">
        <v>1068</v>
      </c>
      <c r="H110">
        <v>1108</v>
      </c>
      <c r="I110">
        <v>1186</v>
      </c>
      <c r="J110">
        <v>1071</v>
      </c>
      <c r="K110">
        <v>1025</v>
      </c>
      <c r="L110">
        <v>1082</v>
      </c>
      <c r="M110">
        <v>1040</v>
      </c>
      <c r="N110">
        <v>1004</v>
      </c>
      <c r="O110">
        <v>1003</v>
      </c>
      <c r="P110">
        <v>1028</v>
      </c>
      <c r="Q110">
        <v>1068</v>
      </c>
      <c r="R110">
        <v>1045</v>
      </c>
      <c r="S110">
        <v>989</v>
      </c>
      <c r="T110">
        <v>967</v>
      </c>
      <c r="U110">
        <v>971</v>
      </c>
      <c r="V110">
        <v>966</v>
      </c>
      <c r="W110">
        <v>1012</v>
      </c>
      <c r="X110">
        <v>1023</v>
      </c>
      <c r="Y110">
        <v>970</v>
      </c>
      <c r="AX110" t="s">
        <v>17</v>
      </c>
      <c r="AY110" s="114" t="s">
        <v>271</v>
      </c>
      <c r="AZ110">
        <v>81280</v>
      </c>
      <c r="BA110">
        <v>81408</v>
      </c>
      <c r="BB110" t="s">
        <v>314</v>
      </c>
      <c r="BC110" s="130">
        <f>(AnnualChTB[[#This Row],[Persons this year]]-AnnualChTB[[#This Row],[Persons last year]])/AnnualChTB[[#This Row],[Persons last year]]</f>
        <v>-1.5723270440251573E-3</v>
      </c>
    </row>
    <row r="111" spans="1:56" x14ac:dyDescent="0.3">
      <c r="A111" t="s">
        <v>32</v>
      </c>
      <c r="B111" t="s">
        <v>31</v>
      </c>
      <c r="C111" t="s">
        <v>245</v>
      </c>
      <c r="D111" t="s">
        <v>307</v>
      </c>
      <c r="E111">
        <v>17</v>
      </c>
      <c r="F111">
        <v>946</v>
      </c>
      <c r="G111">
        <v>1050</v>
      </c>
      <c r="H111">
        <v>1097</v>
      </c>
      <c r="I111">
        <v>1104</v>
      </c>
      <c r="J111">
        <v>1165</v>
      </c>
      <c r="K111">
        <v>1058</v>
      </c>
      <c r="L111">
        <v>1003</v>
      </c>
      <c r="M111">
        <v>1088</v>
      </c>
      <c r="N111">
        <v>1029</v>
      </c>
      <c r="O111">
        <v>1001</v>
      </c>
      <c r="P111">
        <v>1000</v>
      </c>
      <c r="Q111">
        <v>1032</v>
      </c>
      <c r="R111">
        <v>1062</v>
      </c>
      <c r="S111">
        <v>1029</v>
      </c>
      <c r="T111">
        <v>995</v>
      </c>
      <c r="U111">
        <v>966</v>
      </c>
      <c r="V111">
        <v>970</v>
      </c>
      <c r="W111">
        <v>970</v>
      </c>
      <c r="X111">
        <v>1019</v>
      </c>
      <c r="Y111">
        <v>1034</v>
      </c>
      <c r="AX111" t="s">
        <v>17</v>
      </c>
      <c r="AY111" s="114" t="s">
        <v>272</v>
      </c>
      <c r="AZ111">
        <v>81311</v>
      </c>
      <c r="BA111">
        <v>81280</v>
      </c>
      <c r="BB111" t="s">
        <v>314</v>
      </c>
      <c r="BC111" s="130">
        <f>(AnnualChTB[[#This Row],[Persons this year]]-AnnualChTB[[#This Row],[Persons last year]])/AnnualChTB[[#This Row],[Persons last year]]</f>
        <v>3.8139763779527559E-4</v>
      </c>
    </row>
    <row r="112" spans="1:56" x14ac:dyDescent="0.3">
      <c r="A112" t="s">
        <v>32</v>
      </c>
      <c r="B112" t="s">
        <v>31</v>
      </c>
      <c r="C112" t="s">
        <v>245</v>
      </c>
      <c r="D112" t="s">
        <v>307</v>
      </c>
      <c r="E112">
        <v>18</v>
      </c>
      <c r="F112">
        <v>957</v>
      </c>
      <c r="G112">
        <v>934</v>
      </c>
      <c r="H112">
        <v>1041</v>
      </c>
      <c r="I112">
        <v>1060</v>
      </c>
      <c r="J112">
        <v>1077</v>
      </c>
      <c r="K112">
        <v>1131</v>
      </c>
      <c r="L112">
        <v>1029</v>
      </c>
      <c r="M112">
        <v>993</v>
      </c>
      <c r="N112">
        <v>1061</v>
      </c>
      <c r="O112">
        <v>1001</v>
      </c>
      <c r="P112">
        <v>973</v>
      </c>
      <c r="Q112">
        <v>988</v>
      </c>
      <c r="R112">
        <v>1001</v>
      </c>
      <c r="S112">
        <v>1001</v>
      </c>
      <c r="T112">
        <v>997</v>
      </c>
      <c r="U112">
        <v>978</v>
      </c>
      <c r="V112">
        <v>944</v>
      </c>
      <c r="W112">
        <v>943</v>
      </c>
      <c r="X112">
        <v>938</v>
      </c>
      <c r="Y112">
        <v>990</v>
      </c>
      <c r="AX112" t="s">
        <v>17</v>
      </c>
      <c r="AY112" s="114" t="s">
        <v>273</v>
      </c>
      <c r="AZ112">
        <v>81491</v>
      </c>
      <c r="BA112">
        <v>81311</v>
      </c>
      <c r="BB112" t="s">
        <v>314</v>
      </c>
      <c r="BC112" s="130">
        <f>(AnnualChTB[[#This Row],[Persons this year]]-AnnualChTB[[#This Row],[Persons last year]])/AnnualChTB[[#This Row],[Persons last year]]</f>
        <v>2.2137226205556442E-3</v>
      </c>
    </row>
    <row r="113" spans="1:55" x14ac:dyDescent="0.3">
      <c r="A113" t="s">
        <v>32</v>
      </c>
      <c r="B113" t="s">
        <v>31</v>
      </c>
      <c r="C113" t="s">
        <v>245</v>
      </c>
      <c r="D113" t="s">
        <v>307</v>
      </c>
      <c r="E113">
        <v>19</v>
      </c>
      <c r="F113">
        <v>875</v>
      </c>
      <c r="G113">
        <v>814</v>
      </c>
      <c r="H113">
        <v>820</v>
      </c>
      <c r="I113">
        <v>913</v>
      </c>
      <c r="J113">
        <v>889</v>
      </c>
      <c r="K113">
        <v>921</v>
      </c>
      <c r="L113">
        <v>967</v>
      </c>
      <c r="M113">
        <v>925</v>
      </c>
      <c r="N113">
        <v>881</v>
      </c>
      <c r="O113">
        <v>905</v>
      </c>
      <c r="P113">
        <v>863</v>
      </c>
      <c r="Q113">
        <v>825</v>
      </c>
      <c r="R113">
        <v>859</v>
      </c>
      <c r="S113">
        <v>830</v>
      </c>
      <c r="T113">
        <v>862</v>
      </c>
      <c r="U113">
        <v>834</v>
      </c>
      <c r="V113">
        <v>816</v>
      </c>
      <c r="W113">
        <v>795</v>
      </c>
      <c r="X113">
        <v>794</v>
      </c>
      <c r="Y113">
        <v>788</v>
      </c>
      <c r="AX113" t="s">
        <v>17</v>
      </c>
      <c r="AY113" s="114" t="s">
        <v>274</v>
      </c>
      <c r="AZ113">
        <v>81453</v>
      </c>
      <c r="BA113">
        <v>81491</v>
      </c>
      <c r="BB113" t="s">
        <v>314</v>
      </c>
      <c r="BC113" s="130">
        <f>(AnnualChTB[[#This Row],[Persons this year]]-AnnualChTB[[#This Row],[Persons last year]])/AnnualChTB[[#This Row],[Persons last year]]</f>
        <v>-4.6630916297505244E-4</v>
      </c>
    </row>
    <row r="114" spans="1:55" x14ac:dyDescent="0.3">
      <c r="A114" t="s">
        <v>32</v>
      </c>
      <c r="B114" t="s">
        <v>31</v>
      </c>
      <c r="C114" t="s">
        <v>245</v>
      </c>
      <c r="D114" t="s">
        <v>307</v>
      </c>
      <c r="E114">
        <v>20</v>
      </c>
      <c r="F114">
        <v>789</v>
      </c>
      <c r="G114">
        <v>853</v>
      </c>
      <c r="H114">
        <v>777</v>
      </c>
      <c r="I114">
        <v>791</v>
      </c>
      <c r="J114">
        <v>873</v>
      </c>
      <c r="K114">
        <v>850</v>
      </c>
      <c r="L114">
        <v>899</v>
      </c>
      <c r="M114">
        <v>938</v>
      </c>
      <c r="N114">
        <v>904</v>
      </c>
      <c r="O114">
        <v>851</v>
      </c>
      <c r="P114">
        <v>848</v>
      </c>
      <c r="Q114">
        <v>837</v>
      </c>
      <c r="R114">
        <v>791</v>
      </c>
      <c r="S114">
        <v>800</v>
      </c>
      <c r="T114">
        <v>812</v>
      </c>
      <c r="U114">
        <v>820</v>
      </c>
      <c r="V114">
        <v>814</v>
      </c>
      <c r="W114">
        <v>785</v>
      </c>
      <c r="X114">
        <v>779</v>
      </c>
      <c r="Y114">
        <v>707</v>
      </c>
      <c r="AX114" t="s">
        <v>17</v>
      </c>
      <c r="AY114" s="114" t="s">
        <v>275</v>
      </c>
      <c r="AZ114">
        <v>81176</v>
      </c>
      <c r="BA114">
        <v>81453</v>
      </c>
      <c r="BB114" t="s">
        <v>314</v>
      </c>
      <c r="BC114" s="130">
        <f>(AnnualChTB[[#This Row],[Persons this year]]-AnnualChTB[[#This Row],[Persons last year]])/AnnualChTB[[#This Row],[Persons last year]]</f>
        <v>-3.4007341657151975E-3</v>
      </c>
    </row>
    <row r="115" spans="1:55" x14ac:dyDescent="0.3">
      <c r="A115" t="s">
        <v>32</v>
      </c>
      <c r="B115" t="s">
        <v>31</v>
      </c>
      <c r="C115" t="s">
        <v>245</v>
      </c>
      <c r="D115" t="s">
        <v>307</v>
      </c>
      <c r="E115">
        <v>21</v>
      </c>
      <c r="F115">
        <v>863</v>
      </c>
      <c r="G115">
        <v>839</v>
      </c>
      <c r="H115">
        <v>882</v>
      </c>
      <c r="I115">
        <v>825</v>
      </c>
      <c r="J115">
        <v>833</v>
      </c>
      <c r="K115">
        <v>933</v>
      </c>
      <c r="L115">
        <v>922</v>
      </c>
      <c r="M115">
        <v>926</v>
      </c>
      <c r="N115">
        <v>972</v>
      </c>
      <c r="O115">
        <v>937</v>
      </c>
      <c r="P115">
        <v>862</v>
      </c>
      <c r="Q115">
        <v>898</v>
      </c>
      <c r="R115">
        <v>842</v>
      </c>
      <c r="S115">
        <v>812</v>
      </c>
      <c r="T115">
        <v>820</v>
      </c>
      <c r="U115">
        <v>806</v>
      </c>
      <c r="V115">
        <v>847</v>
      </c>
      <c r="W115">
        <v>840</v>
      </c>
      <c r="X115">
        <v>799</v>
      </c>
      <c r="Y115">
        <v>781</v>
      </c>
      <c r="AX115" t="s">
        <v>17</v>
      </c>
      <c r="AY115" s="114" t="s">
        <v>276</v>
      </c>
      <c r="AZ115">
        <v>81003</v>
      </c>
      <c r="BA115">
        <v>81176</v>
      </c>
      <c r="BB115" t="s">
        <v>314</v>
      </c>
      <c r="BC115" s="130">
        <f>(AnnualChTB[[#This Row],[Persons this year]]-AnnualChTB[[#This Row],[Persons last year]])/AnnualChTB[[#This Row],[Persons last year]]</f>
        <v>-2.1311717749088401E-3</v>
      </c>
    </row>
    <row r="116" spans="1:55" x14ac:dyDescent="0.3">
      <c r="A116" t="s">
        <v>32</v>
      </c>
      <c r="B116" t="s">
        <v>31</v>
      </c>
      <c r="C116" t="s">
        <v>245</v>
      </c>
      <c r="D116" t="s">
        <v>307</v>
      </c>
      <c r="E116">
        <v>22</v>
      </c>
      <c r="F116">
        <v>869</v>
      </c>
      <c r="G116">
        <v>903</v>
      </c>
      <c r="H116">
        <v>888</v>
      </c>
      <c r="I116">
        <v>922</v>
      </c>
      <c r="J116">
        <v>895</v>
      </c>
      <c r="K116">
        <v>920</v>
      </c>
      <c r="L116">
        <v>1047</v>
      </c>
      <c r="M116">
        <v>1038</v>
      </c>
      <c r="N116">
        <v>1020</v>
      </c>
      <c r="O116">
        <v>1067</v>
      </c>
      <c r="P116">
        <v>987</v>
      </c>
      <c r="Q116">
        <v>897</v>
      </c>
      <c r="R116">
        <v>944</v>
      </c>
      <c r="S116">
        <v>911</v>
      </c>
      <c r="T116">
        <v>845</v>
      </c>
      <c r="U116">
        <v>874</v>
      </c>
      <c r="V116">
        <v>847</v>
      </c>
      <c r="W116">
        <v>900</v>
      </c>
      <c r="X116">
        <v>921</v>
      </c>
      <c r="Y116">
        <v>875</v>
      </c>
      <c r="AX116" t="s">
        <v>17</v>
      </c>
      <c r="AY116" s="114" t="s">
        <v>277</v>
      </c>
      <c r="AZ116">
        <v>80876</v>
      </c>
      <c r="BA116">
        <v>81003</v>
      </c>
      <c r="BB116" t="s">
        <v>314</v>
      </c>
      <c r="BC116" s="130">
        <f>(AnnualChTB[[#This Row],[Persons this year]]-AnnualChTB[[#This Row],[Persons last year]])/AnnualChTB[[#This Row],[Persons last year]]</f>
        <v>-1.5678431663024826E-3</v>
      </c>
    </row>
    <row r="117" spans="1:55" x14ac:dyDescent="0.3">
      <c r="A117" t="s">
        <v>32</v>
      </c>
      <c r="B117" t="s">
        <v>31</v>
      </c>
      <c r="C117" t="s">
        <v>245</v>
      </c>
      <c r="D117" t="s">
        <v>307</v>
      </c>
      <c r="E117">
        <v>23</v>
      </c>
      <c r="F117">
        <v>874</v>
      </c>
      <c r="G117">
        <v>912</v>
      </c>
      <c r="H117">
        <v>951</v>
      </c>
      <c r="I117">
        <v>919</v>
      </c>
      <c r="J117">
        <v>994</v>
      </c>
      <c r="K117">
        <v>1012</v>
      </c>
      <c r="L117">
        <v>996</v>
      </c>
      <c r="M117">
        <v>1095</v>
      </c>
      <c r="N117">
        <v>1101</v>
      </c>
      <c r="O117">
        <v>1078</v>
      </c>
      <c r="P117">
        <v>1096</v>
      </c>
      <c r="Q117">
        <v>1004</v>
      </c>
      <c r="R117">
        <v>909</v>
      </c>
      <c r="S117">
        <v>963</v>
      </c>
      <c r="T117">
        <v>959</v>
      </c>
      <c r="U117">
        <v>860</v>
      </c>
      <c r="V117">
        <v>902</v>
      </c>
      <c r="W117">
        <v>885</v>
      </c>
      <c r="X117">
        <v>945</v>
      </c>
      <c r="Y117">
        <v>973</v>
      </c>
      <c r="AX117" t="s">
        <v>17</v>
      </c>
      <c r="AY117" s="114" t="s">
        <v>278</v>
      </c>
      <c r="AZ117">
        <v>80549</v>
      </c>
      <c r="BA117">
        <v>80876</v>
      </c>
      <c r="BB117" t="s">
        <v>314</v>
      </c>
      <c r="BC117" s="130">
        <f>(AnnualChTB[[#This Row],[Persons this year]]-AnnualChTB[[#This Row],[Persons last year]])/AnnualChTB[[#This Row],[Persons last year]]</f>
        <v>-4.043226667985558E-3</v>
      </c>
    </row>
    <row r="118" spans="1:55" x14ac:dyDescent="0.3">
      <c r="A118" t="s">
        <v>32</v>
      </c>
      <c r="B118" t="s">
        <v>31</v>
      </c>
      <c r="C118" t="s">
        <v>245</v>
      </c>
      <c r="D118" t="s">
        <v>307</v>
      </c>
      <c r="E118">
        <v>24</v>
      </c>
      <c r="F118">
        <v>873</v>
      </c>
      <c r="G118">
        <v>891</v>
      </c>
      <c r="H118">
        <v>918</v>
      </c>
      <c r="I118">
        <v>984</v>
      </c>
      <c r="J118">
        <v>955</v>
      </c>
      <c r="K118">
        <v>1040</v>
      </c>
      <c r="L118">
        <v>1070</v>
      </c>
      <c r="M118">
        <v>1024</v>
      </c>
      <c r="N118">
        <v>1127</v>
      </c>
      <c r="O118">
        <v>1132</v>
      </c>
      <c r="P118">
        <v>1088</v>
      </c>
      <c r="Q118">
        <v>1117</v>
      </c>
      <c r="R118">
        <v>1007</v>
      </c>
      <c r="S118">
        <v>917</v>
      </c>
      <c r="T118">
        <v>946</v>
      </c>
      <c r="U118">
        <v>975</v>
      </c>
      <c r="V118">
        <v>853</v>
      </c>
      <c r="W118">
        <v>914</v>
      </c>
      <c r="X118">
        <v>922</v>
      </c>
      <c r="Y118">
        <v>964</v>
      </c>
      <c r="AX118" t="s">
        <v>17</v>
      </c>
      <c r="AY118" s="114" t="s">
        <v>279</v>
      </c>
      <c r="AZ118">
        <v>80160</v>
      </c>
      <c r="BA118">
        <v>80549</v>
      </c>
      <c r="BB118" t="s">
        <v>314</v>
      </c>
      <c r="BC118" s="130">
        <f>(AnnualChTB[[#This Row],[Persons this year]]-AnnualChTB[[#This Row],[Persons last year]])/AnnualChTB[[#This Row],[Persons last year]]</f>
        <v>-4.8293585271077235E-3</v>
      </c>
    </row>
    <row r="119" spans="1:55" x14ac:dyDescent="0.3">
      <c r="A119" t="s">
        <v>32</v>
      </c>
      <c r="B119" t="s">
        <v>31</v>
      </c>
      <c r="C119" t="s">
        <v>245</v>
      </c>
      <c r="D119" t="s">
        <v>307</v>
      </c>
      <c r="E119">
        <v>25</v>
      </c>
      <c r="F119">
        <v>849</v>
      </c>
      <c r="G119">
        <v>859</v>
      </c>
      <c r="H119">
        <v>881</v>
      </c>
      <c r="I119">
        <v>949</v>
      </c>
      <c r="J119">
        <v>1012</v>
      </c>
      <c r="K119">
        <v>977</v>
      </c>
      <c r="L119">
        <v>1058</v>
      </c>
      <c r="M119">
        <v>1075</v>
      </c>
      <c r="N119">
        <v>1029</v>
      </c>
      <c r="O119">
        <v>1127</v>
      </c>
      <c r="P119">
        <v>1164</v>
      </c>
      <c r="Q119">
        <v>1086</v>
      </c>
      <c r="R119">
        <v>1132</v>
      </c>
      <c r="S119">
        <v>994</v>
      </c>
      <c r="T119">
        <v>926</v>
      </c>
      <c r="U119">
        <v>966</v>
      </c>
      <c r="V119">
        <v>965</v>
      </c>
      <c r="W119">
        <v>855</v>
      </c>
      <c r="X119">
        <v>927</v>
      </c>
      <c r="Y119">
        <v>947</v>
      </c>
      <c r="AX119" t="s">
        <v>17</v>
      </c>
      <c r="AY119" s="114" t="s">
        <v>280</v>
      </c>
      <c r="AZ119">
        <v>79953</v>
      </c>
      <c r="BA119">
        <v>80160</v>
      </c>
      <c r="BB119" t="s">
        <v>314</v>
      </c>
      <c r="BC119" s="130">
        <f>(AnnualChTB[[#This Row],[Persons this year]]-AnnualChTB[[#This Row],[Persons last year]])/AnnualChTB[[#This Row],[Persons last year]]</f>
        <v>-2.5823353293413175E-3</v>
      </c>
    </row>
    <row r="120" spans="1:55" x14ac:dyDescent="0.3">
      <c r="A120" t="s">
        <v>32</v>
      </c>
      <c r="B120" t="s">
        <v>31</v>
      </c>
      <c r="C120" t="s">
        <v>245</v>
      </c>
      <c r="D120" t="s">
        <v>307</v>
      </c>
      <c r="E120">
        <v>26</v>
      </c>
      <c r="F120">
        <v>893</v>
      </c>
      <c r="G120">
        <v>876</v>
      </c>
      <c r="H120">
        <v>875</v>
      </c>
      <c r="I120">
        <v>886</v>
      </c>
      <c r="J120">
        <v>980</v>
      </c>
      <c r="K120">
        <v>1043</v>
      </c>
      <c r="L120">
        <v>1011</v>
      </c>
      <c r="M120">
        <v>1077</v>
      </c>
      <c r="N120">
        <v>1089</v>
      </c>
      <c r="O120">
        <v>1021</v>
      </c>
      <c r="P120">
        <v>1117</v>
      </c>
      <c r="Q120">
        <v>1144</v>
      </c>
      <c r="R120">
        <v>1057</v>
      </c>
      <c r="S120">
        <v>1102</v>
      </c>
      <c r="T120">
        <v>989</v>
      </c>
      <c r="U120">
        <v>933</v>
      </c>
      <c r="V120">
        <v>951</v>
      </c>
      <c r="W120">
        <v>947</v>
      </c>
      <c r="X120">
        <v>878</v>
      </c>
      <c r="Y120">
        <v>946</v>
      </c>
      <c r="AX120" t="s">
        <v>17</v>
      </c>
      <c r="AY120" s="114" t="s">
        <v>281</v>
      </c>
      <c r="AZ120">
        <v>80150</v>
      </c>
      <c r="BA120">
        <v>79953</v>
      </c>
      <c r="BB120" t="s">
        <v>314</v>
      </c>
      <c r="BC120" s="130">
        <f>(AnnualChTB[[#This Row],[Persons this year]]-AnnualChTB[[#This Row],[Persons last year]])/AnnualChTB[[#This Row],[Persons last year]]</f>
        <v>2.4639475691969033E-3</v>
      </c>
    </row>
    <row r="121" spans="1:55" x14ac:dyDescent="0.3">
      <c r="A121" t="s">
        <v>32</v>
      </c>
      <c r="B121" t="s">
        <v>31</v>
      </c>
      <c r="C121" t="s">
        <v>245</v>
      </c>
      <c r="D121" t="s">
        <v>307</v>
      </c>
      <c r="E121">
        <v>27</v>
      </c>
      <c r="F121">
        <v>896</v>
      </c>
      <c r="G121">
        <v>896</v>
      </c>
      <c r="H121">
        <v>879</v>
      </c>
      <c r="I121">
        <v>878</v>
      </c>
      <c r="J121">
        <v>895</v>
      </c>
      <c r="K121">
        <v>1004</v>
      </c>
      <c r="L121">
        <v>1055</v>
      </c>
      <c r="M121">
        <v>1029</v>
      </c>
      <c r="N121">
        <v>1098</v>
      </c>
      <c r="O121">
        <v>1111</v>
      </c>
      <c r="P121">
        <v>1026</v>
      </c>
      <c r="Q121">
        <v>1110</v>
      </c>
      <c r="R121">
        <v>1148</v>
      </c>
      <c r="S121">
        <v>1026</v>
      </c>
      <c r="T121">
        <v>1108</v>
      </c>
      <c r="U121">
        <v>992</v>
      </c>
      <c r="V121">
        <v>948</v>
      </c>
      <c r="W121">
        <v>958</v>
      </c>
      <c r="X121">
        <v>952</v>
      </c>
      <c r="Y121">
        <v>867</v>
      </c>
      <c r="AX121" t="s">
        <v>17</v>
      </c>
      <c r="AY121" s="114" t="s">
        <v>282</v>
      </c>
      <c r="AZ121">
        <v>80113</v>
      </c>
      <c r="BA121">
        <v>80150</v>
      </c>
      <c r="BB121" t="s">
        <v>314</v>
      </c>
      <c r="BC121" s="130">
        <f>(AnnualChTB[[#This Row],[Persons this year]]-AnnualChTB[[#This Row],[Persons last year]])/AnnualChTB[[#This Row],[Persons last year]]</f>
        <v>-4.6163443543356208E-4</v>
      </c>
    </row>
    <row r="122" spans="1:55" x14ac:dyDescent="0.3">
      <c r="A122" t="s">
        <v>32</v>
      </c>
      <c r="B122" t="s">
        <v>31</v>
      </c>
      <c r="C122" t="s">
        <v>245</v>
      </c>
      <c r="D122" t="s">
        <v>307</v>
      </c>
      <c r="E122">
        <v>28</v>
      </c>
      <c r="F122">
        <v>997</v>
      </c>
      <c r="G122">
        <v>913</v>
      </c>
      <c r="H122">
        <v>919</v>
      </c>
      <c r="I122">
        <v>905</v>
      </c>
      <c r="J122">
        <v>881</v>
      </c>
      <c r="K122">
        <v>911</v>
      </c>
      <c r="L122">
        <v>1003</v>
      </c>
      <c r="M122">
        <v>1037</v>
      </c>
      <c r="N122">
        <v>1029</v>
      </c>
      <c r="O122">
        <v>1123</v>
      </c>
      <c r="P122">
        <v>1135</v>
      </c>
      <c r="Q122">
        <v>1033</v>
      </c>
      <c r="R122">
        <v>1080</v>
      </c>
      <c r="S122">
        <v>1096</v>
      </c>
      <c r="T122">
        <v>1037</v>
      </c>
      <c r="U122">
        <v>1114</v>
      </c>
      <c r="V122">
        <v>993</v>
      </c>
      <c r="W122">
        <v>948</v>
      </c>
      <c r="X122">
        <v>947</v>
      </c>
      <c r="Y122">
        <v>964</v>
      </c>
      <c r="AX122" t="s">
        <v>17</v>
      </c>
      <c r="AY122" s="114" t="s">
        <v>283</v>
      </c>
      <c r="AZ122">
        <v>80392</v>
      </c>
      <c r="BA122">
        <v>80113</v>
      </c>
      <c r="BB122" t="s">
        <v>314</v>
      </c>
      <c r="BC122" s="130">
        <f>(AnnualChTB[[#This Row],[Persons this year]]-AnnualChTB[[#This Row],[Persons last year]])/AnnualChTB[[#This Row],[Persons last year]]</f>
        <v>3.482580854542958E-3</v>
      </c>
    </row>
    <row r="123" spans="1:55" x14ac:dyDescent="0.3">
      <c r="A123" t="s">
        <v>32</v>
      </c>
      <c r="B123" t="s">
        <v>31</v>
      </c>
      <c r="C123" t="s">
        <v>245</v>
      </c>
      <c r="D123" t="s">
        <v>307</v>
      </c>
      <c r="E123">
        <v>29</v>
      </c>
      <c r="F123">
        <v>1104</v>
      </c>
      <c r="G123">
        <v>1020</v>
      </c>
      <c r="H123">
        <v>924</v>
      </c>
      <c r="I123">
        <v>934</v>
      </c>
      <c r="J123">
        <v>919</v>
      </c>
      <c r="K123">
        <v>878</v>
      </c>
      <c r="L123">
        <v>908</v>
      </c>
      <c r="M123">
        <v>1008</v>
      </c>
      <c r="N123">
        <v>1051</v>
      </c>
      <c r="O123">
        <v>1035</v>
      </c>
      <c r="P123">
        <v>1130</v>
      </c>
      <c r="Q123">
        <v>1093</v>
      </c>
      <c r="R123">
        <v>1056</v>
      </c>
      <c r="S123">
        <v>1076</v>
      </c>
      <c r="T123">
        <v>1128</v>
      </c>
      <c r="U123">
        <v>1039</v>
      </c>
      <c r="V123">
        <v>1095</v>
      </c>
      <c r="W123">
        <v>993</v>
      </c>
      <c r="X123">
        <v>938</v>
      </c>
      <c r="Y123">
        <v>949</v>
      </c>
      <c r="AX123" t="s">
        <v>17</v>
      </c>
      <c r="AY123" s="114" t="s">
        <v>265</v>
      </c>
      <c r="AZ123">
        <v>80410</v>
      </c>
      <c r="BA123">
        <v>80392</v>
      </c>
      <c r="BB123" t="s">
        <v>314</v>
      </c>
      <c r="BC123" s="130">
        <f>(AnnualChTB[[#This Row],[Persons this year]]-AnnualChTB[[#This Row],[Persons last year]])/AnnualChTB[[#This Row],[Persons last year]]</f>
        <v>2.2390287590805054E-4</v>
      </c>
    </row>
    <row r="124" spans="1:55" x14ac:dyDescent="0.3">
      <c r="A124" t="s">
        <v>32</v>
      </c>
      <c r="B124" t="s">
        <v>31</v>
      </c>
      <c r="C124" t="s">
        <v>245</v>
      </c>
      <c r="D124" t="s">
        <v>307</v>
      </c>
      <c r="E124">
        <v>30</v>
      </c>
      <c r="F124">
        <v>1029</v>
      </c>
      <c r="G124">
        <v>1105</v>
      </c>
      <c r="H124">
        <v>1038</v>
      </c>
      <c r="I124">
        <v>930</v>
      </c>
      <c r="J124">
        <v>932</v>
      </c>
      <c r="K124">
        <v>917</v>
      </c>
      <c r="L124">
        <v>884</v>
      </c>
      <c r="M124">
        <v>893</v>
      </c>
      <c r="N124">
        <v>1006</v>
      </c>
      <c r="O124">
        <v>1051</v>
      </c>
      <c r="P124">
        <v>1047</v>
      </c>
      <c r="Q124">
        <v>1125</v>
      </c>
      <c r="R124">
        <v>1087</v>
      </c>
      <c r="S124">
        <v>1035</v>
      </c>
      <c r="T124">
        <v>1052</v>
      </c>
      <c r="U124">
        <v>1117</v>
      </c>
      <c r="V124">
        <v>1021</v>
      </c>
      <c r="W124">
        <v>1097</v>
      </c>
      <c r="X124">
        <v>965</v>
      </c>
      <c r="Y124">
        <v>954</v>
      </c>
      <c r="AX124" t="s">
        <v>17</v>
      </c>
      <c r="AY124" s="114" t="s">
        <v>266</v>
      </c>
      <c r="AZ124">
        <v>80815</v>
      </c>
      <c r="BA124">
        <v>80410</v>
      </c>
      <c r="BB124" t="s">
        <v>314</v>
      </c>
      <c r="BC124" s="130">
        <f>(AnnualChTB[[#This Row],[Persons this year]]-AnnualChTB[[#This Row],[Persons last year]])/AnnualChTB[[#This Row],[Persons last year]]</f>
        <v>5.0366869792314393E-3</v>
      </c>
    </row>
    <row r="125" spans="1:55" x14ac:dyDescent="0.3">
      <c r="A125" t="s">
        <v>32</v>
      </c>
      <c r="B125" t="s">
        <v>31</v>
      </c>
      <c r="C125" t="s">
        <v>245</v>
      </c>
      <c r="D125" t="s">
        <v>307</v>
      </c>
      <c r="E125">
        <v>31</v>
      </c>
      <c r="F125">
        <v>1064</v>
      </c>
      <c r="G125">
        <v>1042</v>
      </c>
      <c r="H125">
        <v>1107</v>
      </c>
      <c r="I125">
        <v>1046</v>
      </c>
      <c r="J125">
        <v>943</v>
      </c>
      <c r="K125">
        <v>954</v>
      </c>
      <c r="L125">
        <v>910</v>
      </c>
      <c r="M125">
        <v>869</v>
      </c>
      <c r="N125">
        <v>906</v>
      </c>
      <c r="O125">
        <v>998</v>
      </c>
      <c r="P125">
        <v>1060</v>
      </c>
      <c r="Q125">
        <v>1049</v>
      </c>
      <c r="R125">
        <v>1118</v>
      </c>
      <c r="S125">
        <v>1073</v>
      </c>
      <c r="T125">
        <v>1047</v>
      </c>
      <c r="U125">
        <v>1047</v>
      </c>
      <c r="V125">
        <v>1121</v>
      </c>
      <c r="W125">
        <v>1007</v>
      </c>
      <c r="X125">
        <v>1105</v>
      </c>
      <c r="Y125">
        <v>983</v>
      </c>
      <c r="AX125" t="s">
        <v>17</v>
      </c>
      <c r="AY125" s="114" t="s">
        <v>297</v>
      </c>
      <c r="AZ125">
        <v>81043</v>
      </c>
      <c r="BA125">
        <v>80815</v>
      </c>
      <c r="BB125" t="s">
        <v>314</v>
      </c>
      <c r="BC125" s="130">
        <f>(AnnualChTB[[#This Row],[Persons this year]]-AnnualChTB[[#This Row],[Persons last year]])/AnnualChTB[[#This Row],[Persons last year]]</f>
        <v>2.821258429746953E-3</v>
      </c>
    </row>
    <row r="126" spans="1:55" x14ac:dyDescent="0.3">
      <c r="A126" t="s">
        <v>32</v>
      </c>
      <c r="B126" t="s">
        <v>31</v>
      </c>
      <c r="C126" t="s">
        <v>245</v>
      </c>
      <c r="D126" t="s">
        <v>307</v>
      </c>
      <c r="E126">
        <v>32</v>
      </c>
      <c r="F126">
        <v>1053</v>
      </c>
      <c r="G126">
        <v>1067</v>
      </c>
      <c r="H126">
        <v>1053</v>
      </c>
      <c r="I126">
        <v>1122</v>
      </c>
      <c r="J126">
        <v>1049</v>
      </c>
      <c r="K126">
        <v>951</v>
      </c>
      <c r="L126">
        <v>950</v>
      </c>
      <c r="M126">
        <v>898</v>
      </c>
      <c r="N126">
        <v>875</v>
      </c>
      <c r="O126">
        <v>896</v>
      </c>
      <c r="P126">
        <v>1016</v>
      </c>
      <c r="Q126">
        <v>1056</v>
      </c>
      <c r="R126">
        <v>1041</v>
      </c>
      <c r="S126">
        <v>1098</v>
      </c>
      <c r="T126">
        <v>1089</v>
      </c>
      <c r="U126">
        <v>1049</v>
      </c>
      <c r="V126">
        <v>1067</v>
      </c>
      <c r="W126">
        <v>1113</v>
      </c>
      <c r="X126">
        <v>1029</v>
      </c>
      <c r="Y126">
        <v>1107</v>
      </c>
      <c r="AX126" t="s">
        <v>17</v>
      </c>
      <c r="AY126" s="114" t="s">
        <v>344</v>
      </c>
      <c r="AZ126">
        <v>81133</v>
      </c>
      <c r="BA126">
        <v>81043</v>
      </c>
      <c r="BB126" t="s">
        <v>314</v>
      </c>
      <c r="BC126" s="130">
        <f>(AnnualChTB[[#This Row],[Persons this year]]-AnnualChTB[[#This Row],[Persons last year]])/AnnualChTB[[#This Row],[Persons last year]]</f>
        <v>1.1105215749663759E-3</v>
      </c>
    </row>
    <row r="127" spans="1:55" x14ac:dyDescent="0.3">
      <c r="A127" t="s">
        <v>32</v>
      </c>
      <c r="B127" t="s">
        <v>31</v>
      </c>
      <c r="C127" t="s">
        <v>245</v>
      </c>
      <c r="D127" t="s">
        <v>307</v>
      </c>
      <c r="E127">
        <v>33</v>
      </c>
      <c r="F127">
        <v>1094</v>
      </c>
      <c r="G127">
        <v>1059</v>
      </c>
      <c r="H127">
        <v>1068</v>
      </c>
      <c r="I127">
        <v>1068</v>
      </c>
      <c r="J127">
        <v>1116</v>
      </c>
      <c r="K127">
        <v>1057</v>
      </c>
      <c r="L127">
        <v>949</v>
      </c>
      <c r="M127">
        <v>946</v>
      </c>
      <c r="N127">
        <v>913</v>
      </c>
      <c r="O127">
        <v>873</v>
      </c>
      <c r="P127">
        <v>901</v>
      </c>
      <c r="Q127">
        <v>1007</v>
      </c>
      <c r="R127">
        <v>1041</v>
      </c>
      <c r="S127">
        <v>1043</v>
      </c>
      <c r="T127">
        <v>1072</v>
      </c>
      <c r="U127">
        <v>1093</v>
      </c>
      <c r="V127">
        <v>1054</v>
      </c>
      <c r="W127">
        <v>1070</v>
      </c>
      <c r="X127">
        <v>1108</v>
      </c>
      <c r="Y127">
        <v>1018</v>
      </c>
      <c r="AX127" t="s">
        <v>15</v>
      </c>
      <c r="AY127" s="114" t="s">
        <v>268</v>
      </c>
      <c r="AZ127">
        <v>134049</v>
      </c>
      <c r="BB127" t="s">
        <v>314</v>
      </c>
      <c r="BC127" s="130"/>
    </row>
    <row r="128" spans="1:55" x14ac:dyDescent="0.3">
      <c r="A128" t="s">
        <v>32</v>
      </c>
      <c r="B128" t="s">
        <v>31</v>
      </c>
      <c r="C128" t="s">
        <v>245</v>
      </c>
      <c r="D128" t="s">
        <v>307</v>
      </c>
      <c r="E128">
        <v>34</v>
      </c>
      <c r="F128">
        <v>1069</v>
      </c>
      <c r="G128">
        <v>1107</v>
      </c>
      <c r="H128">
        <v>1060</v>
      </c>
      <c r="I128">
        <v>1070</v>
      </c>
      <c r="J128">
        <v>1090</v>
      </c>
      <c r="K128">
        <v>1107</v>
      </c>
      <c r="L128">
        <v>1054</v>
      </c>
      <c r="M128">
        <v>946</v>
      </c>
      <c r="N128">
        <v>954</v>
      </c>
      <c r="O128">
        <v>908</v>
      </c>
      <c r="P128">
        <v>861</v>
      </c>
      <c r="Q128">
        <v>888</v>
      </c>
      <c r="R128">
        <v>998</v>
      </c>
      <c r="S128">
        <v>1049</v>
      </c>
      <c r="T128">
        <v>1045</v>
      </c>
      <c r="U128">
        <v>1068</v>
      </c>
      <c r="V128">
        <v>1094</v>
      </c>
      <c r="W128">
        <v>1046</v>
      </c>
      <c r="X128">
        <v>1070</v>
      </c>
      <c r="Y128">
        <v>1107</v>
      </c>
      <c r="AX128" t="s">
        <v>15</v>
      </c>
      <c r="AY128" s="114" t="s">
        <v>269</v>
      </c>
      <c r="AZ128">
        <v>133628</v>
      </c>
      <c r="BA128">
        <v>134049</v>
      </c>
      <c r="BB128" t="s">
        <v>314</v>
      </c>
      <c r="BC128" s="130">
        <f>(AnnualChTB[[#This Row],[Persons this year]]-AnnualChTB[[#This Row],[Persons last year]])/AnnualChTB[[#This Row],[Persons last year]]</f>
        <v>-3.1406426008399914E-3</v>
      </c>
    </row>
    <row r="129" spans="1:55" x14ac:dyDescent="0.3">
      <c r="A129" t="s">
        <v>32</v>
      </c>
      <c r="B129" t="s">
        <v>31</v>
      </c>
      <c r="C129" t="s">
        <v>245</v>
      </c>
      <c r="D129" t="s">
        <v>307</v>
      </c>
      <c r="E129">
        <v>35</v>
      </c>
      <c r="F129">
        <v>1021</v>
      </c>
      <c r="G129">
        <v>1069</v>
      </c>
      <c r="H129">
        <v>1112</v>
      </c>
      <c r="I129">
        <v>1049</v>
      </c>
      <c r="J129">
        <v>1060</v>
      </c>
      <c r="K129">
        <v>1097</v>
      </c>
      <c r="L129">
        <v>1102</v>
      </c>
      <c r="M129">
        <v>1050</v>
      </c>
      <c r="N129">
        <v>963</v>
      </c>
      <c r="O129">
        <v>959</v>
      </c>
      <c r="P129">
        <v>905</v>
      </c>
      <c r="Q129">
        <v>864</v>
      </c>
      <c r="R129">
        <v>875</v>
      </c>
      <c r="S129">
        <v>973</v>
      </c>
      <c r="T129">
        <v>1048</v>
      </c>
      <c r="U129">
        <v>1049</v>
      </c>
      <c r="V129">
        <v>1069</v>
      </c>
      <c r="W129">
        <v>1081</v>
      </c>
      <c r="X129">
        <v>1081</v>
      </c>
      <c r="Y129">
        <v>1074</v>
      </c>
      <c r="AX129" t="s">
        <v>15</v>
      </c>
      <c r="AY129" s="114" t="s">
        <v>270</v>
      </c>
      <c r="AZ129">
        <v>134635</v>
      </c>
      <c r="BA129">
        <v>133628</v>
      </c>
      <c r="BB129" t="s">
        <v>314</v>
      </c>
      <c r="BC129" s="130">
        <f>(AnnualChTB[[#This Row],[Persons this year]]-AnnualChTB[[#This Row],[Persons last year]])/AnnualChTB[[#This Row],[Persons last year]]</f>
        <v>7.5358457808243785E-3</v>
      </c>
    </row>
    <row r="130" spans="1:55" x14ac:dyDescent="0.3">
      <c r="A130" t="s">
        <v>32</v>
      </c>
      <c r="B130" t="s">
        <v>31</v>
      </c>
      <c r="C130" t="s">
        <v>245</v>
      </c>
      <c r="D130" t="s">
        <v>307</v>
      </c>
      <c r="E130">
        <v>36</v>
      </c>
      <c r="F130">
        <v>1060</v>
      </c>
      <c r="G130">
        <v>1033</v>
      </c>
      <c r="H130">
        <v>1074</v>
      </c>
      <c r="I130">
        <v>1120</v>
      </c>
      <c r="J130">
        <v>1063</v>
      </c>
      <c r="K130">
        <v>1044</v>
      </c>
      <c r="L130">
        <v>1098</v>
      </c>
      <c r="M130">
        <v>1095</v>
      </c>
      <c r="N130">
        <v>1050</v>
      </c>
      <c r="O130">
        <v>967</v>
      </c>
      <c r="P130">
        <v>961</v>
      </c>
      <c r="Q130">
        <v>910</v>
      </c>
      <c r="R130">
        <v>860</v>
      </c>
      <c r="S130">
        <v>842</v>
      </c>
      <c r="T130">
        <v>975</v>
      </c>
      <c r="U130">
        <v>1034</v>
      </c>
      <c r="V130">
        <v>1052</v>
      </c>
      <c r="W130">
        <v>1087</v>
      </c>
      <c r="X130">
        <v>1072</v>
      </c>
      <c r="Y130">
        <v>1089</v>
      </c>
      <c r="AX130" t="s">
        <v>15</v>
      </c>
      <c r="AY130" s="114" t="s">
        <v>271</v>
      </c>
      <c r="AZ130">
        <v>135472</v>
      </c>
      <c r="BA130">
        <v>134635</v>
      </c>
      <c r="BB130" t="s">
        <v>314</v>
      </c>
      <c r="BC130" s="130">
        <f>(AnnualChTB[[#This Row],[Persons this year]]-AnnualChTB[[#This Row],[Persons last year]])/AnnualChTB[[#This Row],[Persons last year]]</f>
        <v>6.2168084079177038E-3</v>
      </c>
    </row>
    <row r="131" spans="1:55" x14ac:dyDescent="0.3">
      <c r="A131" t="s">
        <v>32</v>
      </c>
      <c r="B131" t="s">
        <v>31</v>
      </c>
      <c r="C131" t="s">
        <v>245</v>
      </c>
      <c r="D131" t="s">
        <v>307</v>
      </c>
      <c r="E131">
        <v>37</v>
      </c>
      <c r="F131">
        <v>1057</v>
      </c>
      <c r="G131">
        <v>1062</v>
      </c>
      <c r="H131">
        <v>1046</v>
      </c>
      <c r="I131">
        <v>1088</v>
      </c>
      <c r="J131">
        <v>1114</v>
      </c>
      <c r="K131">
        <v>1063</v>
      </c>
      <c r="L131">
        <v>1041</v>
      </c>
      <c r="M131">
        <v>1107</v>
      </c>
      <c r="N131">
        <v>1085</v>
      </c>
      <c r="O131">
        <v>1058</v>
      </c>
      <c r="P131">
        <v>977</v>
      </c>
      <c r="Q131">
        <v>946</v>
      </c>
      <c r="R131">
        <v>890</v>
      </c>
      <c r="S131">
        <v>869</v>
      </c>
      <c r="T131">
        <v>841</v>
      </c>
      <c r="U131">
        <v>992</v>
      </c>
      <c r="V131">
        <v>1047</v>
      </c>
      <c r="W131">
        <v>1053</v>
      </c>
      <c r="X131">
        <v>1095</v>
      </c>
      <c r="Y131">
        <v>1067</v>
      </c>
      <c r="AX131" t="s">
        <v>15</v>
      </c>
      <c r="AY131" s="114" t="s">
        <v>272</v>
      </c>
      <c r="AZ131">
        <v>136764</v>
      </c>
      <c r="BA131">
        <v>135472</v>
      </c>
      <c r="BB131" t="s">
        <v>314</v>
      </c>
      <c r="BC131" s="130">
        <f>(AnnualChTB[[#This Row],[Persons this year]]-AnnualChTB[[#This Row],[Persons last year]])/AnnualChTB[[#This Row],[Persons last year]]</f>
        <v>9.5370261013345923E-3</v>
      </c>
    </row>
    <row r="132" spans="1:55" x14ac:dyDescent="0.3">
      <c r="A132" t="s">
        <v>32</v>
      </c>
      <c r="B132" t="s">
        <v>31</v>
      </c>
      <c r="C132" t="s">
        <v>245</v>
      </c>
      <c r="D132" t="s">
        <v>307</v>
      </c>
      <c r="E132">
        <v>38</v>
      </c>
      <c r="F132">
        <v>1064</v>
      </c>
      <c r="G132">
        <v>1046</v>
      </c>
      <c r="H132">
        <v>1055</v>
      </c>
      <c r="I132">
        <v>1050</v>
      </c>
      <c r="J132">
        <v>1090</v>
      </c>
      <c r="K132">
        <v>1102</v>
      </c>
      <c r="L132">
        <v>1055</v>
      </c>
      <c r="M132">
        <v>1034</v>
      </c>
      <c r="N132">
        <v>1117</v>
      </c>
      <c r="O132">
        <v>1074</v>
      </c>
      <c r="P132">
        <v>1046</v>
      </c>
      <c r="Q132">
        <v>971</v>
      </c>
      <c r="R132">
        <v>927</v>
      </c>
      <c r="S132">
        <v>872</v>
      </c>
      <c r="T132">
        <v>848</v>
      </c>
      <c r="U132">
        <v>844</v>
      </c>
      <c r="V132">
        <v>985</v>
      </c>
      <c r="W132">
        <v>1035</v>
      </c>
      <c r="X132">
        <v>1042</v>
      </c>
      <c r="Y132">
        <v>1102</v>
      </c>
      <c r="AX132" t="s">
        <v>15</v>
      </c>
      <c r="AY132" s="114" t="s">
        <v>273</v>
      </c>
      <c r="AZ132">
        <v>136682</v>
      </c>
      <c r="BA132">
        <v>136764</v>
      </c>
      <c r="BB132" t="s">
        <v>314</v>
      </c>
      <c r="BC132" s="130">
        <f>(AnnualChTB[[#This Row],[Persons this year]]-AnnualChTB[[#This Row],[Persons last year]])/AnnualChTB[[#This Row],[Persons last year]]</f>
        <v>-5.9957298704337394E-4</v>
      </c>
    </row>
    <row r="133" spans="1:55" x14ac:dyDescent="0.3">
      <c r="A133" t="s">
        <v>32</v>
      </c>
      <c r="B133" t="s">
        <v>31</v>
      </c>
      <c r="C133" t="s">
        <v>245</v>
      </c>
      <c r="D133" t="s">
        <v>307</v>
      </c>
      <c r="E133">
        <v>39</v>
      </c>
      <c r="F133">
        <v>1044</v>
      </c>
      <c r="G133">
        <v>1062</v>
      </c>
      <c r="H133">
        <v>1057</v>
      </c>
      <c r="I133">
        <v>1040</v>
      </c>
      <c r="J133">
        <v>1046</v>
      </c>
      <c r="K133">
        <v>1077</v>
      </c>
      <c r="L133">
        <v>1102</v>
      </c>
      <c r="M133">
        <v>1047</v>
      </c>
      <c r="N133">
        <v>1029</v>
      </c>
      <c r="O133">
        <v>1119</v>
      </c>
      <c r="P133">
        <v>1069</v>
      </c>
      <c r="Q133">
        <v>1039</v>
      </c>
      <c r="R133">
        <v>965</v>
      </c>
      <c r="S133">
        <v>926</v>
      </c>
      <c r="T133">
        <v>873</v>
      </c>
      <c r="U133">
        <v>843</v>
      </c>
      <c r="V133">
        <v>853</v>
      </c>
      <c r="W133">
        <v>990</v>
      </c>
      <c r="X133">
        <v>1033</v>
      </c>
      <c r="Y133">
        <v>1037</v>
      </c>
      <c r="AX133" t="s">
        <v>15</v>
      </c>
      <c r="AY133" s="114" t="s">
        <v>274</v>
      </c>
      <c r="AZ133">
        <v>136235</v>
      </c>
      <c r="BA133">
        <v>136682</v>
      </c>
      <c r="BB133" t="s">
        <v>314</v>
      </c>
      <c r="BC133" s="130">
        <f>(AnnualChTB[[#This Row],[Persons this year]]-AnnualChTB[[#This Row],[Persons last year]])/AnnualChTB[[#This Row],[Persons last year]]</f>
        <v>-3.2703647883408201E-3</v>
      </c>
    </row>
    <row r="134" spans="1:55" x14ac:dyDescent="0.3">
      <c r="A134" t="s">
        <v>32</v>
      </c>
      <c r="B134" t="s">
        <v>31</v>
      </c>
      <c r="C134" t="s">
        <v>245</v>
      </c>
      <c r="D134" t="s">
        <v>307</v>
      </c>
      <c r="E134">
        <v>40</v>
      </c>
      <c r="F134">
        <v>1000</v>
      </c>
      <c r="G134">
        <v>1043</v>
      </c>
      <c r="H134">
        <v>1061</v>
      </c>
      <c r="I134">
        <v>1042</v>
      </c>
      <c r="J134">
        <v>1037</v>
      </c>
      <c r="K134">
        <v>1040</v>
      </c>
      <c r="L134">
        <v>1059</v>
      </c>
      <c r="M134">
        <v>1093</v>
      </c>
      <c r="N134">
        <v>1056</v>
      </c>
      <c r="O134">
        <v>1015</v>
      </c>
      <c r="P134">
        <v>1102</v>
      </c>
      <c r="Q134">
        <v>1070</v>
      </c>
      <c r="R134">
        <v>1028</v>
      </c>
      <c r="S134">
        <v>954</v>
      </c>
      <c r="T134">
        <v>918</v>
      </c>
      <c r="U134">
        <v>870</v>
      </c>
      <c r="V134">
        <v>837</v>
      </c>
      <c r="W134">
        <v>850</v>
      </c>
      <c r="X134">
        <v>981</v>
      </c>
      <c r="Y134">
        <v>1024</v>
      </c>
      <c r="AX134" t="s">
        <v>15</v>
      </c>
      <c r="AY134" s="114" t="s">
        <v>275</v>
      </c>
      <c r="AZ134">
        <v>135812</v>
      </c>
      <c r="BA134">
        <v>136235</v>
      </c>
      <c r="BB134" t="s">
        <v>314</v>
      </c>
      <c r="BC134" s="130">
        <f>(AnnualChTB[[#This Row],[Persons this year]]-AnnualChTB[[#This Row],[Persons last year]])/AnnualChTB[[#This Row],[Persons last year]]</f>
        <v>-3.1049289830073034E-3</v>
      </c>
    </row>
    <row r="135" spans="1:55" x14ac:dyDescent="0.3">
      <c r="A135" t="s">
        <v>32</v>
      </c>
      <c r="B135" t="s">
        <v>31</v>
      </c>
      <c r="C135" t="s">
        <v>245</v>
      </c>
      <c r="D135" t="s">
        <v>307</v>
      </c>
      <c r="E135">
        <v>41</v>
      </c>
      <c r="F135">
        <v>938</v>
      </c>
      <c r="G135">
        <v>996</v>
      </c>
      <c r="H135">
        <v>1040</v>
      </c>
      <c r="I135">
        <v>1052</v>
      </c>
      <c r="J135">
        <v>1028</v>
      </c>
      <c r="K135">
        <v>1036</v>
      </c>
      <c r="L135">
        <v>1032</v>
      </c>
      <c r="M135">
        <v>1049</v>
      </c>
      <c r="N135">
        <v>1114</v>
      </c>
      <c r="O135">
        <v>1065</v>
      </c>
      <c r="P135">
        <v>1024</v>
      </c>
      <c r="Q135">
        <v>1084</v>
      </c>
      <c r="R135">
        <v>1071</v>
      </c>
      <c r="S135">
        <v>1022</v>
      </c>
      <c r="T135">
        <v>945</v>
      </c>
      <c r="U135">
        <v>912</v>
      </c>
      <c r="V135">
        <v>874</v>
      </c>
      <c r="W135">
        <v>820</v>
      </c>
      <c r="X135">
        <v>836</v>
      </c>
      <c r="Y135">
        <v>980</v>
      </c>
      <c r="AX135" t="s">
        <v>15</v>
      </c>
      <c r="AY135" s="114" t="s">
        <v>276</v>
      </c>
      <c r="AZ135">
        <v>136013</v>
      </c>
      <c r="BA135">
        <v>135812</v>
      </c>
      <c r="BB135" t="s">
        <v>314</v>
      </c>
      <c r="BC135" s="130">
        <f>(AnnualChTB[[#This Row],[Persons this year]]-AnnualChTB[[#This Row],[Persons last year]])/AnnualChTB[[#This Row],[Persons last year]]</f>
        <v>1.4799870409094925E-3</v>
      </c>
    </row>
    <row r="136" spans="1:55" x14ac:dyDescent="0.3">
      <c r="A136" t="s">
        <v>32</v>
      </c>
      <c r="B136" t="s">
        <v>31</v>
      </c>
      <c r="C136" t="s">
        <v>245</v>
      </c>
      <c r="D136" t="s">
        <v>307</v>
      </c>
      <c r="E136">
        <v>42</v>
      </c>
      <c r="F136">
        <v>865</v>
      </c>
      <c r="G136">
        <v>940</v>
      </c>
      <c r="H136">
        <v>990</v>
      </c>
      <c r="I136">
        <v>1038</v>
      </c>
      <c r="J136">
        <v>1041</v>
      </c>
      <c r="K136">
        <v>1014</v>
      </c>
      <c r="L136">
        <v>1035</v>
      </c>
      <c r="M136">
        <v>1031</v>
      </c>
      <c r="N136">
        <v>1042</v>
      </c>
      <c r="O136">
        <v>1107</v>
      </c>
      <c r="P136">
        <v>1058</v>
      </c>
      <c r="Q136">
        <v>1017</v>
      </c>
      <c r="R136">
        <v>1073</v>
      </c>
      <c r="S136">
        <v>1069</v>
      </c>
      <c r="T136">
        <v>1008</v>
      </c>
      <c r="U136">
        <v>952</v>
      </c>
      <c r="V136">
        <v>903</v>
      </c>
      <c r="W136">
        <v>870</v>
      </c>
      <c r="X136">
        <v>827</v>
      </c>
      <c r="Y136">
        <v>836</v>
      </c>
      <c r="AX136" t="s">
        <v>15</v>
      </c>
      <c r="AY136" s="114" t="s">
        <v>277</v>
      </c>
      <c r="AZ136">
        <v>137120</v>
      </c>
      <c r="BA136">
        <v>136013</v>
      </c>
      <c r="BB136" t="s">
        <v>314</v>
      </c>
      <c r="BC136" s="130">
        <f>(AnnualChTB[[#This Row],[Persons this year]]-AnnualChTB[[#This Row],[Persons last year]])/AnnualChTB[[#This Row],[Persons last year]]</f>
        <v>8.1389278965981193E-3</v>
      </c>
    </row>
    <row r="137" spans="1:55" x14ac:dyDescent="0.3">
      <c r="A137" t="s">
        <v>32</v>
      </c>
      <c r="B137" t="s">
        <v>31</v>
      </c>
      <c r="C137" t="s">
        <v>245</v>
      </c>
      <c r="D137" t="s">
        <v>307</v>
      </c>
      <c r="E137">
        <v>43</v>
      </c>
      <c r="F137">
        <v>900</v>
      </c>
      <c r="G137">
        <v>870</v>
      </c>
      <c r="H137">
        <v>951</v>
      </c>
      <c r="I137">
        <v>988</v>
      </c>
      <c r="J137">
        <v>1030</v>
      </c>
      <c r="K137">
        <v>1037</v>
      </c>
      <c r="L137">
        <v>1007</v>
      </c>
      <c r="M137">
        <v>1028</v>
      </c>
      <c r="N137">
        <v>1021</v>
      </c>
      <c r="O137">
        <v>1029</v>
      </c>
      <c r="P137">
        <v>1098</v>
      </c>
      <c r="Q137">
        <v>1050</v>
      </c>
      <c r="R137">
        <v>1011</v>
      </c>
      <c r="S137">
        <v>1044</v>
      </c>
      <c r="T137">
        <v>1064</v>
      </c>
      <c r="U137">
        <v>993</v>
      </c>
      <c r="V137">
        <v>948</v>
      </c>
      <c r="W137">
        <v>917</v>
      </c>
      <c r="X137">
        <v>872</v>
      </c>
      <c r="Y137">
        <v>818</v>
      </c>
      <c r="AX137" t="s">
        <v>15</v>
      </c>
      <c r="AY137" s="114" t="s">
        <v>278</v>
      </c>
      <c r="AZ137">
        <v>137823</v>
      </c>
      <c r="BA137">
        <v>137120</v>
      </c>
      <c r="BB137" t="s">
        <v>314</v>
      </c>
      <c r="BC137" s="130">
        <f>(AnnualChTB[[#This Row],[Persons this year]]-AnnualChTB[[#This Row],[Persons last year]])/AnnualChTB[[#This Row],[Persons last year]]</f>
        <v>5.126896149358226E-3</v>
      </c>
    </row>
    <row r="138" spans="1:55" x14ac:dyDescent="0.3">
      <c r="A138" t="s">
        <v>32</v>
      </c>
      <c r="B138" t="s">
        <v>31</v>
      </c>
      <c r="C138" t="s">
        <v>245</v>
      </c>
      <c r="D138" t="s">
        <v>307</v>
      </c>
      <c r="E138">
        <v>44</v>
      </c>
      <c r="F138">
        <v>883</v>
      </c>
      <c r="G138">
        <v>887</v>
      </c>
      <c r="H138">
        <v>868</v>
      </c>
      <c r="I138">
        <v>955</v>
      </c>
      <c r="J138">
        <v>984</v>
      </c>
      <c r="K138">
        <v>1015</v>
      </c>
      <c r="L138">
        <v>1027</v>
      </c>
      <c r="M138">
        <v>997</v>
      </c>
      <c r="N138">
        <v>1027</v>
      </c>
      <c r="O138">
        <v>1007</v>
      </c>
      <c r="P138">
        <v>1027</v>
      </c>
      <c r="Q138">
        <v>1097</v>
      </c>
      <c r="R138">
        <v>1045</v>
      </c>
      <c r="S138">
        <v>1003</v>
      </c>
      <c r="T138">
        <v>1027</v>
      </c>
      <c r="U138">
        <v>1053</v>
      </c>
      <c r="V138">
        <v>993</v>
      </c>
      <c r="W138">
        <v>951</v>
      </c>
      <c r="X138">
        <v>915</v>
      </c>
      <c r="Y138">
        <v>869</v>
      </c>
      <c r="AX138" t="s">
        <v>15</v>
      </c>
      <c r="AY138" s="114" t="s">
        <v>279</v>
      </c>
      <c r="AZ138">
        <v>139317</v>
      </c>
      <c r="BA138">
        <v>137823</v>
      </c>
      <c r="BB138" t="s">
        <v>314</v>
      </c>
      <c r="BC138" s="130">
        <f>(AnnualChTB[[#This Row],[Persons this year]]-AnnualChTB[[#This Row],[Persons last year]])/AnnualChTB[[#This Row],[Persons last year]]</f>
        <v>1.0839990422498422E-2</v>
      </c>
    </row>
    <row r="139" spans="1:55" x14ac:dyDescent="0.3">
      <c r="A139" t="s">
        <v>32</v>
      </c>
      <c r="B139" t="s">
        <v>31</v>
      </c>
      <c r="C139" t="s">
        <v>245</v>
      </c>
      <c r="D139" t="s">
        <v>307</v>
      </c>
      <c r="E139">
        <v>45</v>
      </c>
      <c r="F139">
        <v>858</v>
      </c>
      <c r="G139">
        <v>880</v>
      </c>
      <c r="H139">
        <v>891</v>
      </c>
      <c r="I139">
        <v>861</v>
      </c>
      <c r="J139">
        <v>945</v>
      </c>
      <c r="K139">
        <v>984</v>
      </c>
      <c r="L139">
        <v>1015</v>
      </c>
      <c r="M139">
        <v>1025</v>
      </c>
      <c r="N139">
        <v>979</v>
      </c>
      <c r="O139">
        <v>1015</v>
      </c>
      <c r="P139">
        <v>1007</v>
      </c>
      <c r="Q139">
        <v>1017</v>
      </c>
      <c r="R139">
        <v>1088</v>
      </c>
      <c r="S139">
        <v>1044</v>
      </c>
      <c r="T139">
        <v>998</v>
      </c>
      <c r="U139">
        <v>1032</v>
      </c>
      <c r="V139">
        <v>1050</v>
      </c>
      <c r="W139">
        <v>976</v>
      </c>
      <c r="X139">
        <v>943</v>
      </c>
      <c r="Y139">
        <v>908</v>
      </c>
      <c r="AX139" t="s">
        <v>15</v>
      </c>
      <c r="AY139" s="114" t="s">
        <v>280</v>
      </c>
      <c r="AZ139">
        <v>139835</v>
      </c>
      <c r="BA139">
        <v>139317</v>
      </c>
      <c r="BB139" t="s">
        <v>314</v>
      </c>
      <c r="BC139" s="130">
        <f>(AnnualChTB[[#This Row],[Persons this year]]-AnnualChTB[[#This Row],[Persons last year]])/AnnualChTB[[#This Row],[Persons last year]]</f>
        <v>3.7181392077061666E-3</v>
      </c>
    </row>
    <row r="140" spans="1:55" x14ac:dyDescent="0.3">
      <c r="A140" t="s">
        <v>32</v>
      </c>
      <c r="B140" t="s">
        <v>31</v>
      </c>
      <c r="C140" t="s">
        <v>245</v>
      </c>
      <c r="D140" t="s">
        <v>307</v>
      </c>
      <c r="E140">
        <v>46</v>
      </c>
      <c r="F140">
        <v>868</v>
      </c>
      <c r="G140">
        <v>856</v>
      </c>
      <c r="H140">
        <v>878</v>
      </c>
      <c r="I140">
        <v>887</v>
      </c>
      <c r="J140">
        <v>853</v>
      </c>
      <c r="K140">
        <v>943</v>
      </c>
      <c r="L140">
        <v>973</v>
      </c>
      <c r="M140">
        <v>1005</v>
      </c>
      <c r="N140">
        <v>1006</v>
      </c>
      <c r="O140">
        <v>967</v>
      </c>
      <c r="P140">
        <v>1000</v>
      </c>
      <c r="Q140">
        <v>999</v>
      </c>
      <c r="R140">
        <v>999</v>
      </c>
      <c r="S140">
        <v>1073</v>
      </c>
      <c r="T140">
        <v>1041</v>
      </c>
      <c r="U140">
        <v>992</v>
      </c>
      <c r="V140">
        <v>1025</v>
      </c>
      <c r="W140">
        <v>1036</v>
      </c>
      <c r="X140">
        <v>974</v>
      </c>
      <c r="Y140">
        <v>933</v>
      </c>
      <c r="AX140" t="s">
        <v>15</v>
      </c>
      <c r="AY140" s="114" t="s">
        <v>281</v>
      </c>
      <c r="AZ140">
        <v>140172</v>
      </c>
      <c r="BA140">
        <v>139835</v>
      </c>
      <c r="BB140" t="s">
        <v>314</v>
      </c>
      <c r="BC140" s="130">
        <f>(AnnualChTB[[#This Row],[Persons this year]]-AnnualChTB[[#This Row],[Persons last year]])/AnnualChTB[[#This Row],[Persons last year]]</f>
        <v>2.4099831944792076E-3</v>
      </c>
    </row>
    <row r="141" spans="1:55" x14ac:dyDescent="0.3">
      <c r="A141" t="s">
        <v>32</v>
      </c>
      <c r="B141" t="s">
        <v>31</v>
      </c>
      <c r="C141" t="s">
        <v>245</v>
      </c>
      <c r="D141" t="s">
        <v>307</v>
      </c>
      <c r="E141">
        <v>47</v>
      </c>
      <c r="F141">
        <v>804</v>
      </c>
      <c r="G141">
        <v>877</v>
      </c>
      <c r="H141">
        <v>854</v>
      </c>
      <c r="I141">
        <v>890</v>
      </c>
      <c r="J141">
        <v>884</v>
      </c>
      <c r="K141">
        <v>846</v>
      </c>
      <c r="L141">
        <v>940</v>
      </c>
      <c r="M141">
        <v>969</v>
      </c>
      <c r="N141">
        <v>989</v>
      </c>
      <c r="O141">
        <v>1014</v>
      </c>
      <c r="P141">
        <v>961</v>
      </c>
      <c r="Q141">
        <v>982</v>
      </c>
      <c r="R141">
        <v>992</v>
      </c>
      <c r="S141">
        <v>983</v>
      </c>
      <c r="T141">
        <v>1062</v>
      </c>
      <c r="U141">
        <v>1037</v>
      </c>
      <c r="V141">
        <v>988</v>
      </c>
      <c r="W141">
        <v>1017</v>
      </c>
      <c r="X141">
        <v>1029</v>
      </c>
      <c r="Y141">
        <v>977</v>
      </c>
      <c r="AX141" t="s">
        <v>15</v>
      </c>
      <c r="AY141" s="114" t="s">
        <v>282</v>
      </c>
      <c r="AZ141">
        <v>140787</v>
      </c>
      <c r="BA141">
        <v>140172</v>
      </c>
      <c r="BB141" t="s">
        <v>314</v>
      </c>
      <c r="BC141" s="130">
        <f>(AnnualChTB[[#This Row],[Persons this year]]-AnnualChTB[[#This Row],[Persons last year]])/AnnualChTB[[#This Row],[Persons last year]]</f>
        <v>4.3874668264703362E-3</v>
      </c>
    </row>
    <row r="142" spans="1:55" x14ac:dyDescent="0.3">
      <c r="A142" t="s">
        <v>32</v>
      </c>
      <c r="B142" t="s">
        <v>31</v>
      </c>
      <c r="C142" t="s">
        <v>245</v>
      </c>
      <c r="D142" t="s">
        <v>307</v>
      </c>
      <c r="E142">
        <v>48</v>
      </c>
      <c r="F142">
        <v>853</v>
      </c>
      <c r="G142">
        <v>806</v>
      </c>
      <c r="H142">
        <v>869</v>
      </c>
      <c r="I142">
        <v>854</v>
      </c>
      <c r="J142">
        <v>888</v>
      </c>
      <c r="K142">
        <v>881</v>
      </c>
      <c r="L142">
        <v>840</v>
      </c>
      <c r="M142">
        <v>935</v>
      </c>
      <c r="N142">
        <v>969</v>
      </c>
      <c r="O142">
        <v>976</v>
      </c>
      <c r="P142">
        <v>1008</v>
      </c>
      <c r="Q142">
        <v>947</v>
      </c>
      <c r="R142">
        <v>979</v>
      </c>
      <c r="S142">
        <v>993</v>
      </c>
      <c r="T142">
        <v>966</v>
      </c>
      <c r="U142">
        <v>1049</v>
      </c>
      <c r="V142">
        <v>1033</v>
      </c>
      <c r="W142">
        <v>988</v>
      </c>
      <c r="X142">
        <v>1011</v>
      </c>
      <c r="Y142">
        <v>1023</v>
      </c>
      <c r="AX142" t="s">
        <v>15</v>
      </c>
      <c r="AY142" s="114" t="s">
        <v>283</v>
      </c>
      <c r="AZ142">
        <v>141723</v>
      </c>
      <c r="BA142">
        <v>140787</v>
      </c>
      <c r="BB142" t="s">
        <v>314</v>
      </c>
      <c r="BC142" s="130">
        <f>(AnnualChTB[[#This Row],[Persons this year]]-AnnualChTB[[#This Row],[Persons last year]])/AnnualChTB[[#This Row],[Persons last year]]</f>
        <v>6.648341111040082E-3</v>
      </c>
    </row>
    <row r="143" spans="1:55" x14ac:dyDescent="0.3">
      <c r="A143" t="s">
        <v>32</v>
      </c>
      <c r="B143" t="s">
        <v>31</v>
      </c>
      <c r="C143" t="s">
        <v>245</v>
      </c>
      <c r="D143" t="s">
        <v>307</v>
      </c>
      <c r="E143">
        <v>49</v>
      </c>
      <c r="F143">
        <v>795</v>
      </c>
      <c r="G143">
        <v>854</v>
      </c>
      <c r="H143">
        <v>814</v>
      </c>
      <c r="I143">
        <v>871</v>
      </c>
      <c r="J143">
        <v>844</v>
      </c>
      <c r="K143">
        <v>884</v>
      </c>
      <c r="L143">
        <v>879</v>
      </c>
      <c r="M143">
        <v>844</v>
      </c>
      <c r="N143">
        <v>932</v>
      </c>
      <c r="O143">
        <v>979</v>
      </c>
      <c r="P143">
        <v>977</v>
      </c>
      <c r="Q143">
        <v>999</v>
      </c>
      <c r="R143">
        <v>941</v>
      </c>
      <c r="S143">
        <v>981</v>
      </c>
      <c r="T143">
        <v>998</v>
      </c>
      <c r="U143">
        <v>970</v>
      </c>
      <c r="V143">
        <v>1040</v>
      </c>
      <c r="W143">
        <v>1029</v>
      </c>
      <c r="X143">
        <v>978</v>
      </c>
      <c r="Y143">
        <v>998</v>
      </c>
      <c r="AX143" t="s">
        <v>15</v>
      </c>
      <c r="AY143" s="114" t="s">
        <v>265</v>
      </c>
      <c r="AZ143">
        <v>142487</v>
      </c>
      <c r="BA143">
        <v>141723</v>
      </c>
      <c r="BB143" t="s">
        <v>314</v>
      </c>
      <c r="BC143" s="130">
        <f>(AnnualChTB[[#This Row],[Persons this year]]-AnnualChTB[[#This Row],[Persons last year]])/AnnualChTB[[#This Row],[Persons last year]]</f>
        <v>5.3907975416834248E-3</v>
      </c>
    </row>
    <row r="144" spans="1:55" x14ac:dyDescent="0.3">
      <c r="A144" t="s">
        <v>32</v>
      </c>
      <c r="B144" t="s">
        <v>31</v>
      </c>
      <c r="C144" t="s">
        <v>245</v>
      </c>
      <c r="D144" t="s">
        <v>307</v>
      </c>
      <c r="E144">
        <v>50</v>
      </c>
      <c r="F144">
        <v>760</v>
      </c>
      <c r="G144">
        <v>792</v>
      </c>
      <c r="H144">
        <v>842</v>
      </c>
      <c r="I144">
        <v>801</v>
      </c>
      <c r="J144">
        <v>867</v>
      </c>
      <c r="K144">
        <v>845</v>
      </c>
      <c r="L144">
        <v>879</v>
      </c>
      <c r="M144">
        <v>870</v>
      </c>
      <c r="N144">
        <v>843</v>
      </c>
      <c r="O144">
        <v>917</v>
      </c>
      <c r="P144">
        <v>983</v>
      </c>
      <c r="Q144">
        <v>958</v>
      </c>
      <c r="R144">
        <v>1002</v>
      </c>
      <c r="S144">
        <v>943</v>
      </c>
      <c r="T144">
        <v>976</v>
      </c>
      <c r="U144">
        <v>988</v>
      </c>
      <c r="V144">
        <v>965</v>
      </c>
      <c r="W144">
        <v>1048</v>
      </c>
      <c r="X144">
        <v>1005</v>
      </c>
      <c r="Y144">
        <v>976</v>
      </c>
      <c r="AX144" t="s">
        <v>15</v>
      </c>
      <c r="AY144" s="114" t="s">
        <v>266</v>
      </c>
      <c r="AZ144">
        <v>144246</v>
      </c>
      <c r="BA144">
        <v>142487</v>
      </c>
      <c r="BB144" t="s">
        <v>314</v>
      </c>
      <c r="BC144" s="130">
        <f>(AnnualChTB[[#This Row],[Persons this year]]-AnnualChTB[[#This Row],[Persons last year]])/AnnualChTB[[#This Row],[Persons last year]]</f>
        <v>1.2344985858359008E-2</v>
      </c>
    </row>
    <row r="145" spans="1:55" x14ac:dyDescent="0.3">
      <c r="A145" t="s">
        <v>32</v>
      </c>
      <c r="B145" t="s">
        <v>31</v>
      </c>
      <c r="C145" t="s">
        <v>245</v>
      </c>
      <c r="D145" t="s">
        <v>307</v>
      </c>
      <c r="E145">
        <v>51</v>
      </c>
      <c r="F145">
        <v>793</v>
      </c>
      <c r="G145">
        <v>751</v>
      </c>
      <c r="H145">
        <v>792</v>
      </c>
      <c r="I145">
        <v>841</v>
      </c>
      <c r="J145">
        <v>798</v>
      </c>
      <c r="K145">
        <v>867</v>
      </c>
      <c r="L145">
        <v>837</v>
      </c>
      <c r="M145">
        <v>877</v>
      </c>
      <c r="N145">
        <v>865</v>
      </c>
      <c r="O145">
        <v>830</v>
      </c>
      <c r="P145">
        <v>908</v>
      </c>
      <c r="Q145">
        <v>965</v>
      </c>
      <c r="R145">
        <v>947</v>
      </c>
      <c r="S145">
        <v>1005</v>
      </c>
      <c r="T145">
        <v>940</v>
      </c>
      <c r="U145">
        <v>952</v>
      </c>
      <c r="V145">
        <v>978</v>
      </c>
      <c r="W145">
        <v>960</v>
      </c>
      <c r="X145">
        <v>1039</v>
      </c>
      <c r="Y145">
        <v>1001</v>
      </c>
      <c r="AX145" t="s">
        <v>15</v>
      </c>
      <c r="AY145" s="114" t="s">
        <v>297</v>
      </c>
      <c r="AZ145">
        <v>146038</v>
      </c>
      <c r="BA145">
        <v>144246</v>
      </c>
      <c r="BB145" t="s">
        <v>314</v>
      </c>
      <c r="BC145" s="130">
        <f>(AnnualChTB[[#This Row],[Persons this year]]-AnnualChTB[[#This Row],[Persons last year]])/AnnualChTB[[#This Row],[Persons last year]]</f>
        <v>1.2423221441149148E-2</v>
      </c>
    </row>
    <row r="146" spans="1:55" x14ac:dyDescent="0.3">
      <c r="A146" t="s">
        <v>32</v>
      </c>
      <c r="B146" t="s">
        <v>31</v>
      </c>
      <c r="C146" t="s">
        <v>245</v>
      </c>
      <c r="D146" t="s">
        <v>307</v>
      </c>
      <c r="E146">
        <v>52</v>
      </c>
      <c r="F146">
        <v>865</v>
      </c>
      <c r="G146">
        <v>784</v>
      </c>
      <c r="H146">
        <v>755</v>
      </c>
      <c r="I146">
        <v>798</v>
      </c>
      <c r="J146">
        <v>837</v>
      </c>
      <c r="K146">
        <v>786</v>
      </c>
      <c r="L146">
        <v>864</v>
      </c>
      <c r="M146">
        <v>826</v>
      </c>
      <c r="N146">
        <v>863</v>
      </c>
      <c r="O146">
        <v>849</v>
      </c>
      <c r="P146">
        <v>821</v>
      </c>
      <c r="Q146">
        <v>904</v>
      </c>
      <c r="R146">
        <v>959</v>
      </c>
      <c r="S146">
        <v>944</v>
      </c>
      <c r="T146">
        <v>1004</v>
      </c>
      <c r="U146">
        <v>927</v>
      </c>
      <c r="V146">
        <v>950</v>
      </c>
      <c r="W146">
        <v>981</v>
      </c>
      <c r="X146">
        <v>963</v>
      </c>
      <c r="Y146">
        <v>1042</v>
      </c>
      <c r="AX146" t="s">
        <v>15</v>
      </c>
      <c r="AY146" s="114" t="s">
        <v>344</v>
      </c>
      <c r="AZ146">
        <v>148119</v>
      </c>
      <c r="BA146">
        <v>146038</v>
      </c>
      <c r="BB146" t="s">
        <v>314</v>
      </c>
      <c r="BC146" s="130">
        <f>(AnnualChTB[[#This Row],[Persons this year]]-AnnualChTB[[#This Row],[Persons last year]])/AnnualChTB[[#This Row],[Persons last year]]</f>
        <v>1.4249715827387393E-2</v>
      </c>
    </row>
    <row r="147" spans="1:55" x14ac:dyDescent="0.3">
      <c r="A147" t="s">
        <v>32</v>
      </c>
      <c r="B147" t="s">
        <v>31</v>
      </c>
      <c r="C147" t="s">
        <v>245</v>
      </c>
      <c r="D147" t="s">
        <v>307</v>
      </c>
      <c r="E147">
        <v>53</v>
      </c>
      <c r="F147">
        <v>848</v>
      </c>
      <c r="G147">
        <v>869</v>
      </c>
      <c r="H147">
        <v>789</v>
      </c>
      <c r="I147">
        <v>737</v>
      </c>
      <c r="J147">
        <v>799</v>
      </c>
      <c r="K147">
        <v>833</v>
      </c>
      <c r="L147">
        <v>774</v>
      </c>
      <c r="M147">
        <v>864</v>
      </c>
      <c r="N147">
        <v>828</v>
      </c>
      <c r="O147">
        <v>859</v>
      </c>
      <c r="P147">
        <v>850</v>
      </c>
      <c r="Q147">
        <v>812</v>
      </c>
      <c r="R147">
        <v>904</v>
      </c>
      <c r="S147">
        <v>953</v>
      </c>
      <c r="T147">
        <v>932</v>
      </c>
      <c r="U147">
        <v>994</v>
      </c>
      <c r="V147">
        <v>932</v>
      </c>
      <c r="W147">
        <v>947</v>
      </c>
      <c r="X147">
        <v>982</v>
      </c>
      <c r="Y147">
        <v>950</v>
      </c>
      <c r="AX147" t="s">
        <v>13</v>
      </c>
      <c r="AY147" s="114" t="s">
        <v>268</v>
      </c>
      <c r="AZ147">
        <v>89277</v>
      </c>
      <c r="BB147" t="s">
        <v>314</v>
      </c>
      <c r="BC147" s="130"/>
    </row>
    <row r="148" spans="1:55" x14ac:dyDescent="0.3">
      <c r="A148" t="s">
        <v>32</v>
      </c>
      <c r="B148" t="s">
        <v>31</v>
      </c>
      <c r="C148" t="s">
        <v>245</v>
      </c>
      <c r="D148" t="s">
        <v>307</v>
      </c>
      <c r="E148">
        <v>54</v>
      </c>
      <c r="F148">
        <v>884</v>
      </c>
      <c r="G148">
        <v>841</v>
      </c>
      <c r="H148">
        <v>863</v>
      </c>
      <c r="I148">
        <v>787</v>
      </c>
      <c r="J148">
        <v>738</v>
      </c>
      <c r="K148">
        <v>802</v>
      </c>
      <c r="L148">
        <v>812</v>
      </c>
      <c r="M148">
        <v>772</v>
      </c>
      <c r="N148">
        <v>866</v>
      </c>
      <c r="O148">
        <v>824</v>
      </c>
      <c r="P148">
        <v>852</v>
      </c>
      <c r="Q148">
        <v>844</v>
      </c>
      <c r="R148">
        <v>798</v>
      </c>
      <c r="S148">
        <v>893</v>
      </c>
      <c r="T148">
        <v>944</v>
      </c>
      <c r="U148">
        <v>932</v>
      </c>
      <c r="V148">
        <v>989</v>
      </c>
      <c r="W148">
        <v>926</v>
      </c>
      <c r="X148">
        <v>952</v>
      </c>
      <c r="Y148">
        <v>974</v>
      </c>
      <c r="AX148" t="s">
        <v>13</v>
      </c>
      <c r="AY148" s="114" t="s">
        <v>269</v>
      </c>
      <c r="AZ148">
        <v>88830</v>
      </c>
      <c r="BA148">
        <v>89277</v>
      </c>
      <c r="BB148" t="s">
        <v>314</v>
      </c>
      <c r="BC148" s="130">
        <f>(AnnualChTB[[#This Row],[Persons this year]]-AnnualChTB[[#This Row],[Persons last year]])/AnnualChTB[[#This Row],[Persons last year]]</f>
        <v>-5.00688867233442E-3</v>
      </c>
    </row>
    <row r="149" spans="1:55" x14ac:dyDescent="0.3">
      <c r="A149" t="s">
        <v>32</v>
      </c>
      <c r="B149" t="s">
        <v>31</v>
      </c>
      <c r="C149" t="s">
        <v>245</v>
      </c>
      <c r="D149" t="s">
        <v>307</v>
      </c>
      <c r="E149">
        <v>55</v>
      </c>
      <c r="F149">
        <v>732</v>
      </c>
      <c r="G149">
        <v>878</v>
      </c>
      <c r="H149">
        <v>846</v>
      </c>
      <c r="I149">
        <v>865</v>
      </c>
      <c r="J149">
        <v>780</v>
      </c>
      <c r="K149">
        <v>736</v>
      </c>
      <c r="L149">
        <v>793</v>
      </c>
      <c r="M149">
        <v>806</v>
      </c>
      <c r="N149">
        <v>765</v>
      </c>
      <c r="O149">
        <v>865</v>
      </c>
      <c r="P149">
        <v>812</v>
      </c>
      <c r="Q149">
        <v>846</v>
      </c>
      <c r="R149">
        <v>837</v>
      </c>
      <c r="S149">
        <v>804</v>
      </c>
      <c r="T149">
        <v>893</v>
      </c>
      <c r="U149">
        <v>921</v>
      </c>
      <c r="V149">
        <v>932</v>
      </c>
      <c r="W149">
        <v>979</v>
      </c>
      <c r="X149">
        <v>923</v>
      </c>
      <c r="Y149">
        <v>948</v>
      </c>
      <c r="AX149" t="s">
        <v>13</v>
      </c>
      <c r="AY149" s="114" t="s">
        <v>270</v>
      </c>
      <c r="AZ149">
        <v>88559</v>
      </c>
      <c r="BA149">
        <v>88830</v>
      </c>
      <c r="BB149" t="s">
        <v>314</v>
      </c>
      <c r="BC149" s="130">
        <f>(AnnualChTB[[#This Row],[Persons this year]]-AnnualChTB[[#This Row],[Persons last year]])/AnnualChTB[[#This Row],[Persons last year]]</f>
        <v>-3.0507711358775187E-3</v>
      </c>
    </row>
    <row r="150" spans="1:55" x14ac:dyDescent="0.3">
      <c r="A150" t="s">
        <v>32</v>
      </c>
      <c r="B150" t="s">
        <v>31</v>
      </c>
      <c r="C150" t="s">
        <v>245</v>
      </c>
      <c r="D150" t="s">
        <v>307</v>
      </c>
      <c r="E150">
        <v>56</v>
      </c>
      <c r="F150">
        <v>677</v>
      </c>
      <c r="G150">
        <v>728</v>
      </c>
      <c r="H150">
        <v>889</v>
      </c>
      <c r="I150">
        <v>854</v>
      </c>
      <c r="J150">
        <v>857</v>
      </c>
      <c r="K150">
        <v>776</v>
      </c>
      <c r="L150">
        <v>724</v>
      </c>
      <c r="M150">
        <v>788</v>
      </c>
      <c r="N150">
        <v>797</v>
      </c>
      <c r="O150">
        <v>760</v>
      </c>
      <c r="P150">
        <v>863</v>
      </c>
      <c r="Q150">
        <v>782</v>
      </c>
      <c r="R150">
        <v>840</v>
      </c>
      <c r="S150">
        <v>836</v>
      </c>
      <c r="T150">
        <v>800</v>
      </c>
      <c r="U150">
        <v>890</v>
      </c>
      <c r="V150">
        <v>906</v>
      </c>
      <c r="W150">
        <v>912</v>
      </c>
      <c r="X150">
        <v>971</v>
      </c>
      <c r="Y150">
        <v>914</v>
      </c>
      <c r="AX150" t="s">
        <v>13</v>
      </c>
      <c r="AY150" s="114" t="s">
        <v>271</v>
      </c>
      <c r="AZ150">
        <v>88330</v>
      </c>
      <c r="BA150">
        <v>88559</v>
      </c>
      <c r="BB150" t="s">
        <v>314</v>
      </c>
      <c r="BC150" s="130">
        <f>(AnnualChTB[[#This Row],[Persons this year]]-AnnualChTB[[#This Row],[Persons last year]])/AnnualChTB[[#This Row],[Persons last year]]</f>
        <v>-2.5858467236531579E-3</v>
      </c>
    </row>
    <row r="151" spans="1:55" x14ac:dyDescent="0.3">
      <c r="A151" t="s">
        <v>32</v>
      </c>
      <c r="B151" t="s">
        <v>31</v>
      </c>
      <c r="C151" t="s">
        <v>245</v>
      </c>
      <c r="D151" t="s">
        <v>307</v>
      </c>
      <c r="E151">
        <v>57</v>
      </c>
      <c r="F151">
        <v>677</v>
      </c>
      <c r="G151">
        <v>665</v>
      </c>
      <c r="H151">
        <v>719</v>
      </c>
      <c r="I151">
        <v>876</v>
      </c>
      <c r="J151">
        <v>843</v>
      </c>
      <c r="K151">
        <v>849</v>
      </c>
      <c r="L151">
        <v>784</v>
      </c>
      <c r="M151">
        <v>710</v>
      </c>
      <c r="N151">
        <v>783</v>
      </c>
      <c r="O151">
        <v>793</v>
      </c>
      <c r="P151">
        <v>749</v>
      </c>
      <c r="Q151">
        <v>861</v>
      </c>
      <c r="R151">
        <v>770</v>
      </c>
      <c r="S151">
        <v>821</v>
      </c>
      <c r="T151">
        <v>825</v>
      </c>
      <c r="U151">
        <v>785</v>
      </c>
      <c r="V151">
        <v>882</v>
      </c>
      <c r="W151">
        <v>891</v>
      </c>
      <c r="X151">
        <v>898</v>
      </c>
      <c r="Y151">
        <v>960</v>
      </c>
      <c r="AX151" t="s">
        <v>13</v>
      </c>
      <c r="AY151" s="114" t="s">
        <v>272</v>
      </c>
      <c r="AZ151">
        <v>88312</v>
      </c>
      <c r="BA151">
        <v>88330</v>
      </c>
      <c r="BB151" t="s">
        <v>314</v>
      </c>
      <c r="BC151" s="130">
        <f>(AnnualChTB[[#This Row],[Persons this year]]-AnnualChTB[[#This Row],[Persons last year]])/AnnualChTB[[#This Row],[Persons last year]]</f>
        <v>-2.0378127476508549E-4</v>
      </c>
    </row>
    <row r="152" spans="1:55" x14ac:dyDescent="0.3">
      <c r="A152" t="s">
        <v>32</v>
      </c>
      <c r="B152" t="s">
        <v>31</v>
      </c>
      <c r="C152" t="s">
        <v>245</v>
      </c>
      <c r="D152" t="s">
        <v>307</v>
      </c>
      <c r="E152">
        <v>58</v>
      </c>
      <c r="F152">
        <v>681</v>
      </c>
      <c r="G152">
        <v>669</v>
      </c>
      <c r="H152">
        <v>658</v>
      </c>
      <c r="I152">
        <v>709</v>
      </c>
      <c r="J152">
        <v>867</v>
      </c>
      <c r="K152">
        <v>845</v>
      </c>
      <c r="L152">
        <v>833</v>
      </c>
      <c r="M152">
        <v>782</v>
      </c>
      <c r="N152">
        <v>707</v>
      </c>
      <c r="O152">
        <v>784</v>
      </c>
      <c r="P152">
        <v>782</v>
      </c>
      <c r="Q152">
        <v>741</v>
      </c>
      <c r="R152">
        <v>853</v>
      </c>
      <c r="S152">
        <v>764</v>
      </c>
      <c r="T152">
        <v>814</v>
      </c>
      <c r="U152">
        <v>823</v>
      </c>
      <c r="V152">
        <v>768</v>
      </c>
      <c r="W152">
        <v>862</v>
      </c>
      <c r="X152">
        <v>871</v>
      </c>
      <c r="Y152">
        <v>882</v>
      </c>
      <c r="AX152" t="s">
        <v>13</v>
      </c>
      <c r="AY152" s="114" t="s">
        <v>273</v>
      </c>
      <c r="AZ152">
        <v>88788</v>
      </c>
      <c r="BA152">
        <v>88312</v>
      </c>
      <c r="BB152" t="s">
        <v>314</v>
      </c>
      <c r="BC152" s="130">
        <f>(AnnualChTB[[#This Row],[Persons this year]]-AnnualChTB[[#This Row],[Persons last year]])/AnnualChTB[[#This Row],[Persons last year]]</f>
        <v>5.38998097653773E-3</v>
      </c>
    </row>
    <row r="153" spans="1:55" x14ac:dyDescent="0.3">
      <c r="A153" t="s">
        <v>32</v>
      </c>
      <c r="B153" t="s">
        <v>31</v>
      </c>
      <c r="C153" t="s">
        <v>245</v>
      </c>
      <c r="D153" t="s">
        <v>307</v>
      </c>
      <c r="E153">
        <v>59</v>
      </c>
      <c r="F153">
        <v>605</v>
      </c>
      <c r="G153">
        <v>669</v>
      </c>
      <c r="H153">
        <v>656</v>
      </c>
      <c r="I153">
        <v>655</v>
      </c>
      <c r="J153">
        <v>689</v>
      </c>
      <c r="K153">
        <v>861</v>
      </c>
      <c r="L153">
        <v>839</v>
      </c>
      <c r="M153">
        <v>822</v>
      </c>
      <c r="N153">
        <v>776</v>
      </c>
      <c r="O153">
        <v>699</v>
      </c>
      <c r="P153">
        <v>780</v>
      </c>
      <c r="Q153">
        <v>770</v>
      </c>
      <c r="R153">
        <v>732</v>
      </c>
      <c r="S153">
        <v>844</v>
      </c>
      <c r="T153">
        <v>760</v>
      </c>
      <c r="U153">
        <v>802</v>
      </c>
      <c r="V153">
        <v>807</v>
      </c>
      <c r="W153">
        <v>768</v>
      </c>
      <c r="X153">
        <v>852</v>
      </c>
      <c r="Y153">
        <v>863</v>
      </c>
      <c r="AX153" t="s">
        <v>13</v>
      </c>
      <c r="AY153" s="114" t="s">
        <v>274</v>
      </c>
      <c r="AZ153">
        <v>88819</v>
      </c>
      <c r="BA153">
        <v>88788</v>
      </c>
      <c r="BB153" t="s">
        <v>314</v>
      </c>
      <c r="BC153" s="130">
        <f>(AnnualChTB[[#This Row],[Persons this year]]-AnnualChTB[[#This Row],[Persons last year]])/AnnualChTB[[#This Row],[Persons last year]]</f>
        <v>3.4914628102896789E-4</v>
      </c>
    </row>
    <row r="154" spans="1:55" x14ac:dyDescent="0.3">
      <c r="A154" t="s">
        <v>32</v>
      </c>
      <c r="B154" t="s">
        <v>31</v>
      </c>
      <c r="C154" t="s">
        <v>245</v>
      </c>
      <c r="D154" t="s">
        <v>307</v>
      </c>
      <c r="E154">
        <v>60</v>
      </c>
      <c r="F154">
        <v>566</v>
      </c>
      <c r="G154">
        <v>595</v>
      </c>
      <c r="H154">
        <v>666</v>
      </c>
      <c r="I154">
        <v>640</v>
      </c>
      <c r="J154">
        <v>640</v>
      </c>
      <c r="K154">
        <v>673</v>
      </c>
      <c r="L154">
        <v>862</v>
      </c>
      <c r="M154">
        <v>836</v>
      </c>
      <c r="N154">
        <v>812</v>
      </c>
      <c r="O154">
        <v>761</v>
      </c>
      <c r="P154">
        <v>701</v>
      </c>
      <c r="Q154">
        <v>767</v>
      </c>
      <c r="R154">
        <v>757</v>
      </c>
      <c r="S154">
        <v>720</v>
      </c>
      <c r="T154">
        <v>830</v>
      </c>
      <c r="U154">
        <v>758</v>
      </c>
      <c r="V154">
        <v>795</v>
      </c>
      <c r="W154">
        <v>790</v>
      </c>
      <c r="X154">
        <v>762</v>
      </c>
      <c r="Y154">
        <v>851</v>
      </c>
      <c r="AX154" t="s">
        <v>13</v>
      </c>
      <c r="AY154" s="114" t="s">
        <v>275</v>
      </c>
      <c r="AZ154">
        <v>89005</v>
      </c>
      <c r="BA154">
        <v>88819</v>
      </c>
      <c r="BB154" t="s">
        <v>314</v>
      </c>
      <c r="BC154" s="130">
        <f>(AnnualChTB[[#This Row],[Persons this year]]-AnnualChTB[[#This Row],[Persons last year]])/AnnualChTB[[#This Row],[Persons last year]]</f>
        <v>2.0941465227034754E-3</v>
      </c>
    </row>
    <row r="155" spans="1:55" x14ac:dyDescent="0.3">
      <c r="A155" t="s">
        <v>32</v>
      </c>
      <c r="B155" t="s">
        <v>31</v>
      </c>
      <c r="C155" t="s">
        <v>245</v>
      </c>
      <c r="D155" t="s">
        <v>307</v>
      </c>
      <c r="E155">
        <v>61</v>
      </c>
      <c r="F155">
        <v>579</v>
      </c>
      <c r="G155">
        <v>546</v>
      </c>
      <c r="H155">
        <v>600</v>
      </c>
      <c r="I155">
        <v>667</v>
      </c>
      <c r="J155">
        <v>629</v>
      </c>
      <c r="K155">
        <v>628</v>
      </c>
      <c r="L155">
        <v>656</v>
      </c>
      <c r="M155">
        <v>851</v>
      </c>
      <c r="N155">
        <v>817</v>
      </c>
      <c r="O155">
        <v>809</v>
      </c>
      <c r="P155">
        <v>748</v>
      </c>
      <c r="Q155">
        <v>696</v>
      </c>
      <c r="R155">
        <v>751</v>
      </c>
      <c r="S155">
        <v>739</v>
      </c>
      <c r="T155">
        <v>717</v>
      </c>
      <c r="U155">
        <v>817</v>
      </c>
      <c r="V155">
        <v>740</v>
      </c>
      <c r="W155">
        <v>788</v>
      </c>
      <c r="X155">
        <v>782</v>
      </c>
      <c r="Y155">
        <v>752</v>
      </c>
      <c r="AX155" t="s">
        <v>13</v>
      </c>
      <c r="AY155" s="114" t="s">
        <v>276</v>
      </c>
      <c r="AZ155">
        <v>89287</v>
      </c>
      <c r="BA155">
        <v>89005</v>
      </c>
      <c r="BB155" t="s">
        <v>314</v>
      </c>
      <c r="BC155" s="130">
        <f>(AnnualChTB[[#This Row],[Persons this year]]-AnnualChTB[[#This Row],[Persons last year]])/AnnualChTB[[#This Row],[Persons last year]]</f>
        <v>3.16836132801528E-3</v>
      </c>
    </row>
    <row r="156" spans="1:55" x14ac:dyDescent="0.3">
      <c r="A156" t="s">
        <v>32</v>
      </c>
      <c r="B156" t="s">
        <v>31</v>
      </c>
      <c r="C156" t="s">
        <v>245</v>
      </c>
      <c r="D156" t="s">
        <v>307</v>
      </c>
      <c r="E156">
        <v>62</v>
      </c>
      <c r="F156">
        <v>617</v>
      </c>
      <c r="G156">
        <v>570</v>
      </c>
      <c r="H156">
        <v>543</v>
      </c>
      <c r="I156">
        <v>598</v>
      </c>
      <c r="J156">
        <v>670</v>
      </c>
      <c r="K156">
        <v>612</v>
      </c>
      <c r="L156">
        <v>615</v>
      </c>
      <c r="M156">
        <v>644</v>
      </c>
      <c r="N156">
        <v>846</v>
      </c>
      <c r="O156">
        <v>810</v>
      </c>
      <c r="P156">
        <v>801</v>
      </c>
      <c r="Q156">
        <v>734</v>
      </c>
      <c r="R156">
        <v>683</v>
      </c>
      <c r="S156">
        <v>750</v>
      </c>
      <c r="T156">
        <v>730</v>
      </c>
      <c r="U156">
        <v>700</v>
      </c>
      <c r="V156">
        <v>804</v>
      </c>
      <c r="W156">
        <v>725</v>
      </c>
      <c r="X156">
        <v>778</v>
      </c>
      <c r="Y156">
        <v>765</v>
      </c>
      <c r="AX156" t="s">
        <v>13</v>
      </c>
      <c r="AY156" s="114" t="s">
        <v>277</v>
      </c>
      <c r="AZ156">
        <v>89234</v>
      </c>
      <c r="BA156">
        <v>89287</v>
      </c>
      <c r="BB156" t="s">
        <v>314</v>
      </c>
      <c r="BC156" s="130">
        <f>(AnnualChTB[[#This Row],[Persons this year]]-AnnualChTB[[#This Row],[Persons last year]])/AnnualChTB[[#This Row],[Persons last year]]</f>
        <v>-5.9359145228308715E-4</v>
      </c>
    </row>
    <row r="157" spans="1:55" x14ac:dyDescent="0.3">
      <c r="A157" t="s">
        <v>32</v>
      </c>
      <c r="B157" t="s">
        <v>31</v>
      </c>
      <c r="C157" t="s">
        <v>245</v>
      </c>
      <c r="D157" t="s">
        <v>307</v>
      </c>
      <c r="E157">
        <v>63</v>
      </c>
      <c r="F157">
        <v>626</v>
      </c>
      <c r="G157">
        <v>603</v>
      </c>
      <c r="H157">
        <v>554</v>
      </c>
      <c r="I157">
        <v>530</v>
      </c>
      <c r="J157">
        <v>592</v>
      </c>
      <c r="K157">
        <v>657</v>
      </c>
      <c r="L157">
        <v>599</v>
      </c>
      <c r="M157">
        <v>602</v>
      </c>
      <c r="N157">
        <v>642</v>
      </c>
      <c r="O157">
        <v>834</v>
      </c>
      <c r="P157">
        <v>794</v>
      </c>
      <c r="Q157">
        <v>799</v>
      </c>
      <c r="R157">
        <v>729</v>
      </c>
      <c r="S157">
        <v>677</v>
      </c>
      <c r="T157">
        <v>735</v>
      </c>
      <c r="U157">
        <v>722</v>
      </c>
      <c r="V157">
        <v>697</v>
      </c>
      <c r="W157">
        <v>798</v>
      </c>
      <c r="X157">
        <v>713</v>
      </c>
      <c r="Y157">
        <v>754</v>
      </c>
      <c r="AX157" t="s">
        <v>13</v>
      </c>
      <c r="AY157" s="114" t="s">
        <v>278</v>
      </c>
      <c r="AZ157">
        <v>89576</v>
      </c>
      <c r="BA157">
        <v>89234</v>
      </c>
      <c r="BB157" t="s">
        <v>314</v>
      </c>
      <c r="BC157" s="130">
        <f>(AnnualChTB[[#This Row],[Persons this year]]-AnnualChTB[[#This Row],[Persons last year]])/AnnualChTB[[#This Row],[Persons last year]]</f>
        <v>3.8326198534191004E-3</v>
      </c>
    </row>
    <row r="158" spans="1:55" x14ac:dyDescent="0.3">
      <c r="A158" t="s">
        <v>32</v>
      </c>
      <c r="B158" t="s">
        <v>31</v>
      </c>
      <c r="C158" t="s">
        <v>245</v>
      </c>
      <c r="D158" t="s">
        <v>307</v>
      </c>
      <c r="E158">
        <v>64</v>
      </c>
      <c r="F158">
        <v>571</v>
      </c>
      <c r="G158">
        <v>607</v>
      </c>
      <c r="H158">
        <v>590</v>
      </c>
      <c r="I158">
        <v>545</v>
      </c>
      <c r="J158">
        <v>514</v>
      </c>
      <c r="K158">
        <v>585</v>
      </c>
      <c r="L158">
        <v>646</v>
      </c>
      <c r="M158">
        <v>599</v>
      </c>
      <c r="N158">
        <v>600</v>
      </c>
      <c r="O158">
        <v>625</v>
      </c>
      <c r="P158">
        <v>832</v>
      </c>
      <c r="Q158">
        <v>775</v>
      </c>
      <c r="R158">
        <v>778</v>
      </c>
      <c r="S158">
        <v>714</v>
      </c>
      <c r="T158">
        <v>660</v>
      </c>
      <c r="U158">
        <v>717</v>
      </c>
      <c r="V158">
        <v>707</v>
      </c>
      <c r="W158">
        <v>683</v>
      </c>
      <c r="X158">
        <v>782</v>
      </c>
      <c r="Y158">
        <v>716</v>
      </c>
      <c r="AX158" t="s">
        <v>13</v>
      </c>
      <c r="AY158" s="114" t="s">
        <v>279</v>
      </c>
      <c r="AZ158">
        <v>89541</v>
      </c>
      <c r="BA158">
        <v>89576</v>
      </c>
      <c r="BB158" t="s">
        <v>314</v>
      </c>
      <c r="BC158" s="130">
        <f>(AnnualChTB[[#This Row],[Persons this year]]-AnnualChTB[[#This Row],[Persons last year]])/AnnualChTB[[#This Row],[Persons last year]]</f>
        <v>-3.9072965973028492E-4</v>
      </c>
    </row>
    <row r="159" spans="1:55" x14ac:dyDescent="0.3">
      <c r="A159" t="s">
        <v>32</v>
      </c>
      <c r="B159" t="s">
        <v>31</v>
      </c>
      <c r="C159" t="s">
        <v>245</v>
      </c>
      <c r="D159" t="s">
        <v>307</v>
      </c>
      <c r="E159">
        <v>65</v>
      </c>
      <c r="F159">
        <v>562</v>
      </c>
      <c r="G159">
        <v>558</v>
      </c>
      <c r="H159">
        <v>596</v>
      </c>
      <c r="I159">
        <v>596</v>
      </c>
      <c r="J159">
        <v>540</v>
      </c>
      <c r="K159">
        <v>502</v>
      </c>
      <c r="L159">
        <v>570</v>
      </c>
      <c r="M159">
        <v>637</v>
      </c>
      <c r="N159">
        <v>589</v>
      </c>
      <c r="O159">
        <v>595</v>
      </c>
      <c r="P159">
        <v>614</v>
      </c>
      <c r="Q159">
        <v>814</v>
      </c>
      <c r="R159">
        <v>753</v>
      </c>
      <c r="S159">
        <v>760</v>
      </c>
      <c r="T159">
        <v>704</v>
      </c>
      <c r="U159">
        <v>650</v>
      </c>
      <c r="V159">
        <v>707</v>
      </c>
      <c r="W159">
        <v>686</v>
      </c>
      <c r="X159">
        <v>672</v>
      </c>
      <c r="Y159">
        <v>770</v>
      </c>
      <c r="AX159" t="s">
        <v>13</v>
      </c>
      <c r="AY159" s="114" t="s">
        <v>280</v>
      </c>
      <c r="AZ159">
        <v>89973</v>
      </c>
      <c r="BA159">
        <v>89541</v>
      </c>
      <c r="BB159" t="s">
        <v>314</v>
      </c>
      <c r="BC159" s="130">
        <f>(AnnualChTB[[#This Row],[Persons this year]]-AnnualChTB[[#This Row],[Persons last year]])/AnnualChTB[[#This Row],[Persons last year]]</f>
        <v>4.8246054879887423E-3</v>
      </c>
    </row>
    <row r="160" spans="1:55" x14ac:dyDescent="0.3">
      <c r="A160" t="s">
        <v>32</v>
      </c>
      <c r="B160" t="s">
        <v>31</v>
      </c>
      <c r="C160" t="s">
        <v>245</v>
      </c>
      <c r="D160" t="s">
        <v>307</v>
      </c>
      <c r="E160">
        <v>66</v>
      </c>
      <c r="F160">
        <v>529</v>
      </c>
      <c r="G160">
        <v>555</v>
      </c>
      <c r="H160">
        <v>551</v>
      </c>
      <c r="I160">
        <v>586</v>
      </c>
      <c r="J160">
        <v>578</v>
      </c>
      <c r="K160">
        <v>538</v>
      </c>
      <c r="L160">
        <v>484</v>
      </c>
      <c r="M160">
        <v>570</v>
      </c>
      <c r="N160">
        <v>627</v>
      </c>
      <c r="O160">
        <v>588</v>
      </c>
      <c r="P160">
        <v>589</v>
      </c>
      <c r="Q160">
        <v>611</v>
      </c>
      <c r="R160">
        <v>805</v>
      </c>
      <c r="S160">
        <v>732</v>
      </c>
      <c r="T160">
        <v>744</v>
      </c>
      <c r="U160">
        <v>690</v>
      </c>
      <c r="V160">
        <v>632</v>
      </c>
      <c r="W160">
        <v>694</v>
      </c>
      <c r="X160">
        <v>683</v>
      </c>
      <c r="Y160">
        <v>665</v>
      </c>
      <c r="AX160" t="s">
        <v>13</v>
      </c>
      <c r="AY160" s="114" t="s">
        <v>281</v>
      </c>
      <c r="AZ160">
        <v>89655</v>
      </c>
      <c r="BA160">
        <v>89973</v>
      </c>
      <c r="BB160" t="s">
        <v>314</v>
      </c>
      <c r="BC160" s="130">
        <f>(AnnualChTB[[#This Row],[Persons this year]]-AnnualChTB[[#This Row],[Persons last year]])/AnnualChTB[[#This Row],[Persons last year]]</f>
        <v>-3.5343936514287619E-3</v>
      </c>
    </row>
    <row r="161" spans="1:55" x14ac:dyDescent="0.3">
      <c r="A161" t="s">
        <v>32</v>
      </c>
      <c r="B161" t="s">
        <v>31</v>
      </c>
      <c r="C161" t="s">
        <v>245</v>
      </c>
      <c r="D161" t="s">
        <v>307</v>
      </c>
      <c r="E161">
        <v>67</v>
      </c>
      <c r="F161">
        <v>536</v>
      </c>
      <c r="G161">
        <v>521</v>
      </c>
      <c r="H161">
        <v>550</v>
      </c>
      <c r="I161">
        <v>545</v>
      </c>
      <c r="J161">
        <v>568</v>
      </c>
      <c r="K161">
        <v>573</v>
      </c>
      <c r="L161">
        <v>523</v>
      </c>
      <c r="M161">
        <v>470</v>
      </c>
      <c r="N161">
        <v>559</v>
      </c>
      <c r="O161">
        <v>616</v>
      </c>
      <c r="P161">
        <v>579</v>
      </c>
      <c r="Q161">
        <v>576</v>
      </c>
      <c r="R161">
        <v>600</v>
      </c>
      <c r="S161">
        <v>801</v>
      </c>
      <c r="T161">
        <v>719</v>
      </c>
      <c r="U161">
        <v>734</v>
      </c>
      <c r="V161">
        <v>676</v>
      </c>
      <c r="W161">
        <v>613</v>
      </c>
      <c r="X161">
        <v>675</v>
      </c>
      <c r="Y161">
        <v>674</v>
      </c>
      <c r="AX161" t="s">
        <v>13</v>
      </c>
      <c r="AY161" s="114" t="s">
        <v>282</v>
      </c>
      <c r="AZ161">
        <v>89925</v>
      </c>
      <c r="BA161">
        <v>89655</v>
      </c>
      <c r="BB161" t="s">
        <v>314</v>
      </c>
      <c r="BC161" s="130">
        <f>(AnnualChTB[[#This Row],[Persons this year]]-AnnualChTB[[#This Row],[Persons last year]])/AnnualChTB[[#This Row],[Persons last year]]</f>
        <v>3.0115442529697173E-3</v>
      </c>
    </row>
    <row r="162" spans="1:55" x14ac:dyDescent="0.3">
      <c r="A162" t="s">
        <v>32</v>
      </c>
      <c r="B162" t="s">
        <v>31</v>
      </c>
      <c r="C162" t="s">
        <v>245</v>
      </c>
      <c r="D162" t="s">
        <v>307</v>
      </c>
      <c r="E162">
        <v>68</v>
      </c>
      <c r="F162">
        <v>543</v>
      </c>
      <c r="G162">
        <v>516</v>
      </c>
      <c r="H162">
        <v>499</v>
      </c>
      <c r="I162">
        <v>541</v>
      </c>
      <c r="J162">
        <v>534</v>
      </c>
      <c r="K162">
        <v>556</v>
      </c>
      <c r="L162">
        <v>565</v>
      </c>
      <c r="M162">
        <v>513</v>
      </c>
      <c r="N162">
        <v>462</v>
      </c>
      <c r="O162">
        <v>550</v>
      </c>
      <c r="P162">
        <v>604</v>
      </c>
      <c r="Q162">
        <v>573</v>
      </c>
      <c r="R162">
        <v>567</v>
      </c>
      <c r="S162">
        <v>582</v>
      </c>
      <c r="T162">
        <v>786</v>
      </c>
      <c r="U162">
        <v>701</v>
      </c>
      <c r="V162">
        <v>711</v>
      </c>
      <c r="W162">
        <v>661</v>
      </c>
      <c r="X162">
        <v>597</v>
      </c>
      <c r="Y162">
        <v>656</v>
      </c>
      <c r="AX162" t="s">
        <v>13</v>
      </c>
      <c r="AY162" s="114" t="s">
        <v>283</v>
      </c>
      <c r="AZ162">
        <v>90515</v>
      </c>
      <c r="BA162">
        <v>89925</v>
      </c>
      <c r="BB162" t="s">
        <v>314</v>
      </c>
      <c r="BC162" s="130">
        <f>(AnnualChTB[[#This Row],[Persons this year]]-AnnualChTB[[#This Row],[Persons last year]])/AnnualChTB[[#This Row],[Persons last year]]</f>
        <v>6.5610230747845423E-3</v>
      </c>
    </row>
    <row r="163" spans="1:55" x14ac:dyDescent="0.3">
      <c r="A163" t="s">
        <v>32</v>
      </c>
      <c r="B163" t="s">
        <v>31</v>
      </c>
      <c r="C163" t="s">
        <v>245</v>
      </c>
      <c r="D163" t="s">
        <v>307</v>
      </c>
      <c r="E163">
        <v>69</v>
      </c>
      <c r="F163">
        <v>560</v>
      </c>
      <c r="G163">
        <v>535</v>
      </c>
      <c r="H163">
        <v>513</v>
      </c>
      <c r="I163">
        <v>490</v>
      </c>
      <c r="J163">
        <v>524</v>
      </c>
      <c r="K163">
        <v>515</v>
      </c>
      <c r="L163">
        <v>541</v>
      </c>
      <c r="M163">
        <v>557</v>
      </c>
      <c r="N163">
        <v>503</v>
      </c>
      <c r="O163">
        <v>457</v>
      </c>
      <c r="P163">
        <v>533</v>
      </c>
      <c r="Q163">
        <v>596</v>
      </c>
      <c r="R163">
        <v>560</v>
      </c>
      <c r="S163">
        <v>546</v>
      </c>
      <c r="T163">
        <v>571</v>
      </c>
      <c r="U163">
        <v>768</v>
      </c>
      <c r="V163">
        <v>688</v>
      </c>
      <c r="W163">
        <v>695</v>
      </c>
      <c r="X163">
        <v>662</v>
      </c>
      <c r="Y163">
        <v>583</v>
      </c>
      <c r="AX163" t="s">
        <v>13</v>
      </c>
      <c r="AY163" s="114" t="s">
        <v>265</v>
      </c>
      <c r="AZ163">
        <v>90696</v>
      </c>
      <c r="BA163">
        <v>90515</v>
      </c>
      <c r="BB163" t="s">
        <v>314</v>
      </c>
      <c r="BC163" s="130">
        <f>(AnnualChTB[[#This Row],[Persons this year]]-AnnualChTB[[#This Row],[Persons last year]])/AnnualChTB[[#This Row],[Persons last year]]</f>
        <v>1.9996685632215653E-3</v>
      </c>
    </row>
    <row r="164" spans="1:55" x14ac:dyDescent="0.3">
      <c r="A164" t="s">
        <v>32</v>
      </c>
      <c r="B164" t="s">
        <v>31</v>
      </c>
      <c r="C164" t="s">
        <v>245</v>
      </c>
      <c r="D164" t="s">
        <v>307</v>
      </c>
      <c r="E164">
        <v>70</v>
      </c>
      <c r="F164">
        <v>541</v>
      </c>
      <c r="G164">
        <v>545</v>
      </c>
      <c r="H164">
        <v>526</v>
      </c>
      <c r="I164">
        <v>500</v>
      </c>
      <c r="J164">
        <v>469</v>
      </c>
      <c r="K164">
        <v>517</v>
      </c>
      <c r="L164">
        <v>502</v>
      </c>
      <c r="M164">
        <v>526</v>
      </c>
      <c r="N164">
        <v>553</v>
      </c>
      <c r="O164">
        <v>490</v>
      </c>
      <c r="P164">
        <v>445</v>
      </c>
      <c r="Q164">
        <v>524</v>
      </c>
      <c r="R164">
        <v>578</v>
      </c>
      <c r="S164">
        <v>548</v>
      </c>
      <c r="T164">
        <v>536</v>
      </c>
      <c r="U164">
        <v>556</v>
      </c>
      <c r="V164">
        <v>743</v>
      </c>
      <c r="W164">
        <v>668</v>
      </c>
      <c r="X164">
        <v>681</v>
      </c>
      <c r="Y164">
        <v>656</v>
      </c>
      <c r="AX164" t="s">
        <v>13</v>
      </c>
      <c r="AY164" s="114" t="s">
        <v>266</v>
      </c>
      <c r="AZ164">
        <v>91405</v>
      </c>
      <c r="BA164">
        <v>90696</v>
      </c>
      <c r="BB164" t="s">
        <v>314</v>
      </c>
      <c r="BC164" s="130">
        <f>(AnnualChTB[[#This Row],[Persons this year]]-AnnualChTB[[#This Row],[Persons last year]])/AnnualChTB[[#This Row],[Persons last year]]</f>
        <v>7.817323807003616E-3</v>
      </c>
    </row>
    <row r="165" spans="1:55" x14ac:dyDescent="0.3">
      <c r="A165" t="s">
        <v>32</v>
      </c>
      <c r="B165" t="s">
        <v>31</v>
      </c>
      <c r="C165" t="s">
        <v>245</v>
      </c>
      <c r="D165" t="s">
        <v>307</v>
      </c>
      <c r="E165">
        <v>71</v>
      </c>
      <c r="F165">
        <v>526</v>
      </c>
      <c r="G165">
        <v>528</v>
      </c>
      <c r="H165">
        <v>529</v>
      </c>
      <c r="I165">
        <v>506</v>
      </c>
      <c r="J165">
        <v>491</v>
      </c>
      <c r="K165">
        <v>454</v>
      </c>
      <c r="L165">
        <v>507</v>
      </c>
      <c r="M165">
        <v>496</v>
      </c>
      <c r="N165">
        <v>518</v>
      </c>
      <c r="O165">
        <v>539</v>
      </c>
      <c r="P165">
        <v>471</v>
      </c>
      <c r="Q165">
        <v>438</v>
      </c>
      <c r="R165">
        <v>519</v>
      </c>
      <c r="S165">
        <v>558</v>
      </c>
      <c r="T165">
        <v>530</v>
      </c>
      <c r="U165">
        <v>529</v>
      </c>
      <c r="V165">
        <v>549</v>
      </c>
      <c r="W165">
        <v>734</v>
      </c>
      <c r="X165">
        <v>652</v>
      </c>
      <c r="Y165">
        <v>668</v>
      </c>
      <c r="AX165" t="s">
        <v>13</v>
      </c>
      <c r="AY165" s="114" t="s">
        <v>297</v>
      </c>
      <c r="AZ165">
        <v>92112</v>
      </c>
      <c r="BA165">
        <v>91405</v>
      </c>
      <c r="BB165" t="s">
        <v>314</v>
      </c>
      <c r="BC165" s="130">
        <f>(AnnualChTB[[#This Row],[Persons this year]]-AnnualChTB[[#This Row],[Persons last year]])/AnnualChTB[[#This Row],[Persons last year]]</f>
        <v>7.7348066298342545E-3</v>
      </c>
    </row>
    <row r="166" spans="1:55" x14ac:dyDescent="0.3">
      <c r="A166" t="s">
        <v>32</v>
      </c>
      <c r="B166" t="s">
        <v>31</v>
      </c>
      <c r="C166" t="s">
        <v>245</v>
      </c>
      <c r="D166" t="s">
        <v>307</v>
      </c>
      <c r="E166">
        <v>72</v>
      </c>
      <c r="F166">
        <v>508</v>
      </c>
      <c r="G166">
        <v>514</v>
      </c>
      <c r="H166">
        <v>512</v>
      </c>
      <c r="I166">
        <v>512</v>
      </c>
      <c r="J166">
        <v>488</v>
      </c>
      <c r="K166">
        <v>476</v>
      </c>
      <c r="L166">
        <v>446</v>
      </c>
      <c r="M166">
        <v>501</v>
      </c>
      <c r="N166">
        <v>478</v>
      </c>
      <c r="O166">
        <v>502</v>
      </c>
      <c r="P166">
        <v>528</v>
      </c>
      <c r="Q166">
        <v>463</v>
      </c>
      <c r="R166">
        <v>423</v>
      </c>
      <c r="S166">
        <v>500</v>
      </c>
      <c r="T166">
        <v>548</v>
      </c>
      <c r="U166">
        <v>521</v>
      </c>
      <c r="V166">
        <v>512</v>
      </c>
      <c r="W166">
        <v>536</v>
      </c>
      <c r="X166">
        <v>722</v>
      </c>
      <c r="Y166">
        <v>643</v>
      </c>
      <c r="AX166" t="s">
        <v>13</v>
      </c>
      <c r="AY166" s="114" t="s">
        <v>344</v>
      </c>
      <c r="AZ166">
        <v>92145</v>
      </c>
      <c r="BA166">
        <v>92112</v>
      </c>
      <c r="BB166" t="s">
        <v>314</v>
      </c>
      <c r="BC166" s="130">
        <f>(AnnualChTB[[#This Row],[Persons this year]]-AnnualChTB[[#This Row],[Persons last year]])/AnnualChTB[[#This Row],[Persons last year]]</f>
        <v>3.5825951016154245E-4</v>
      </c>
    </row>
    <row r="167" spans="1:55" x14ac:dyDescent="0.3">
      <c r="A167" t="s">
        <v>32</v>
      </c>
      <c r="B167" t="s">
        <v>31</v>
      </c>
      <c r="C167" t="s">
        <v>245</v>
      </c>
      <c r="D167" t="s">
        <v>307</v>
      </c>
      <c r="E167">
        <v>73</v>
      </c>
      <c r="F167">
        <v>490</v>
      </c>
      <c r="G167">
        <v>485</v>
      </c>
      <c r="H167">
        <v>496</v>
      </c>
      <c r="I167">
        <v>495</v>
      </c>
      <c r="J167">
        <v>493</v>
      </c>
      <c r="K167">
        <v>480</v>
      </c>
      <c r="L167">
        <v>457</v>
      </c>
      <c r="M167">
        <v>429</v>
      </c>
      <c r="N167">
        <v>491</v>
      </c>
      <c r="O167">
        <v>465</v>
      </c>
      <c r="P167">
        <v>491</v>
      </c>
      <c r="Q167">
        <v>513</v>
      </c>
      <c r="R167">
        <v>459</v>
      </c>
      <c r="S167">
        <v>417</v>
      </c>
      <c r="T167">
        <v>483</v>
      </c>
      <c r="U167">
        <v>542</v>
      </c>
      <c r="V167">
        <v>507</v>
      </c>
      <c r="W167">
        <v>494</v>
      </c>
      <c r="X167">
        <v>526</v>
      </c>
      <c r="Y167">
        <v>699</v>
      </c>
      <c r="AX167" t="s">
        <v>11</v>
      </c>
      <c r="AY167" s="114" t="s">
        <v>268</v>
      </c>
      <c r="AZ167">
        <v>130372</v>
      </c>
      <c r="BB167" t="s">
        <v>314</v>
      </c>
      <c r="BC167" s="130"/>
    </row>
    <row r="168" spans="1:55" x14ac:dyDescent="0.3">
      <c r="A168" t="s">
        <v>32</v>
      </c>
      <c r="B168" t="s">
        <v>31</v>
      </c>
      <c r="C168" t="s">
        <v>245</v>
      </c>
      <c r="D168" t="s">
        <v>307</v>
      </c>
      <c r="E168">
        <v>74</v>
      </c>
      <c r="F168">
        <v>500</v>
      </c>
      <c r="G168">
        <v>483</v>
      </c>
      <c r="H168">
        <v>469</v>
      </c>
      <c r="I168">
        <v>492</v>
      </c>
      <c r="J168">
        <v>477</v>
      </c>
      <c r="K168">
        <v>474</v>
      </c>
      <c r="L168">
        <v>458</v>
      </c>
      <c r="M168">
        <v>441</v>
      </c>
      <c r="N168">
        <v>414</v>
      </c>
      <c r="O168">
        <v>471</v>
      </c>
      <c r="P168">
        <v>451</v>
      </c>
      <c r="Q168">
        <v>473</v>
      </c>
      <c r="R168">
        <v>495</v>
      </c>
      <c r="S168">
        <v>450</v>
      </c>
      <c r="T168">
        <v>399</v>
      </c>
      <c r="U168">
        <v>468</v>
      </c>
      <c r="V168">
        <v>522</v>
      </c>
      <c r="W168">
        <v>488</v>
      </c>
      <c r="X168">
        <v>467</v>
      </c>
      <c r="Y168">
        <v>515</v>
      </c>
      <c r="AX168" t="s">
        <v>11</v>
      </c>
      <c r="AY168" s="114" t="s">
        <v>269</v>
      </c>
      <c r="AZ168">
        <v>131110</v>
      </c>
      <c r="BA168">
        <v>130372</v>
      </c>
      <c r="BB168" t="s">
        <v>314</v>
      </c>
      <c r="BC168" s="130">
        <f>(AnnualChTB[[#This Row],[Persons this year]]-AnnualChTB[[#This Row],[Persons last year]])/AnnualChTB[[#This Row],[Persons last year]]</f>
        <v>5.6607246954867609E-3</v>
      </c>
    </row>
    <row r="169" spans="1:55" x14ac:dyDescent="0.3">
      <c r="A169" t="s">
        <v>32</v>
      </c>
      <c r="B169" t="s">
        <v>31</v>
      </c>
      <c r="C169" t="s">
        <v>245</v>
      </c>
      <c r="D169" t="s">
        <v>307</v>
      </c>
      <c r="E169">
        <v>75</v>
      </c>
      <c r="F169">
        <v>473</v>
      </c>
      <c r="G169">
        <v>484</v>
      </c>
      <c r="H169">
        <v>458</v>
      </c>
      <c r="I169">
        <v>457</v>
      </c>
      <c r="J169">
        <v>462</v>
      </c>
      <c r="K169">
        <v>458</v>
      </c>
      <c r="L169">
        <v>449</v>
      </c>
      <c r="M169">
        <v>443</v>
      </c>
      <c r="N169">
        <v>419</v>
      </c>
      <c r="O169">
        <v>396</v>
      </c>
      <c r="P169">
        <v>457</v>
      </c>
      <c r="Q169">
        <v>441</v>
      </c>
      <c r="R169">
        <v>472</v>
      </c>
      <c r="S169">
        <v>489</v>
      </c>
      <c r="T169">
        <v>429</v>
      </c>
      <c r="U169">
        <v>388</v>
      </c>
      <c r="V169">
        <v>452</v>
      </c>
      <c r="W169">
        <v>500</v>
      </c>
      <c r="X169">
        <v>476</v>
      </c>
      <c r="Y169">
        <v>452</v>
      </c>
      <c r="AX169" t="s">
        <v>11</v>
      </c>
      <c r="AY169" s="114" t="s">
        <v>270</v>
      </c>
      <c r="AZ169">
        <v>132685</v>
      </c>
      <c r="BA169">
        <v>131110</v>
      </c>
      <c r="BB169" t="s">
        <v>314</v>
      </c>
      <c r="BC169" s="130">
        <f>(AnnualChTB[[#This Row],[Persons this year]]-AnnualChTB[[#This Row],[Persons last year]])/AnnualChTB[[#This Row],[Persons last year]]</f>
        <v>1.201281366791244E-2</v>
      </c>
    </row>
    <row r="170" spans="1:55" x14ac:dyDescent="0.3">
      <c r="A170" t="s">
        <v>32</v>
      </c>
      <c r="B170" t="s">
        <v>31</v>
      </c>
      <c r="C170" t="s">
        <v>245</v>
      </c>
      <c r="D170" t="s">
        <v>307</v>
      </c>
      <c r="E170">
        <v>76</v>
      </c>
      <c r="F170">
        <v>464</v>
      </c>
      <c r="G170">
        <v>447</v>
      </c>
      <c r="H170">
        <v>462</v>
      </c>
      <c r="I170">
        <v>444</v>
      </c>
      <c r="J170">
        <v>431</v>
      </c>
      <c r="K170">
        <v>451</v>
      </c>
      <c r="L170">
        <v>431</v>
      </c>
      <c r="M170">
        <v>439</v>
      </c>
      <c r="N170">
        <v>423</v>
      </c>
      <c r="O170">
        <v>399</v>
      </c>
      <c r="P170">
        <v>382</v>
      </c>
      <c r="Q170">
        <v>435</v>
      </c>
      <c r="R170">
        <v>423</v>
      </c>
      <c r="S170">
        <v>450</v>
      </c>
      <c r="T170">
        <v>474</v>
      </c>
      <c r="U170">
        <v>408</v>
      </c>
      <c r="V170">
        <v>369</v>
      </c>
      <c r="W170">
        <v>427</v>
      </c>
      <c r="X170">
        <v>476</v>
      </c>
      <c r="Y170">
        <v>458</v>
      </c>
      <c r="AX170" t="s">
        <v>11</v>
      </c>
      <c r="AY170" s="114" t="s">
        <v>271</v>
      </c>
      <c r="AZ170">
        <v>134410</v>
      </c>
      <c r="BA170">
        <v>132685</v>
      </c>
      <c r="BB170" t="s">
        <v>314</v>
      </c>
      <c r="BC170" s="130">
        <f>(AnnualChTB[[#This Row],[Persons this year]]-AnnualChTB[[#This Row],[Persons last year]])/AnnualChTB[[#This Row],[Persons last year]]</f>
        <v>1.3000715981459849E-2</v>
      </c>
    </row>
    <row r="171" spans="1:55" x14ac:dyDescent="0.3">
      <c r="A171" t="s">
        <v>32</v>
      </c>
      <c r="B171" t="s">
        <v>31</v>
      </c>
      <c r="C171" t="s">
        <v>245</v>
      </c>
      <c r="D171" t="s">
        <v>307</v>
      </c>
      <c r="E171">
        <v>77</v>
      </c>
      <c r="F171">
        <v>452</v>
      </c>
      <c r="G171">
        <v>440</v>
      </c>
      <c r="H171">
        <v>426</v>
      </c>
      <c r="I171">
        <v>440</v>
      </c>
      <c r="J171">
        <v>427</v>
      </c>
      <c r="K171">
        <v>418</v>
      </c>
      <c r="L171">
        <v>438</v>
      </c>
      <c r="M171">
        <v>412</v>
      </c>
      <c r="N171">
        <v>417</v>
      </c>
      <c r="O171">
        <v>413</v>
      </c>
      <c r="P171">
        <v>390</v>
      </c>
      <c r="Q171">
        <v>364</v>
      </c>
      <c r="R171">
        <v>409</v>
      </c>
      <c r="S171">
        <v>409</v>
      </c>
      <c r="T171">
        <v>435</v>
      </c>
      <c r="U171">
        <v>453</v>
      </c>
      <c r="V171">
        <v>397</v>
      </c>
      <c r="W171">
        <v>350</v>
      </c>
      <c r="X171">
        <v>411</v>
      </c>
      <c r="Y171">
        <v>462</v>
      </c>
      <c r="AX171" t="s">
        <v>11</v>
      </c>
      <c r="AY171" s="114" t="s">
        <v>272</v>
      </c>
      <c r="AZ171">
        <v>136200</v>
      </c>
      <c r="BA171">
        <v>134410</v>
      </c>
      <c r="BB171" t="s">
        <v>314</v>
      </c>
      <c r="BC171" s="130">
        <f>(AnnualChTB[[#This Row],[Persons this year]]-AnnualChTB[[#This Row],[Persons last year]])/AnnualChTB[[#This Row],[Persons last year]]</f>
        <v>1.3317461498400417E-2</v>
      </c>
    </row>
    <row r="172" spans="1:55" x14ac:dyDescent="0.3">
      <c r="A172" t="s">
        <v>32</v>
      </c>
      <c r="B172" t="s">
        <v>31</v>
      </c>
      <c r="C172" t="s">
        <v>245</v>
      </c>
      <c r="D172" t="s">
        <v>307</v>
      </c>
      <c r="E172">
        <v>78</v>
      </c>
      <c r="F172">
        <v>453</v>
      </c>
      <c r="G172">
        <v>428</v>
      </c>
      <c r="H172">
        <v>418</v>
      </c>
      <c r="I172">
        <v>392</v>
      </c>
      <c r="J172">
        <v>418</v>
      </c>
      <c r="K172">
        <v>416</v>
      </c>
      <c r="L172">
        <v>397</v>
      </c>
      <c r="M172">
        <v>423</v>
      </c>
      <c r="N172">
        <v>396</v>
      </c>
      <c r="O172">
        <v>390</v>
      </c>
      <c r="P172">
        <v>394</v>
      </c>
      <c r="Q172">
        <v>377</v>
      </c>
      <c r="R172">
        <v>345</v>
      </c>
      <c r="S172">
        <v>384</v>
      </c>
      <c r="T172">
        <v>391</v>
      </c>
      <c r="U172">
        <v>418</v>
      </c>
      <c r="V172">
        <v>438</v>
      </c>
      <c r="W172">
        <v>382</v>
      </c>
      <c r="X172">
        <v>331</v>
      </c>
      <c r="Y172">
        <v>389</v>
      </c>
      <c r="AX172" t="s">
        <v>11</v>
      </c>
      <c r="AY172" s="114" t="s">
        <v>273</v>
      </c>
      <c r="AZ172">
        <v>137784</v>
      </c>
      <c r="BA172">
        <v>136200</v>
      </c>
      <c r="BB172" t="s">
        <v>314</v>
      </c>
      <c r="BC172" s="130">
        <f>(AnnualChTB[[#This Row],[Persons this year]]-AnnualChTB[[#This Row],[Persons last year]])/AnnualChTB[[#This Row],[Persons last year]]</f>
        <v>1.1629955947136564E-2</v>
      </c>
    </row>
    <row r="173" spans="1:55" x14ac:dyDescent="0.3">
      <c r="A173" t="s">
        <v>32</v>
      </c>
      <c r="B173" t="s">
        <v>31</v>
      </c>
      <c r="C173" t="s">
        <v>245</v>
      </c>
      <c r="D173" t="s">
        <v>307</v>
      </c>
      <c r="E173">
        <v>79</v>
      </c>
      <c r="F173">
        <v>452</v>
      </c>
      <c r="G173">
        <v>431</v>
      </c>
      <c r="H173">
        <v>398</v>
      </c>
      <c r="I173">
        <v>402</v>
      </c>
      <c r="J173">
        <v>377</v>
      </c>
      <c r="K173">
        <v>402</v>
      </c>
      <c r="L173">
        <v>392</v>
      </c>
      <c r="M173">
        <v>380</v>
      </c>
      <c r="N173">
        <v>407</v>
      </c>
      <c r="O173">
        <v>362</v>
      </c>
      <c r="P173">
        <v>372</v>
      </c>
      <c r="Q173">
        <v>369</v>
      </c>
      <c r="R173">
        <v>356</v>
      </c>
      <c r="S173">
        <v>329</v>
      </c>
      <c r="T173">
        <v>374</v>
      </c>
      <c r="U173">
        <v>374</v>
      </c>
      <c r="V173">
        <v>401</v>
      </c>
      <c r="W173">
        <v>423</v>
      </c>
      <c r="X173">
        <v>371</v>
      </c>
      <c r="Y173">
        <v>315</v>
      </c>
      <c r="AX173" t="s">
        <v>11</v>
      </c>
      <c r="AY173" s="114" t="s">
        <v>274</v>
      </c>
      <c r="AZ173">
        <v>138470</v>
      </c>
      <c r="BA173">
        <v>137784</v>
      </c>
      <c r="BB173" t="s">
        <v>314</v>
      </c>
      <c r="BC173" s="130">
        <f>(AnnualChTB[[#This Row],[Persons this year]]-AnnualChTB[[#This Row],[Persons last year]])/AnnualChTB[[#This Row],[Persons last year]]</f>
        <v>4.9788074086976721E-3</v>
      </c>
    </row>
    <row r="174" spans="1:55" x14ac:dyDescent="0.3">
      <c r="A174" t="s">
        <v>32</v>
      </c>
      <c r="B174" t="s">
        <v>31</v>
      </c>
      <c r="C174" t="s">
        <v>245</v>
      </c>
      <c r="D174" t="s">
        <v>307</v>
      </c>
      <c r="E174">
        <v>80</v>
      </c>
      <c r="F174">
        <v>483</v>
      </c>
      <c r="G174">
        <v>430</v>
      </c>
      <c r="H174">
        <v>403</v>
      </c>
      <c r="I174">
        <v>371</v>
      </c>
      <c r="J174">
        <v>392</v>
      </c>
      <c r="K174">
        <v>354</v>
      </c>
      <c r="L174">
        <v>384</v>
      </c>
      <c r="M174">
        <v>366</v>
      </c>
      <c r="N174">
        <v>352</v>
      </c>
      <c r="O174">
        <v>397</v>
      </c>
      <c r="P174">
        <v>344</v>
      </c>
      <c r="Q174">
        <v>351</v>
      </c>
      <c r="R174">
        <v>346</v>
      </c>
      <c r="S174">
        <v>346</v>
      </c>
      <c r="T174">
        <v>310</v>
      </c>
      <c r="U174">
        <v>356</v>
      </c>
      <c r="V174">
        <v>357</v>
      </c>
      <c r="W174">
        <v>383</v>
      </c>
      <c r="X174">
        <v>392</v>
      </c>
      <c r="Y174">
        <v>353</v>
      </c>
      <c r="AX174" t="s">
        <v>11</v>
      </c>
      <c r="AY174" s="114" t="s">
        <v>275</v>
      </c>
      <c r="AZ174">
        <v>138443</v>
      </c>
      <c r="BA174">
        <v>138470</v>
      </c>
      <c r="BB174" t="s">
        <v>314</v>
      </c>
      <c r="BC174" s="130">
        <f>(AnnualChTB[[#This Row],[Persons this year]]-AnnualChTB[[#This Row],[Persons last year]])/AnnualChTB[[#This Row],[Persons last year]]</f>
        <v>-1.9498808406152957E-4</v>
      </c>
    </row>
    <row r="175" spans="1:55" x14ac:dyDescent="0.3">
      <c r="A175" t="s">
        <v>32</v>
      </c>
      <c r="B175" t="s">
        <v>31</v>
      </c>
      <c r="C175" t="s">
        <v>245</v>
      </c>
      <c r="D175" t="s">
        <v>307</v>
      </c>
      <c r="E175">
        <v>81</v>
      </c>
      <c r="F175">
        <v>438</v>
      </c>
      <c r="G175">
        <v>455</v>
      </c>
      <c r="H175">
        <v>405</v>
      </c>
      <c r="I175">
        <v>374</v>
      </c>
      <c r="J175">
        <v>352</v>
      </c>
      <c r="K175">
        <v>374</v>
      </c>
      <c r="L175">
        <v>329</v>
      </c>
      <c r="M175">
        <v>362</v>
      </c>
      <c r="N175">
        <v>341</v>
      </c>
      <c r="O175">
        <v>331</v>
      </c>
      <c r="P175">
        <v>372</v>
      </c>
      <c r="Q175">
        <v>319</v>
      </c>
      <c r="R175">
        <v>334</v>
      </c>
      <c r="S175">
        <v>321</v>
      </c>
      <c r="T175">
        <v>326</v>
      </c>
      <c r="U175">
        <v>297</v>
      </c>
      <c r="V175">
        <v>350</v>
      </c>
      <c r="W175">
        <v>340</v>
      </c>
      <c r="X175">
        <v>362</v>
      </c>
      <c r="Y175">
        <v>370</v>
      </c>
      <c r="AX175" t="s">
        <v>11</v>
      </c>
      <c r="AY175" s="114" t="s">
        <v>276</v>
      </c>
      <c r="AZ175">
        <v>137956</v>
      </c>
      <c r="BA175">
        <v>138443</v>
      </c>
      <c r="BB175" t="s">
        <v>314</v>
      </c>
      <c r="BC175" s="130">
        <f>(AnnualChTB[[#This Row],[Persons this year]]-AnnualChTB[[#This Row],[Persons last year]])/AnnualChTB[[#This Row],[Persons last year]]</f>
        <v>-3.5176932022565242E-3</v>
      </c>
    </row>
    <row r="176" spans="1:55" x14ac:dyDescent="0.3">
      <c r="A176" t="s">
        <v>32</v>
      </c>
      <c r="B176" t="s">
        <v>31</v>
      </c>
      <c r="C176" t="s">
        <v>245</v>
      </c>
      <c r="D176" t="s">
        <v>307</v>
      </c>
      <c r="E176">
        <v>82</v>
      </c>
      <c r="F176">
        <v>251</v>
      </c>
      <c r="G176">
        <v>405</v>
      </c>
      <c r="H176">
        <v>432</v>
      </c>
      <c r="I176">
        <v>380</v>
      </c>
      <c r="J176">
        <v>348</v>
      </c>
      <c r="K176">
        <v>327</v>
      </c>
      <c r="L176">
        <v>339</v>
      </c>
      <c r="M176">
        <v>304</v>
      </c>
      <c r="N176">
        <v>340</v>
      </c>
      <c r="O176">
        <v>313</v>
      </c>
      <c r="P176">
        <v>319</v>
      </c>
      <c r="Q176">
        <v>352</v>
      </c>
      <c r="R176">
        <v>308</v>
      </c>
      <c r="S176">
        <v>314</v>
      </c>
      <c r="T176">
        <v>310</v>
      </c>
      <c r="U176">
        <v>306</v>
      </c>
      <c r="V176">
        <v>279</v>
      </c>
      <c r="W176">
        <v>337</v>
      </c>
      <c r="X176">
        <v>321</v>
      </c>
      <c r="Y176">
        <v>338</v>
      </c>
      <c r="AX176" t="s">
        <v>11</v>
      </c>
      <c r="AY176" s="114" t="s">
        <v>277</v>
      </c>
      <c r="AZ176">
        <v>138831</v>
      </c>
      <c r="BA176">
        <v>137956</v>
      </c>
      <c r="BB176" t="s">
        <v>314</v>
      </c>
      <c r="BC176" s="130">
        <f>(AnnualChTB[[#This Row],[Persons this year]]-AnnualChTB[[#This Row],[Persons last year]])/AnnualChTB[[#This Row],[Persons last year]]</f>
        <v>6.3426019890399834E-3</v>
      </c>
    </row>
    <row r="177" spans="1:55" x14ac:dyDescent="0.3">
      <c r="A177" t="s">
        <v>32</v>
      </c>
      <c r="B177" t="s">
        <v>31</v>
      </c>
      <c r="C177" t="s">
        <v>245</v>
      </c>
      <c r="D177" t="s">
        <v>307</v>
      </c>
      <c r="E177">
        <v>83</v>
      </c>
      <c r="F177">
        <v>198</v>
      </c>
      <c r="G177">
        <v>228</v>
      </c>
      <c r="H177">
        <v>365</v>
      </c>
      <c r="I177">
        <v>397</v>
      </c>
      <c r="J177">
        <v>349</v>
      </c>
      <c r="K177">
        <v>323</v>
      </c>
      <c r="L177">
        <v>295</v>
      </c>
      <c r="M177">
        <v>323</v>
      </c>
      <c r="N177">
        <v>279</v>
      </c>
      <c r="O177">
        <v>316</v>
      </c>
      <c r="P177">
        <v>286</v>
      </c>
      <c r="Q177">
        <v>292</v>
      </c>
      <c r="R177">
        <v>325</v>
      </c>
      <c r="S177">
        <v>282</v>
      </c>
      <c r="T177">
        <v>290</v>
      </c>
      <c r="U177">
        <v>286</v>
      </c>
      <c r="V177">
        <v>286</v>
      </c>
      <c r="W177">
        <v>256</v>
      </c>
      <c r="X177">
        <v>307</v>
      </c>
      <c r="Y177">
        <v>293</v>
      </c>
      <c r="AX177" t="s">
        <v>11</v>
      </c>
      <c r="AY177" s="114" t="s">
        <v>278</v>
      </c>
      <c r="AZ177">
        <v>140054</v>
      </c>
      <c r="BA177">
        <v>138831</v>
      </c>
      <c r="BB177" t="s">
        <v>314</v>
      </c>
      <c r="BC177" s="130">
        <f>(AnnualChTB[[#This Row],[Persons this year]]-AnnualChTB[[#This Row],[Persons last year]])/AnnualChTB[[#This Row],[Persons last year]]</f>
        <v>8.8092717044464131E-3</v>
      </c>
    </row>
    <row r="178" spans="1:55" x14ac:dyDescent="0.3">
      <c r="A178" t="s">
        <v>32</v>
      </c>
      <c r="B178" t="s">
        <v>31</v>
      </c>
      <c r="C178" t="s">
        <v>245</v>
      </c>
      <c r="D178" t="s">
        <v>307</v>
      </c>
      <c r="E178">
        <v>84</v>
      </c>
      <c r="F178">
        <v>238</v>
      </c>
      <c r="G178">
        <v>180</v>
      </c>
      <c r="H178">
        <v>210</v>
      </c>
      <c r="I178">
        <v>326</v>
      </c>
      <c r="J178">
        <v>347</v>
      </c>
      <c r="K178">
        <v>307</v>
      </c>
      <c r="L178">
        <v>302</v>
      </c>
      <c r="M178">
        <v>266</v>
      </c>
      <c r="N178">
        <v>297</v>
      </c>
      <c r="O178">
        <v>259</v>
      </c>
      <c r="P178">
        <v>295</v>
      </c>
      <c r="Q178">
        <v>266</v>
      </c>
      <c r="R178">
        <v>265</v>
      </c>
      <c r="S178">
        <v>303</v>
      </c>
      <c r="T178">
        <v>260</v>
      </c>
      <c r="U178">
        <v>263</v>
      </c>
      <c r="V178">
        <v>263</v>
      </c>
      <c r="W178">
        <v>264</v>
      </c>
      <c r="X178">
        <v>237</v>
      </c>
      <c r="Y178">
        <v>277</v>
      </c>
      <c r="AX178" t="s">
        <v>11</v>
      </c>
      <c r="AY178" s="114" t="s">
        <v>279</v>
      </c>
      <c r="AZ178">
        <v>140456</v>
      </c>
      <c r="BA178">
        <v>140054</v>
      </c>
      <c r="BB178" t="s">
        <v>314</v>
      </c>
      <c r="BC178" s="130">
        <f>(AnnualChTB[[#This Row],[Persons this year]]-AnnualChTB[[#This Row],[Persons last year]])/AnnualChTB[[#This Row],[Persons last year]]</f>
        <v>2.8703214474417012E-3</v>
      </c>
    </row>
    <row r="179" spans="1:55" x14ac:dyDescent="0.3">
      <c r="A179" t="s">
        <v>32</v>
      </c>
      <c r="B179" t="s">
        <v>31</v>
      </c>
      <c r="C179" t="s">
        <v>245</v>
      </c>
      <c r="D179" t="s">
        <v>307</v>
      </c>
      <c r="E179">
        <v>85</v>
      </c>
      <c r="F179">
        <v>259</v>
      </c>
      <c r="G179">
        <v>216</v>
      </c>
      <c r="H179">
        <v>162</v>
      </c>
      <c r="I179">
        <v>196</v>
      </c>
      <c r="J179">
        <v>298</v>
      </c>
      <c r="K179">
        <v>311</v>
      </c>
      <c r="L179">
        <v>287</v>
      </c>
      <c r="M179">
        <v>273</v>
      </c>
      <c r="N179">
        <v>238</v>
      </c>
      <c r="O179">
        <v>259</v>
      </c>
      <c r="P179">
        <v>250</v>
      </c>
      <c r="Q179">
        <v>268</v>
      </c>
      <c r="R179">
        <v>240</v>
      </c>
      <c r="S179">
        <v>247</v>
      </c>
      <c r="T179">
        <v>283</v>
      </c>
      <c r="U179">
        <v>247</v>
      </c>
      <c r="V179">
        <v>244</v>
      </c>
      <c r="W179">
        <v>244</v>
      </c>
      <c r="X179">
        <v>251</v>
      </c>
      <c r="Y179">
        <v>218</v>
      </c>
      <c r="AX179" t="s">
        <v>11</v>
      </c>
      <c r="AY179" s="114" t="s">
        <v>280</v>
      </c>
      <c r="AZ179">
        <v>140002</v>
      </c>
      <c r="BA179">
        <v>140456</v>
      </c>
      <c r="BB179" t="s">
        <v>314</v>
      </c>
      <c r="BC179" s="130">
        <f>(AnnualChTB[[#This Row],[Persons this year]]-AnnualChTB[[#This Row],[Persons last year]])/AnnualChTB[[#This Row],[Persons last year]]</f>
        <v>-3.2323289855897934E-3</v>
      </c>
    </row>
    <row r="180" spans="1:55" x14ac:dyDescent="0.3">
      <c r="A180" t="s">
        <v>32</v>
      </c>
      <c r="B180" t="s">
        <v>31</v>
      </c>
      <c r="C180" t="s">
        <v>245</v>
      </c>
      <c r="D180" t="s">
        <v>307</v>
      </c>
      <c r="E180">
        <v>86</v>
      </c>
      <c r="F180">
        <v>223</v>
      </c>
      <c r="G180">
        <v>230</v>
      </c>
      <c r="H180">
        <v>198</v>
      </c>
      <c r="I180">
        <v>149</v>
      </c>
      <c r="J180">
        <v>181</v>
      </c>
      <c r="K180">
        <v>254</v>
      </c>
      <c r="L180">
        <v>272</v>
      </c>
      <c r="M180">
        <v>252</v>
      </c>
      <c r="N180">
        <v>237</v>
      </c>
      <c r="O180">
        <v>222</v>
      </c>
      <c r="P180">
        <v>242</v>
      </c>
      <c r="Q180">
        <v>237</v>
      </c>
      <c r="R180">
        <v>238</v>
      </c>
      <c r="S180">
        <v>225</v>
      </c>
      <c r="T180">
        <v>224</v>
      </c>
      <c r="U180">
        <v>253</v>
      </c>
      <c r="V180">
        <v>236</v>
      </c>
      <c r="W180">
        <v>218</v>
      </c>
      <c r="X180">
        <v>231</v>
      </c>
      <c r="Y180">
        <v>230</v>
      </c>
      <c r="AX180" t="s">
        <v>11</v>
      </c>
      <c r="AY180" s="114" t="s">
        <v>281</v>
      </c>
      <c r="AZ180">
        <v>139907</v>
      </c>
      <c r="BA180">
        <v>140002</v>
      </c>
      <c r="BB180" t="s">
        <v>314</v>
      </c>
      <c r="BC180" s="130">
        <f>(AnnualChTB[[#This Row],[Persons this year]]-AnnualChTB[[#This Row],[Persons last year]])/AnnualChTB[[#This Row],[Persons last year]]</f>
        <v>-6.7856173483235951E-4</v>
      </c>
    </row>
    <row r="181" spans="1:55" x14ac:dyDescent="0.3">
      <c r="A181" t="s">
        <v>32</v>
      </c>
      <c r="B181" t="s">
        <v>31</v>
      </c>
      <c r="C181" t="s">
        <v>245</v>
      </c>
      <c r="D181" t="s">
        <v>307</v>
      </c>
      <c r="E181">
        <v>87</v>
      </c>
      <c r="F181">
        <v>229</v>
      </c>
      <c r="G181">
        <v>190</v>
      </c>
      <c r="H181">
        <v>204</v>
      </c>
      <c r="I181">
        <v>181</v>
      </c>
      <c r="J181">
        <v>129</v>
      </c>
      <c r="K181">
        <v>159</v>
      </c>
      <c r="L181">
        <v>226</v>
      </c>
      <c r="M181">
        <v>242</v>
      </c>
      <c r="N181">
        <v>227</v>
      </c>
      <c r="O181">
        <v>207</v>
      </c>
      <c r="P181">
        <v>193</v>
      </c>
      <c r="Q181">
        <v>220</v>
      </c>
      <c r="R181">
        <v>205</v>
      </c>
      <c r="S181">
        <v>209</v>
      </c>
      <c r="T181">
        <v>198</v>
      </c>
      <c r="U181">
        <v>200</v>
      </c>
      <c r="V181">
        <v>214</v>
      </c>
      <c r="W181">
        <v>206</v>
      </c>
      <c r="X181">
        <v>207</v>
      </c>
      <c r="Y181">
        <v>199</v>
      </c>
      <c r="AX181" t="s">
        <v>11</v>
      </c>
      <c r="AY181" s="114" t="s">
        <v>282</v>
      </c>
      <c r="AZ181">
        <v>140685</v>
      </c>
      <c r="BA181">
        <v>139907</v>
      </c>
      <c r="BB181" t="s">
        <v>314</v>
      </c>
      <c r="BC181" s="130">
        <f>(AnnualChTB[[#This Row],[Persons this year]]-AnnualChTB[[#This Row],[Persons last year]])/AnnualChTB[[#This Row],[Persons last year]]</f>
        <v>5.5608368416162164E-3</v>
      </c>
    </row>
    <row r="182" spans="1:55" x14ac:dyDescent="0.3">
      <c r="A182" t="s">
        <v>32</v>
      </c>
      <c r="B182" t="s">
        <v>31</v>
      </c>
      <c r="C182" t="s">
        <v>245</v>
      </c>
      <c r="D182" t="s">
        <v>307</v>
      </c>
      <c r="E182">
        <v>88</v>
      </c>
      <c r="F182">
        <v>198</v>
      </c>
      <c r="G182">
        <v>207</v>
      </c>
      <c r="H182">
        <v>164</v>
      </c>
      <c r="I182">
        <v>180</v>
      </c>
      <c r="J182">
        <v>162</v>
      </c>
      <c r="K182">
        <v>116</v>
      </c>
      <c r="L182">
        <v>141</v>
      </c>
      <c r="M182">
        <v>193</v>
      </c>
      <c r="N182">
        <v>218</v>
      </c>
      <c r="O182">
        <v>193</v>
      </c>
      <c r="P182">
        <v>185</v>
      </c>
      <c r="Q182">
        <v>173</v>
      </c>
      <c r="R182">
        <v>202</v>
      </c>
      <c r="S182">
        <v>189</v>
      </c>
      <c r="T182">
        <v>181</v>
      </c>
      <c r="U182">
        <v>169</v>
      </c>
      <c r="V182">
        <v>179</v>
      </c>
      <c r="W182">
        <v>180</v>
      </c>
      <c r="X182">
        <v>178</v>
      </c>
      <c r="Y182">
        <v>180</v>
      </c>
      <c r="AX182" t="s">
        <v>11</v>
      </c>
      <c r="AY182" s="114" t="s">
        <v>283</v>
      </c>
      <c r="AZ182">
        <v>141023</v>
      </c>
      <c r="BA182">
        <v>140685</v>
      </c>
      <c r="BB182" t="s">
        <v>314</v>
      </c>
      <c r="BC182" s="130">
        <f>(AnnualChTB[[#This Row],[Persons this year]]-AnnualChTB[[#This Row],[Persons last year]])/AnnualChTB[[#This Row],[Persons last year]]</f>
        <v>2.4025304758858441E-3</v>
      </c>
    </row>
    <row r="183" spans="1:55" x14ac:dyDescent="0.3">
      <c r="A183" t="s">
        <v>32</v>
      </c>
      <c r="B183" t="s">
        <v>31</v>
      </c>
      <c r="C183" t="s">
        <v>245</v>
      </c>
      <c r="D183" t="s">
        <v>307</v>
      </c>
      <c r="E183">
        <v>89</v>
      </c>
      <c r="F183">
        <v>155</v>
      </c>
      <c r="G183">
        <v>178</v>
      </c>
      <c r="H183">
        <v>172</v>
      </c>
      <c r="I183">
        <v>147</v>
      </c>
      <c r="J183">
        <v>155</v>
      </c>
      <c r="K183">
        <v>149</v>
      </c>
      <c r="L183">
        <v>100</v>
      </c>
      <c r="M183">
        <v>124</v>
      </c>
      <c r="N183">
        <v>157</v>
      </c>
      <c r="O183">
        <v>189</v>
      </c>
      <c r="P183">
        <v>177</v>
      </c>
      <c r="Q183">
        <v>150</v>
      </c>
      <c r="R183">
        <v>146</v>
      </c>
      <c r="S183">
        <v>170</v>
      </c>
      <c r="T183">
        <v>155</v>
      </c>
      <c r="U183">
        <v>158</v>
      </c>
      <c r="V183">
        <v>144</v>
      </c>
      <c r="W183">
        <v>153</v>
      </c>
      <c r="X183">
        <v>147</v>
      </c>
      <c r="Y183">
        <v>145</v>
      </c>
      <c r="AX183" t="s">
        <v>11</v>
      </c>
      <c r="AY183" s="114" t="s">
        <v>265</v>
      </c>
      <c r="AZ183">
        <v>141346</v>
      </c>
      <c r="BA183">
        <v>141023</v>
      </c>
      <c r="BB183" t="s">
        <v>314</v>
      </c>
      <c r="BC183" s="130">
        <f>(AnnualChTB[[#This Row],[Persons this year]]-AnnualChTB[[#This Row],[Persons last year]])/AnnualChTB[[#This Row],[Persons last year]]</f>
        <v>2.2904065294313694E-3</v>
      </c>
    </row>
    <row r="184" spans="1:55" x14ac:dyDescent="0.3">
      <c r="A184" t="s">
        <v>32</v>
      </c>
      <c r="B184" t="s">
        <v>31</v>
      </c>
      <c r="C184" t="s">
        <v>245</v>
      </c>
      <c r="D184" t="s">
        <v>307</v>
      </c>
      <c r="E184">
        <v>90</v>
      </c>
      <c r="F184">
        <v>564</v>
      </c>
      <c r="G184">
        <v>589</v>
      </c>
      <c r="H184">
        <v>590</v>
      </c>
      <c r="I184">
        <v>590</v>
      </c>
      <c r="J184">
        <v>590</v>
      </c>
      <c r="K184">
        <v>572</v>
      </c>
      <c r="L184">
        <v>587</v>
      </c>
      <c r="M184">
        <v>521</v>
      </c>
      <c r="N184">
        <v>523</v>
      </c>
      <c r="O184">
        <v>566</v>
      </c>
      <c r="P184">
        <v>611</v>
      </c>
      <c r="Q184">
        <v>633</v>
      </c>
      <c r="R184">
        <v>592</v>
      </c>
      <c r="S184">
        <v>576</v>
      </c>
      <c r="T184">
        <v>572</v>
      </c>
      <c r="U184">
        <v>567</v>
      </c>
      <c r="V184">
        <v>544</v>
      </c>
      <c r="W184">
        <v>529</v>
      </c>
      <c r="X184">
        <v>535</v>
      </c>
      <c r="Y184">
        <v>491</v>
      </c>
      <c r="AX184" t="s">
        <v>11</v>
      </c>
      <c r="AY184" s="114" t="s">
        <v>266</v>
      </c>
      <c r="AZ184">
        <v>141818</v>
      </c>
      <c r="BA184">
        <v>141346</v>
      </c>
      <c r="BB184" t="s">
        <v>314</v>
      </c>
      <c r="BC184" s="130">
        <f>(AnnualChTB[[#This Row],[Persons this year]]-AnnualChTB[[#This Row],[Persons last year]])/AnnualChTB[[#This Row],[Persons last year]]</f>
        <v>3.3393233625288298E-3</v>
      </c>
    </row>
    <row r="185" spans="1:55" ht="15.75" customHeight="1" x14ac:dyDescent="0.3">
      <c r="A185" t="s">
        <v>30</v>
      </c>
      <c r="B185" t="s">
        <v>29</v>
      </c>
      <c r="C185" t="s">
        <v>245</v>
      </c>
      <c r="D185" t="s">
        <v>306</v>
      </c>
      <c r="E185">
        <v>0</v>
      </c>
      <c r="F185">
        <v>685</v>
      </c>
      <c r="G185">
        <v>713</v>
      </c>
      <c r="H185">
        <v>760</v>
      </c>
      <c r="I185">
        <v>827</v>
      </c>
      <c r="J185">
        <v>837</v>
      </c>
      <c r="K185">
        <v>836</v>
      </c>
      <c r="L185">
        <v>829</v>
      </c>
      <c r="M185">
        <v>872</v>
      </c>
      <c r="N185">
        <v>886</v>
      </c>
      <c r="O185">
        <v>863</v>
      </c>
      <c r="P185">
        <v>796</v>
      </c>
      <c r="Q185">
        <v>889</v>
      </c>
      <c r="R185">
        <v>884</v>
      </c>
      <c r="S185">
        <v>865</v>
      </c>
      <c r="T185">
        <v>911</v>
      </c>
      <c r="U185">
        <v>882</v>
      </c>
      <c r="V185">
        <v>839</v>
      </c>
      <c r="W185">
        <v>828</v>
      </c>
      <c r="X185">
        <v>816</v>
      </c>
      <c r="Y185">
        <v>763</v>
      </c>
      <c r="AX185" t="s">
        <v>11</v>
      </c>
      <c r="AY185" s="114" t="s">
        <v>297</v>
      </c>
      <c r="AZ185">
        <v>143135</v>
      </c>
      <c r="BA185">
        <v>141818</v>
      </c>
      <c r="BB185" t="s">
        <v>314</v>
      </c>
      <c r="BC185" s="130">
        <f>(AnnualChTB[[#This Row],[Persons this year]]-AnnualChTB[[#This Row],[Persons last year]])/AnnualChTB[[#This Row],[Persons last year]]</f>
        <v>9.2865503673722656E-3</v>
      </c>
    </row>
    <row r="186" spans="1:55" x14ac:dyDescent="0.3">
      <c r="A186" t="s">
        <v>30</v>
      </c>
      <c r="B186" t="s">
        <v>29</v>
      </c>
      <c r="C186" t="s">
        <v>245</v>
      </c>
      <c r="D186" t="s">
        <v>306</v>
      </c>
      <c r="E186">
        <v>1</v>
      </c>
      <c r="F186">
        <v>784</v>
      </c>
      <c r="G186">
        <v>685</v>
      </c>
      <c r="H186">
        <v>734</v>
      </c>
      <c r="I186">
        <v>748</v>
      </c>
      <c r="J186">
        <v>801</v>
      </c>
      <c r="K186">
        <v>827</v>
      </c>
      <c r="L186">
        <v>826</v>
      </c>
      <c r="M186">
        <v>810</v>
      </c>
      <c r="N186">
        <v>867</v>
      </c>
      <c r="O186">
        <v>874</v>
      </c>
      <c r="P186">
        <v>851</v>
      </c>
      <c r="Q186">
        <v>810</v>
      </c>
      <c r="R186">
        <v>884</v>
      </c>
      <c r="S186">
        <v>871</v>
      </c>
      <c r="T186">
        <v>855</v>
      </c>
      <c r="U186">
        <v>897</v>
      </c>
      <c r="V186">
        <v>868</v>
      </c>
      <c r="W186">
        <v>837</v>
      </c>
      <c r="X186">
        <v>816</v>
      </c>
      <c r="Y186">
        <v>804</v>
      </c>
      <c r="AX186" t="s">
        <v>11</v>
      </c>
      <c r="AY186" s="114" t="s">
        <v>344</v>
      </c>
      <c r="AZ186">
        <v>144147</v>
      </c>
      <c r="BA186">
        <v>143135</v>
      </c>
      <c r="BB186" t="s">
        <v>314</v>
      </c>
      <c r="BC186" s="130">
        <f>(AnnualChTB[[#This Row],[Persons this year]]-AnnualChTB[[#This Row],[Persons last year]])/AnnualChTB[[#This Row],[Persons last year]]</f>
        <v>7.0702483669263282E-3</v>
      </c>
    </row>
    <row r="187" spans="1:55" x14ac:dyDescent="0.3">
      <c r="A187" t="s">
        <v>30</v>
      </c>
      <c r="B187" t="s">
        <v>29</v>
      </c>
      <c r="C187" t="s">
        <v>245</v>
      </c>
      <c r="D187" t="s">
        <v>306</v>
      </c>
      <c r="E187">
        <v>2</v>
      </c>
      <c r="F187">
        <v>803</v>
      </c>
      <c r="G187">
        <v>780</v>
      </c>
      <c r="H187">
        <v>700</v>
      </c>
      <c r="I187">
        <v>743</v>
      </c>
      <c r="J187">
        <v>735</v>
      </c>
      <c r="K187">
        <v>793</v>
      </c>
      <c r="L187">
        <v>837</v>
      </c>
      <c r="M187">
        <v>828</v>
      </c>
      <c r="N187">
        <v>797</v>
      </c>
      <c r="O187">
        <v>864</v>
      </c>
      <c r="P187">
        <v>877</v>
      </c>
      <c r="Q187">
        <v>862</v>
      </c>
      <c r="R187">
        <v>783</v>
      </c>
      <c r="S187">
        <v>864</v>
      </c>
      <c r="T187">
        <v>890</v>
      </c>
      <c r="U187">
        <v>839</v>
      </c>
      <c r="V187">
        <v>897</v>
      </c>
      <c r="W187">
        <v>860</v>
      </c>
      <c r="X187">
        <v>866</v>
      </c>
      <c r="Y187">
        <v>816</v>
      </c>
      <c r="AX187" t="s">
        <v>9</v>
      </c>
      <c r="AY187" s="114" t="s">
        <v>268</v>
      </c>
      <c r="AZ187">
        <v>54053</v>
      </c>
      <c r="BB187" t="s">
        <v>314</v>
      </c>
      <c r="BC187" s="130"/>
    </row>
    <row r="188" spans="1:55" x14ac:dyDescent="0.3">
      <c r="A188" t="s">
        <v>30</v>
      </c>
      <c r="B188" t="s">
        <v>29</v>
      </c>
      <c r="C188" t="s">
        <v>245</v>
      </c>
      <c r="D188" t="s">
        <v>306</v>
      </c>
      <c r="E188">
        <v>3</v>
      </c>
      <c r="F188">
        <v>807</v>
      </c>
      <c r="G188">
        <v>802</v>
      </c>
      <c r="H188">
        <v>782</v>
      </c>
      <c r="I188">
        <v>709</v>
      </c>
      <c r="J188">
        <v>742</v>
      </c>
      <c r="K188">
        <v>727</v>
      </c>
      <c r="L188">
        <v>799</v>
      </c>
      <c r="M188">
        <v>829</v>
      </c>
      <c r="N188">
        <v>820</v>
      </c>
      <c r="O188">
        <v>790</v>
      </c>
      <c r="P188">
        <v>862</v>
      </c>
      <c r="Q188">
        <v>902</v>
      </c>
      <c r="R188">
        <v>854</v>
      </c>
      <c r="S188">
        <v>758</v>
      </c>
      <c r="T188">
        <v>882</v>
      </c>
      <c r="U188">
        <v>881</v>
      </c>
      <c r="V188">
        <v>828</v>
      </c>
      <c r="W188">
        <v>886</v>
      </c>
      <c r="X188">
        <v>838</v>
      </c>
      <c r="Y188">
        <v>846</v>
      </c>
      <c r="AX188" t="s">
        <v>9</v>
      </c>
      <c r="AY188" s="114" t="s">
        <v>269</v>
      </c>
      <c r="AZ188">
        <v>54659</v>
      </c>
      <c r="BA188">
        <v>54053</v>
      </c>
      <c r="BB188" t="s">
        <v>314</v>
      </c>
      <c r="BC188" s="130">
        <f>(AnnualChTB[[#This Row],[Persons this year]]-AnnualChTB[[#This Row],[Persons last year]])/AnnualChTB[[#This Row],[Persons last year]]</f>
        <v>1.1211218618763065E-2</v>
      </c>
    </row>
    <row r="189" spans="1:55" x14ac:dyDescent="0.3">
      <c r="A189" t="s">
        <v>30</v>
      </c>
      <c r="B189" t="s">
        <v>29</v>
      </c>
      <c r="C189" t="s">
        <v>245</v>
      </c>
      <c r="D189" t="s">
        <v>306</v>
      </c>
      <c r="E189">
        <v>4</v>
      </c>
      <c r="F189">
        <v>885</v>
      </c>
      <c r="G189">
        <v>807</v>
      </c>
      <c r="H189">
        <v>784</v>
      </c>
      <c r="I189">
        <v>794</v>
      </c>
      <c r="J189">
        <v>731</v>
      </c>
      <c r="K189">
        <v>742</v>
      </c>
      <c r="L189">
        <v>727</v>
      </c>
      <c r="M189">
        <v>780</v>
      </c>
      <c r="N189">
        <v>812</v>
      </c>
      <c r="O189">
        <v>830</v>
      </c>
      <c r="P189">
        <v>787</v>
      </c>
      <c r="Q189">
        <v>863</v>
      </c>
      <c r="R189">
        <v>872</v>
      </c>
      <c r="S189">
        <v>840</v>
      </c>
      <c r="T189">
        <v>744</v>
      </c>
      <c r="U189">
        <v>856</v>
      </c>
      <c r="V189">
        <v>905</v>
      </c>
      <c r="W189">
        <v>842</v>
      </c>
      <c r="X189">
        <v>870</v>
      </c>
      <c r="Y189">
        <v>845</v>
      </c>
      <c r="AX189" t="s">
        <v>9</v>
      </c>
      <c r="AY189" s="114" t="s">
        <v>270</v>
      </c>
      <c r="AZ189">
        <v>55400</v>
      </c>
      <c r="BA189">
        <v>54659</v>
      </c>
      <c r="BB189" t="s">
        <v>314</v>
      </c>
      <c r="BC189" s="130">
        <f>(AnnualChTB[[#This Row],[Persons this year]]-AnnualChTB[[#This Row],[Persons last year]])/AnnualChTB[[#This Row],[Persons last year]]</f>
        <v>1.3556779304414644E-2</v>
      </c>
    </row>
    <row r="190" spans="1:55" x14ac:dyDescent="0.3">
      <c r="A190" t="s">
        <v>30</v>
      </c>
      <c r="B190" t="s">
        <v>29</v>
      </c>
      <c r="C190" t="s">
        <v>245</v>
      </c>
      <c r="D190" t="s">
        <v>306</v>
      </c>
      <c r="E190">
        <v>5</v>
      </c>
      <c r="F190">
        <v>804</v>
      </c>
      <c r="G190">
        <v>875</v>
      </c>
      <c r="H190">
        <v>806</v>
      </c>
      <c r="I190">
        <v>782</v>
      </c>
      <c r="J190">
        <v>779</v>
      </c>
      <c r="K190">
        <v>719</v>
      </c>
      <c r="L190">
        <v>733</v>
      </c>
      <c r="M190">
        <v>729</v>
      </c>
      <c r="N190">
        <v>760</v>
      </c>
      <c r="O190">
        <v>808</v>
      </c>
      <c r="P190">
        <v>809</v>
      </c>
      <c r="Q190">
        <v>775</v>
      </c>
      <c r="R190">
        <v>859</v>
      </c>
      <c r="S190">
        <v>861</v>
      </c>
      <c r="T190">
        <v>822</v>
      </c>
      <c r="U190">
        <v>753</v>
      </c>
      <c r="V190">
        <v>861</v>
      </c>
      <c r="W190">
        <v>923</v>
      </c>
      <c r="X190">
        <v>867</v>
      </c>
      <c r="Y190">
        <v>861</v>
      </c>
      <c r="AX190" t="s">
        <v>9</v>
      </c>
      <c r="AY190" s="114" t="s">
        <v>271</v>
      </c>
      <c r="AZ190">
        <v>56054</v>
      </c>
      <c r="BA190">
        <v>55400</v>
      </c>
      <c r="BB190" t="s">
        <v>314</v>
      </c>
      <c r="BC190" s="130">
        <f>(AnnualChTB[[#This Row],[Persons this year]]-AnnualChTB[[#This Row],[Persons last year]])/AnnualChTB[[#This Row],[Persons last year]]</f>
        <v>1.1805054151624549E-2</v>
      </c>
    </row>
    <row r="191" spans="1:55" x14ac:dyDescent="0.3">
      <c r="A191" t="s">
        <v>30</v>
      </c>
      <c r="B191" t="s">
        <v>29</v>
      </c>
      <c r="C191" t="s">
        <v>245</v>
      </c>
      <c r="D191" t="s">
        <v>306</v>
      </c>
      <c r="E191">
        <v>6</v>
      </c>
      <c r="F191">
        <v>848</v>
      </c>
      <c r="G191">
        <v>803</v>
      </c>
      <c r="H191">
        <v>886</v>
      </c>
      <c r="I191">
        <v>816</v>
      </c>
      <c r="J191">
        <v>800</v>
      </c>
      <c r="K191">
        <v>788</v>
      </c>
      <c r="L191">
        <v>714</v>
      </c>
      <c r="M191">
        <v>722</v>
      </c>
      <c r="N191">
        <v>740</v>
      </c>
      <c r="O191">
        <v>768</v>
      </c>
      <c r="P191">
        <v>811</v>
      </c>
      <c r="Q191">
        <v>807</v>
      </c>
      <c r="R191">
        <v>777</v>
      </c>
      <c r="S191">
        <v>841</v>
      </c>
      <c r="T191">
        <v>855</v>
      </c>
      <c r="U191">
        <v>819</v>
      </c>
      <c r="V191">
        <v>760</v>
      </c>
      <c r="W191">
        <v>885</v>
      </c>
      <c r="X191">
        <v>925</v>
      </c>
      <c r="Y191">
        <v>861</v>
      </c>
      <c r="AX191" t="s">
        <v>9</v>
      </c>
      <c r="AY191" s="114" t="s">
        <v>272</v>
      </c>
      <c r="AZ191">
        <v>56358</v>
      </c>
      <c r="BA191">
        <v>56054</v>
      </c>
      <c r="BB191" t="s">
        <v>314</v>
      </c>
      <c r="BC191" s="130">
        <f>(AnnualChTB[[#This Row],[Persons this year]]-AnnualChTB[[#This Row],[Persons last year]])/AnnualChTB[[#This Row],[Persons last year]]</f>
        <v>5.4233417775716277E-3</v>
      </c>
    </row>
    <row r="192" spans="1:55" x14ac:dyDescent="0.3">
      <c r="A192" t="s">
        <v>30</v>
      </c>
      <c r="B192" t="s">
        <v>29</v>
      </c>
      <c r="C192" t="s">
        <v>245</v>
      </c>
      <c r="D192" t="s">
        <v>306</v>
      </c>
      <c r="E192">
        <v>7</v>
      </c>
      <c r="F192">
        <v>879</v>
      </c>
      <c r="G192">
        <v>849</v>
      </c>
      <c r="H192">
        <v>806</v>
      </c>
      <c r="I192">
        <v>902</v>
      </c>
      <c r="J192">
        <v>836</v>
      </c>
      <c r="K192">
        <v>804</v>
      </c>
      <c r="L192">
        <v>786</v>
      </c>
      <c r="M192">
        <v>707</v>
      </c>
      <c r="N192">
        <v>726</v>
      </c>
      <c r="O192">
        <v>758</v>
      </c>
      <c r="P192">
        <v>761</v>
      </c>
      <c r="Q192">
        <v>824</v>
      </c>
      <c r="R192">
        <v>806</v>
      </c>
      <c r="S192">
        <v>765</v>
      </c>
      <c r="T192">
        <v>843</v>
      </c>
      <c r="U192">
        <v>851</v>
      </c>
      <c r="V192">
        <v>836</v>
      </c>
      <c r="W192">
        <v>760</v>
      </c>
      <c r="X192">
        <v>891</v>
      </c>
      <c r="Y192">
        <v>919</v>
      </c>
      <c r="AX192" t="s">
        <v>9</v>
      </c>
      <c r="AY192" s="114" t="s">
        <v>273</v>
      </c>
      <c r="AZ192">
        <v>56664</v>
      </c>
      <c r="BA192">
        <v>56358</v>
      </c>
      <c r="BB192" t="s">
        <v>314</v>
      </c>
      <c r="BC192" s="130">
        <f>(AnnualChTB[[#This Row],[Persons this year]]-AnnualChTB[[#This Row],[Persons last year]])/AnnualChTB[[#This Row],[Persons last year]]</f>
        <v>5.4295752155860749E-3</v>
      </c>
    </row>
    <row r="193" spans="1:55" x14ac:dyDescent="0.3">
      <c r="A193" t="s">
        <v>30</v>
      </c>
      <c r="B193" t="s">
        <v>29</v>
      </c>
      <c r="C193" t="s">
        <v>245</v>
      </c>
      <c r="D193" t="s">
        <v>306</v>
      </c>
      <c r="E193">
        <v>8</v>
      </c>
      <c r="F193">
        <v>860</v>
      </c>
      <c r="G193">
        <v>866</v>
      </c>
      <c r="H193">
        <v>854</v>
      </c>
      <c r="I193">
        <v>808</v>
      </c>
      <c r="J193">
        <v>893</v>
      </c>
      <c r="K193">
        <v>829</v>
      </c>
      <c r="L193">
        <v>799</v>
      </c>
      <c r="M193">
        <v>785</v>
      </c>
      <c r="N193">
        <v>705</v>
      </c>
      <c r="O193">
        <v>728</v>
      </c>
      <c r="P193">
        <v>753</v>
      </c>
      <c r="Q193">
        <v>763</v>
      </c>
      <c r="R193">
        <v>831</v>
      </c>
      <c r="S193">
        <v>764</v>
      </c>
      <c r="T193">
        <v>774</v>
      </c>
      <c r="U193">
        <v>858</v>
      </c>
      <c r="V193">
        <v>837</v>
      </c>
      <c r="W193">
        <v>848</v>
      </c>
      <c r="X193">
        <v>768</v>
      </c>
      <c r="Y193">
        <v>886</v>
      </c>
      <c r="AX193" t="s">
        <v>9</v>
      </c>
      <c r="AY193" s="114" t="s">
        <v>274</v>
      </c>
      <c r="AZ193">
        <v>56986</v>
      </c>
      <c r="BA193">
        <v>56664</v>
      </c>
      <c r="BB193" t="s">
        <v>314</v>
      </c>
      <c r="BC193" s="130">
        <f>(AnnualChTB[[#This Row],[Persons this year]]-AnnualChTB[[#This Row],[Persons last year]])/AnnualChTB[[#This Row],[Persons last year]]</f>
        <v>5.6826203586051111E-3</v>
      </c>
    </row>
    <row r="194" spans="1:55" x14ac:dyDescent="0.3">
      <c r="A194" t="s">
        <v>30</v>
      </c>
      <c r="B194" t="s">
        <v>29</v>
      </c>
      <c r="C194" t="s">
        <v>245</v>
      </c>
      <c r="D194" t="s">
        <v>306</v>
      </c>
      <c r="E194">
        <v>9</v>
      </c>
      <c r="F194">
        <v>881</v>
      </c>
      <c r="G194">
        <v>862</v>
      </c>
      <c r="H194">
        <v>866</v>
      </c>
      <c r="I194">
        <v>842</v>
      </c>
      <c r="J194">
        <v>825</v>
      </c>
      <c r="K194">
        <v>904</v>
      </c>
      <c r="L194">
        <v>806</v>
      </c>
      <c r="M194">
        <v>806</v>
      </c>
      <c r="N194">
        <v>792</v>
      </c>
      <c r="O194">
        <v>706</v>
      </c>
      <c r="P194">
        <v>728</v>
      </c>
      <c r="Q194">
        <v>756</v>
      </c>
      <c r="R194">
        <v>756</v>
      </c>
      <c r="S194">
        <v>822</v>
      </c>
      <c r="T194">
        <v>749</v>
      </c>
      <c r="U194">
        <v>775</v>
      </c>
      <c r="V194">
        <v>861</v>
      </c>
      <c r="W194">
        <v>851</v>
      </c>
      <c r="X194">
        <v>858</v>
      </c>
      <c r="Y194">
        <v>768</v>
      </c>
      <c r="AX194" t="s">
        <v>9</v>
      </c>
      <c r="AY194" s="114" t="s">
        <v>275</v>
      </c>
      <c r="AZ194">
        <v>57158</v>
      </c>
      <c r="BA194">
        <v>56986</v>
      </c>
      <c r="BB194" t="s">
        <v>314</v>
      </c>
      <c r="BC194" s="130">
        <f>(AnnualChTB[[#This Row],[Persons this year]]-AnnualChTB[[#This Row],[Persons last year]])/AnnualChTB[[#This Row],[Persons last year]]</f>
        <v>3.0182851928543851E-3</v>
      </c>
    </row>
    <row r="195" spans="1:55" x14ac:dyDescent="0.3">
      <c r="A195" t="s">
        <v>30</v>
      </c>
      <c r="B195" t="s">
        <v>29</v>
      </c>
      <c r="C195" t="s">
        <v>245</v>
      </c>
      <c r="D195" t="s">
        <v>306</v>
      </c>
      <c r="E195">
        <v>10</v>
      </c>
      <c r="F195">
        <v>914</v>
      </c>
      <c r="G195">
        <v>886</v>
      </c>
      <c r="H195">
        <v>870</v>
      </c>
      <c r="I195">
        <v>877</v>
      </c>
      <c r="J195">
        <v>829</v>
      </c>
      <c r="K195">
        <v>824</v>
      </c>
      <c r="L195">
        <v>905</v>
      </c>
      <c r="M195">
        <v>799</v>
      </c>
      <c r="N195">
        <v>811</v>
      </c>
      <c r="O195">
        <v>787</v>
      </c>
      <c r="P195">
        <v>724</v>
      </c>
      <c r="Q195">
        <v>740</v>
      </c>
      <c r="R195">
        <v>753</v>
      </c>
      <c r="S195">
        <v>751</v>
      </c>
      <c r="T195">
        <v>821</v>
      </c>
      <c r="U195">
        <v>746</v>
      </c>
      <c r="V195">
        <v>776</v>
      </c>
      <c r="W195">
        <v>858</v>
      </c>
      <c r="X195">
        <v>852</v>
      </c>
      <c r="Y195">
        <v>852</v>
      </c>
      <c r="AX195" t="s">
        <v>9</v>
      </c>
      <c r="AY195" s="114" t="s">
        <v>276</v>
      </c>
      <c r="AZ195">
        <v>57004</v>
      </c>
      <c r="BA195">
        <v>57158</v>
      </c>
      <c r="BB195" t="s">
        <v>314</v>
      </c>
      <c r="BC195" s="130">
        <f>(AnnualChTB[[#This Row],[Persons this year]]-AnnualChTB[[#This Row],[Persons last year]])/AnnualChTB[[#This Row],[Persons last year]]</f>
        <v>-2.6942860142062353E-3</v>
      </c>
    </row>
    <row r="196" spans="1:55" x14ac:dyDescent="0.3">
      <c r="A196" t="s">
        <v>30</v>
      </c>
      <c r="B196" t="s">
        <v>29</v>
      </c>
      <c r="C196" t="s">
        <v>245</v>
      </c>
      <c r="D196" t="s">
        <v>306</v>
      </c>
      <c r="E196">
        <v>11</v>
      </c>
      <c r="F196">
        <v>922</v>
      </c>
      <c r="G196">
        <v>934</v>
      </c>
      <c r="H196">
        <v>898</v>
      </c>
      <c r="I196">
        <v>865</v>
      </c>
      <c r="J196">
        <v>884</v>
      </c>
      <c r="K196">
        <v>832</v>
      </c>
      <c r="L196">
        <v>816</v>
      </c>
      <c r="M196">
        <v>896</v>
      </c>
      <c r="N196">
        <v>806</v>
      </c>
      <c r="O196">
        <v>813</v>
      </c>
      <c r="P196">
        <v>777</v>
      </c>
      <c r="Q196">
        <v>720</v>
      </c>
      <c r="R196">
        <v>736</v>
      </c>
      <c r="S196">
        <v>768</v>
      </c>
      <c r="T196">
        <v>742</v>
      </c>
      <c r="U196">
        <v>827</v>
      </c>
      <c r="V196">
        <v>734</v>
      </c>
      <c r="W196">
        <v>784</v>
      </c>
      <c r="X196">
        <v>863</v>
      </c>
      <c r="Y196">
        <v>867</v>
      </c>
      <c r="AX196" t="s">
        <v>9</v>
      </c>
      <c r="AY196" s="114" t="s">
        <v>277</v>
      </c>
      <c r="AZ196">
        <v>57218</v>
      </c>
      <c r="BA196">
        <v>57004</v>
      </c>
      <c r="BB196" t="s">
        <v>314</v>
      </c>
      <c r="BC196" s="130">
        <f>(AnnualChTB[[#This Row],[Persons this year]]-AnnualChTB[[#This Row],[Persons last year]])/AnnualChTB[[#This Row],[Persons last year]]</f>
        <v>3.754122517718055E-3</v>
      </c>
    </row>
    <row r="197" spans="1:55" x14ac:dyDescent="0.3">
      <c r="A197" t="s">
        <v>30</v>
      </c>
      <c r="B197" t="s">
        <v>29</v>
      </c>
      <c r="C197" t="s">
        <v>245</v>
      </c>
      <c r="D197" t="s">
        <v>306</v>
      </c>
      <c r="E197">
        <v>12</v>
      </c>
      <c r="F197">
        <v>937</v>
      </c>
      <c r="G197">
        <v>924</v>
      </c>
      <c r="H197">
        <v>933</v>
      </c>
      <c r="I197">
        <v>907</v>
      </c>
      <c r="J197">
        <v>875</v>
      </c>
      <c r="K197">
        <v>862</v>
      </c>
      <c r="L197">
        <v>853</v>
      </c>
      <c r="M197">
        <v>821</v>
      </c>
      <c r="N197">
        <v>874</v>
      </c>
      <c r="O197">
        <v>817</v>
      </c>
      <c r="P197">
        <v>806</v>
      </c>
      <c r="Q197">
        <v>771</v>
      </c>
      <c r="R197">
        <v>723</v>
      </c>
      <c r="S197">
        <v>733</v>
      </c>
      <c r="T197">
        <v>767</v>
      </c>
      <c r="U197">
        <v>750</v>
      </c>
      <c r="V197">
        <v>820</v>
      </c>
      <c r="W197">
        <v>742</v>
      </c>
      <c r="X197">
        <v>795</v>
      </c>
      <c r="Y197">
        <v>857</v>
      </c>
      <c r="AX197" t="s">
        <v>9</v>
      </c>
      <c r="AY197" s="114" t="s">
        <v>278</v>
      </c>
      <c r="AZ197">
        <v>57292</v>
      </c>
      <c r="BA197">
        <v>57218</v>
      </c>
      <c r="BB197" t="s">
        <v>314</v>
      </c>
      <c r="BC197" s="130">
        <f>(AnnualChTB[[#This Row],[Persons this year]]-AnnualChTB[[#This Row],[Persons last year]])/AnnualChTB[[#This Row],[Persons last year]]</f>
        <v>1.2932993114055018E-3</v>
      </c>
    </row>
    <row r="198" spans="1:55" x14ac:dyDescent="0.3">
      <c r="A198" t="s">
        <v>30</v>
      </c>
      <c r="B198" t="s">
        <v>29</v>
      </c>
      <c r="C198" t="s">
        <v>245</v>
      </c>
      <c r="D198" t="s">
        <v>306</v>
      </c>
      <c r="E198">
        <v>13</v>
      </c>
      <c r="F198">
        <v>958</v>
      </c>
      <c r="G198">
        <v>944</v>
      </c>
      <c r="H198">
        <v>929</v>
      </c>
      <c r="I198">
        <v>935</v>
      </c>
      <c r="J198">
        <v>918</v>
      </c>
      <c r="K198">
        <v>874</v>
      </c>
      <c r="L198">
        <v>881</v>
      </c>
      <c r="M198">
        <v>853</v>
      </c>
      <c r="N198">
        <v>816</v>
      </c>
      <c r="O198">
        <v>876</v>
      </c>
      <c r="P198">
        <v>808</v>
      </c>
      <c r="Q198">
        <v>790</v>
      </c>
      <c r="R198">
        <v>765</v>
      </c>
      <c r="S198">
        <v>708</v>
      </c>
      <c r="T198">
        <v>727</v>
      </c>
      <c r="U198">
        <v>759</v>
      </c>
      <c r="V198">
        <v>755</v>
      </c>
      <c r="W198">
        <v>814</v>
      </c>
      <c r="X198">
        <v>765</v>
      </c>
      <c r="Y198">
        <v>795</v>
      </c>
      <c r="AX198" t="s">
        <v>9</v>
      </c>
      <c r="AY198" s="114" t="s">
        <v>279</v>
      </c>
      <c r="AZ198">
        <v>57606</v>
      </c>
      <c r="BA198">
        <v>57292</v>
      </c>
      <c r="BB198" t="s">
        <v>314</v>
      </c>
      <c r="BC198" s="130">
        <f>(AnnualChTB[[#This Row],[Persons this year]]-AnnualChTB[[#This Row],[Persons last year]])/AnnualChTB[[#This Row],[Persons last year]]</f>
        <v>5.4806953850450322E-3</v>
      </c>
    </row>
    <row r="199" spans="1:55" x14ac:dyDescent="0.3">
      <c r="A199" t="s">
        <v>30</v>
      </c>
      <c r="B199" t="s">
        <v>29</v>
      </c>
      <c r="C199" t="s">
        <v>245</v>
      </c>
      <c r="D199" t="s">
        <v>306</v>
      </c>
      <c r="E199">
        <v>14</v>
      </c>
      <c r="F199">
        <v>890</v>
      </c>
      <c r="G199">
        <v>948</v>
      </c>
      <c r="H199">
        <v>945</v>
      </c>
      <c r="I199">
        <v>937</v>
      </c>
      <c r="J199">
        <v>932</v>
      </c>
      <c r="K199">
        <v>926</v>
      </c>
      <c r="L199">
        <v>879</v>
      </c>
      <c r="M199">
        <v>885</v>
      </c>
      <c r="N199">
        <v>862</v>
      </c>
      <c r="O199">
        <v>841</v>
      </c>
      <c r="P199">
        <v>897</v>
      </c>
      <c r="Q199">
        <v>822</v>
      </c>
      <c r="R199">
        <v>800</v>
      </c>
      <c r="S199">
        <v>777</v>
      </c>
      <c r="T199">
        <v>710</v>
      </c>
      <c r="U199">
        <v>737</v>
      </c>
      <c r="V199">
        <v>759</v>
      </c>
      <c r="W199">
        <v>777</v>
      </c>
      <c r="X199">
        <v>824</v>
      </c>
      <c r="Y199">
        <v>770</v>
      </c>
      <c r="AX199" t="s">
        <v>9</v>
      </c>
      <c r="AY199" s="114" t="s">
        <v>280</v>
      </c>
      <c r="AZ199">
        <v>57878</v>
      </c>
      <c r="BA199">
        <v>57606</v>
      </c>
      <c r="BB199" t="s">
        <v>314</v>
      </c>
      <c r="BC199" s="130">
        <f>(AnnualChTB[[#This Row],[Persons this year]]-AnnualChTB[[#This Row],[Persons last year]])/AnnualChTB[[#This Row],[Persons last year]]</f>
        <v>4.7217303753081278E-3</v>
      </c>
    </row>
    <row r="200" spans="1:55" x14ac:dyDescent="0.3">
      <c r="A200" t="s">
        <v>30</v>
      </c>
      <c r="B200" t="s">
        <v>29</v>
      </c>
      <c r="C200" t="s">
        <v>245</v>
      </c>
      <c r="D200" t="s">
        <v>306</v>
      </c>
      <c r="E200">
        <v>15</v>
      </c>
      <c r="F200">
        <v>906</v>
      </c>
      <c r="G200">
        <v>908</v>
      </c>
      <c r="H200">
        <v>939</v>
      </c>
      <c r="I200">
        <v>937</v>
      </c>
      <c r="J200">
        <v>959</v>
      </c>
      <c r="K200">
        <v>940</v>
      </c>
      <c r="L200">
        <v>923</v>
      </c>
      <c r="M200">
        <v>884</v>
      </c>
      <c r="N200">
        <v>875</v>
      </c>
      <c r="O200">
        <v>862</v>
      </c>
      <c r="P200">
        <v>847</v>
      </c>
      <c r="Q200">
        <v>894</v>
      </c>
      <c r="R200">
        <v>833</v>
      </c>
      <c r="S200">
        <v>817</v>
      </c>
      <c r="T200">
        <v>791</v>
      </c>
      <c r="U200">
        <v>719</v>
      </c>
      <c r="V200">
        <v>753</v>
      </c>
      <c r="W200">
        <v>767</v>
      </c>
      <c r="X200">
        <v>775</v>
      </c>
      <c r="Y200">
        <v>825</v>
      </c>
      <c r="AX200" t="s">
        <v>9</v>
      </c>
      <c r="AY200" s="114" t="s">
        <v>281</v>
      </c>
      <c r="AZ200">
        <v>58105</v>
      </c>
      <c r="BA200">
        <v>57878</v>
      </c>
      <c r="BB200" t="s">
        <v>314</v>
      </c>
      <c r="BC200" s="130">
        <f>(AnnualChTB[[#This Row],[Persons this year]]-AnnualChTB[[#This Row],[Persons last year]])/AnnualChTB[[#This Row],[Persons last year]]</f>
        <v>3.9220429178617091E-3</v>
      </c>
    </row>
    <row r="201" spans="1:55" x14ac:dyDescent="0.3">
      <c r="A201" t="s">
        <v>30</v>
      </c>
      <c r="B201" t="s">
        <v>29</v>
      </c>
      <c r="C201" t="s">
        <v>245</v>
      </c>
      <c r="D201" t="s">
        <v>306</v>
      </c>
      <c r="E201">
        <v>16</v>
      </c>
      <c r="F201">
        <v>834</v>
      </c>
      <c r="G201">
        <v>905</v>
      </c>
      <c r="H201">
        <v>903</v>
      </c>
      <c r="I201">
        <v>944</v>
      </c>
      <c r="J201">
        <v>943</v>
      </c>
      <c r="K201">
        <v>967</v>
      </c>
      <c r="L201">
        <v>944</v>
      </c>
      <c r="M201">
        <v>941</v>
      </c>
      <c r="N201">
        <v>902</v>
      </c>
      <c r="O201">
        <v>895</v>
      </c>
      <c r="P201">
        <v>858</v>
      </c>
      <c r="Q201">
        <v>851</v>
      </c>
      <c r="R201">
        <v>913</v>
      </c>
      <c r="S201">
        <v>837</v>
      </c>
      <c r="T201">
        <v>814</v>
      </c>
      <c r="U201">
        <v>796</v>
      </c>
      <c r="V201">
        <v>726</v>
      </c>
      <c r="W201">
        <v>748</v>
      </c>
      <c r="X201">
        <v>782</v>
      </c>
      <c r="Y201">
        <v>785</v>
      </c>
      <c r="AX201" t="s">
        <v>9</v>
      </c>
      <c r="AY201" s="114" t="s">
        <v>282</v>
      </c>
      <c r="AZ201">
        <v>58519</v>
      </c>
      <c r="BA201">
        <v>58105</v>
      </c>
      <c r="BB201" t="s">
        <v>314</v>
      </c>
      <c r="BC201" s="130">
        <f>(AnnualChTB[[#This Row],[Persons this year]]-AnnualChTB[[#This Row],[Persons last year]])/AnnualChTB[[#This Row],[Persons last year]]</f>
        <v>7.1250322691678858E-3</v>
      </c>
    </row>
    <row r="202" spans="1:55" x14ac:dyDescent="0.3">
      <c r="A202" t="s">
        <v>30</v>
      </c>
      <c r="B202" t="s">
        <v>29</v>
      </c>
      <c r="C202" t="s">
        <v>245</v>
      </c>
      <c r="D202" t="s">
        <v>306</v>
      </c>
      <c r="E202">
        <v>17</v>
      </c>
      <c r="F202">
        <v>808</v>
      </c>
      <c r="G202">
        <v>845</v>
      </c>
      <c r="H202">
        <v>908</v>
      </c>
      <c r="I202">
        <v>896</v>
      </c>
      <c r="J202">
        <v>959</v>
      </c>
      <c r="K202">
        <v>958</v>
      </c>
      <c r="L202">
        <v>990</v>
      </c>
      <c r="M202">
        <v>949</v>
      </c>
      <c r="N202">
        <v>943</v>
      </c>
      <c r="O202">
        <v>897</v>
      </c>
      <c r="P202">
        <v>905</v>
      </c>
      <c r="Q202">
        <v>866</v>
      </c>
      <c r="R202">
        <v>867</v>
      </c>
      <c r="S202">
        <v>919</v>
      </c>
      <c r="T202">
        <v>848</v>
      </c>
      <c r="U202">
        <v>811</v>
      </c>
      <c r="V202">
        <v>799</v>
      </c>
      <c r="W202">
        <v>744</v>
      </c>
      <c r="X202">
        <v>762</v>
      </c>
      <c r="Y202">
        <v>793</v>
      </c>
      <c r="AX202" t="s">
        <v>9</v>
      </c>
      <c r="AY202" s="114" t="s">
        <v>283</v>
      </c>
      <c r="AZ202">
        <v>58864</v>
      </c>
      <c r="BA202">
        <v>58519</v>
      </c>
      <c r="BB202" t="s">
        <v>314</v>
      </c>
      <c r="BC202" s="130">
        <f>(AnnualChTB[[#This Row],[Persons this year]]-AnnualChTB[[#This Row],[Persons last year]])/AnnualChTB[[#This Row],[Persons last year]]</f>
        <v>5.8955211128009707E-3</v>
      </c>
    </row>
    <row r="203" spans="1:55" x14ac:dyDescent="0.3">
      <c r="A203" t="s">
        <v>30</v>
      </c>
      <c r="B203" t="s">
        <v>29</v>
      </c>
      <c r="C203" t="s">
        <v>245</v>
      </c>
      <c r="D203" t="s">
        <v>306</v>
      </c>
      <c r="E203">
        <v>18</v>
      </c>
      <c r="F203">
        <v>818</v>
      </c>
      <c r="G203">
        <v>818</v>
      </c>
      <c r="H203">
        <v>856</v>
      </c>
      <c r="I203">
        <v>924</v>
      </c>
      <c r="J203">
        <v>884</v>
      </c>
      <c r="K203">
        <v>958</v>
      </c>
      <c r="L203">
        <v>952</v>
      </c>
      <c r="M203">
        <v>974</v>
      </c>
      <c r="N203">
        <v>937</v>
      </c>
      <c r="O203">
        <v>921</v>
      </c>
      <c r="P203">
        <v>895</v>
      </c>
      <c r="Q203">
        <v>899</v>
      </c>
      <c r="R203">
        <v>851</v>
      </c>
      <c r="S203">
        <v>861</v>
      </c>
      <c r="T203">
        <v>921</v>
      </c>
      <c r="U203">
        <v>842</v>
      </c>
      <c r="V203">
        <v>791</v>
      </c>
      <c r="W203">
        <v>791</v>
      </c>
      <c r="X203">
        <v>752</v>
      </c>
      <c r="Y203">
        <v>765</v>
      </c>
      <c r="AX203" t="s">
        <v>9</v>
      </c>
      <c r="AY203" s="114" t="s">
        <v>265</v>
      </c>
      <c r="AZ203">
        <v>59504</v>
      </c>
      <c r="BA203">
        <v>58864</v>
      </c>
      <c r="BB203" t="s">
        <v>314</v>
      </c>
      <c r="BC203" s="130">
        <f>(AnnualChTB[[#This Row],[Persons this year]]-AnnualChTB[[#This Row],[Persons last year]])/AnnualChTB[[#This Row],[Persons last year]]</f>
        <v>1.0872519706441968E-2</v>
      </c>
    </row>
    <row r="204" spans="1:55" x14ac:dyDescent="0.3">
      <c r="A204" t="s">
        <v>30</v>
      </c>
      <c r="B204" t="s">
        <v>29</v>
      </c>
      <c r="C204" t="s">
        <v>245</v>
      </c>
      <c r="D204" t="s">
        <v>306</v>
      </c>
      <c r="E204">
        <v>19</v>
      </c>
      <c r="F204">
        <v>697</v>
      </c>
      <c r="G204">
        <v>746</v>
      </c>
      <c r="H204">
        <v>731</v>
      </c>
      <c r="I204">
        <v>789</v>
      </c>
      <c r="J204">
        <v>860</v>
      </c>
      <c r="K204">
        <v>804</v>
      </c>
      <c r="L204">
        <v>886</v>
      </c>
      <c r="M204">
        <v>853</v>
      </c>
      <c r="N204">
        <v>882</v>
      </c>
      <c r="O204">
        <v>832</v>
      </c>
      <c r="P204">
        <v>837</v>
      </c>
      <c r="Q204">
        <v>785</v>
      </c>
      <c r="R204">
        <v>803</v>
      </c>
      <c r="S204">
        <v>737</v>
      </c>
      <c r="T204">
        <v>770</v>
      </c>
      <c r="U204">
        <v>801</v>
      </c>
      <c r="V204">
        <v>737</v>
      </c>
      <c r="W204">
        <v>682</v>
      </c>
      <c r="X204">
        <v>707</v>
      </c>
      <c r="Y204">
        <v>662</v>
      </c>
      <c r="AX204" t="s">
        <v>9</v>
      </c>
      <c r="AY204" s="114" t="s">
        <v>266</v>
      </c>
      <c r="AZ204">
        <v>60057</v>
      </c>
      <c r="BA204">
        <v>59504</v>
      </c>
      <c r="BB204" t="s">
        <v>314</v>
      </c>
      <c r="BC204" s="130">
        <f>(AnnualChTB[[#This Row],[Persons this year]]-AnnualChTB[[#This Row],[Persons last year]])/AnnualChTB[[#This Row],[Persons last year]]</f>
        <v>9.2934928744286098E-3</v>
      </c>
    </row>
    <row r="205" spans="1:55" x14ac:dyDescent="0.3">
      <c r="A205" t="s">
        <v>30</v>
      </c>
      <c r="B205" t="s">
        <v>29</v>
      </c>
      <c r="C205" t="s">
        <v>245</v>
      </c>
      <c r="D205" t="s">
        <v>306</v>
      </c>
      <c r="E205">
        <v>20</v>
      </c>
      <c r="F205">
        <v>695</v>
      </c>
      <c r="G205">
        <v>679</v>
      </c>
      <c r="H205">
        <v>745</v>
      </c>
      <c r="I205">
        <v>754</v>
      </c>
      <c r="J205">
        <v>789</v>
      </c>
      <c r="K205">
        <v>832</v>
      </c>
      <c r="L205">
        <v>790</v>
      </c>
      <c r="M205">
        <v>842</v>
      </c>
      <c r="N205">
        <v>798</v>
      </c>
      <c r="O205">
        <v>859</v>
      </c>
      <c r="P205">
        <v>815</v>
      </c>
      <c r="Q205">
        <v>821</v>
      </c>
      <c r="R205">
        <v>799</v>
      </c>
      <c r="S205">
        <v>790</v>
      </c>
      <c r="T205">
        <v>706</v>
      </c>
      <c r="U205">
        <v>767</v>
      </c>
      <c r="V205">
        <v>765</v>
      </c>
      <c r="W205">
        <v>734</v>
      </c>
      <c r="X205">
        <v>661</v>
      </c>
      <c r="Y205">
        <v>648</v>
      </c>
      <c r="AX205" t="s">
        <v>9</v>
      </c>
      <c r="AY205" s="114" t="s">
        <v>297</v>
      </c>
      <c r="AZ205">
        <v>60888</v>
      </c>
      <c r="BA205">
        <v>60057</v>
      </c>
      <c r="BB205" t="s">
        <v>314</v>
      </c>
      <c r="BC205" s="130">
        <f>(AnnualChTB[[#This Row],[Persons this year]]-AnnualChTB[[#This Row],[Persons last year]])/AnnualChTB[[#This Row],[Persons last year]]</f>
        <v>1.3836854987761627E-2</v>
      </c>
    </row>
    <row r="206" spans="1:55" x14ac:dyDescent="0.3">
      <c r="A206" t="s">
        <v>30</v>
      </c>
      <c r="B206" t="s">
        <v>29</v>
      </c>
      <c r="C206" t="s">
        <v>245</v>
      </c>
      <c r="D206" t="s">
        <v>306</v>
      </c>
      <c r="E206">
        <v>21</v>
      </c>
      <c r="F206">
        <v>730</v>
      </c>
      <c r="G206">
        <v>715</v>
      </c>
      <c r="H206">
        <v>704</v>
      </c>
      <c r="I206">
        <v>764</v>
      </c>
      <c r="J206">
        <v>757</v>
      </c>
      <c r="K206">
        <v>816</v>
      </c>
      <c r="L206">
        <v>860</v>
      </c>
      <c r="M206">
        <v>791</v>
      </c>
      <c r="N206">
        <v>828</v>
      </c>
      <c r="O206">
        <v>835</v>
      </c>
      <c r="P206">
        <v>844</v>
      </c>
      <c r="Q206">
        <v>825</v>
      </c>
      <c r="R206">
        <v>861</v>
      </c>
      <c r="S206">
        <v>834</v>
      </c>
      <c r="T206">
        <v>798</v>
      </c>
      <c r="U206">
        <v>734</v>
      </c>
      <c r="V206">
        <v>769</v>
      </c>
      <c r="W206">
        <v>792</v>
      </c>
      <c r="X206">
        <v>762</v>
      </c>
      <c r="Y206">
        <v>652</v>
      </c>
      <c r="AX206" t="s">
        <v>9</v>
      </c>
      <c r="AY206" s="114" t="s">
        <v>344</v>
      </c>
      <c r="AZ206">
        <v>62026</v>
      </c>
      <c r="BA206">
        <v>62026</v>
      </c>
      <c r="BB206" t="s">
        <v>314</v>
      </c>
      <c r="BC206" s="130">
        <f>(AnnualChTB[[#This Row],[Persons this year]]-AnnualChTB[[#This Row],[Persons last year]])/AnnualChTB[[#This Row],[Persons last year]]</f>
        <v>0</v>
      </c>
    </row>
    <row r="207" spans="1:55" x14ac:dyDescent="0.3">
      <c r="A207" t="s">
        <v>30</v>
      </c>
      <c r="B207" t="s">
        <v>29</v>
      </c>
      <c r="C207" t="s">
        <v>245</v>
      </c>
      <c r="D207" t="s">
        <v>306</v>
      </c>
      <c r="E207">
        <v>22</v>
      </c>
      <c r="F207">
        <v>665</v>
      </c>
      <c r="G207">
        <v>736</v>
      </c>
      <c r="H207">
        <v>741</v>
      </c>
      <c r="I207">
        <v>742</v>
      </c>
      <c r="J207">
        <v>806</v>
      </c>
      <c r="K207">
        <v>791</v>
      </c>
      <c r="L207">
        <v>849</v>
      </c>
      <c r="M207">
        <v>854</v>
      </c>
      <c r="N207">
        <v>787</v>
      </c>
      <c r="O207">
        <v>853</v>
      </c>
      <c r="P207">
        <v>865</v>
      </c>
      <c r="Q207">
        <v>886</v>
      </c>
      <c r="R207">
        <v>902</v>
      </c>
      <c r="S207">
        <v>873</v>
      </c>
      <c r="T207">
        <v>861</v>
      </c>
      <c r="U207">
        <v>840</v>
      </c>
      <c r="V207">
        <v>772</v>
      </c>
      <c r="W207">
        <v>825</v>
      </c>
      <c r="X207">
        <v>855</v>
      </c>
      <c r="Y207">
        <v>784</v>
      </c>
      <c r="AX207" t="s">
        <v>7</v>
      </c>
      <c r="AY207" s="114" t="s">
        <v>268</v>
      </c>
      <c r="AZ207">
        <v>65647</v>
      </c>
      <c r="BB207" t="s">
        <v>314</v>
      </c>
      <c r="BC207" s="130"/>
    </row>
    <row r="208" spans="1:55" x14ac:dyDescent="0.3">
      <c r="A208" t="s">
        <v>30</v>
      </c>
      <c r="B208" t="s">
        <v>29</v>
      </c>
      <c r="C208" t="s">
        <v>245</v>
      </c>
      <c r="D208" t="s">
        <v>306</v>
      </c>
      <c r="E208">
        <v>23</v>
      </c>
      <c r="F208">
        <v>610</v>
      </c>
      <c r="G208">
        <v>667</v>
      </c>
      <c r="H208">
        <v>773</v>
      </c>
      <c r="I208">
        <v>772</v>
      </c>
      <c r="J208">
        <v>744</v>
      </c>
      <c r="K208">
        <v>865</v>
      </c>
      <c r="L208">
        <v>841</v>
      </c>
      <c r="M208">
        <v>852</v>
      </c>
      <c r="N208">
        <v>820</v>
      </c>
      <c r="O208">
        <v>819</v>
      </c>
      <c r="P208">
        <v>848</v>
      </c>
      <c r="Q208">
        <v>885</v>
      </c>
      <c r="R208">
        <v>935</v>
      </c>
      <c r="S208">
        <v>881</v>
      </c>
      <c r="T208">
        <v>861</v>
      </c>
      <c r="U208">
        <v>879</v>
      </c>
      <c r="V208">
        <v>872</v>
      </c>
      <c r="W208">
        <v>806</v>
      </c>
      <c r="X208">
        <v>875</v>
      </c>
      <c r="Y208">
        <v>879</v>
      </c>
      <c r="AX208" t="s">
        <v>7</v>
      </c>
      <c r="AY208" s="114" t="s">
        <v>269</v>
      </c>
      <c r="AZ208">
        <v>65556</v>
      </c>
      <c r="BA208">
        <v>65647</v>
      </c>
      <c r="BB208" t="s">
        <v>314</v>
      </c>
      <c r="BC208" s="130">
        <f>(AnnualChTB[[#This Row],[Persons this year]]-AnnualChTB[[#This Row],[Persons last year]])/AnnualChTB[[#This Row],[Persons last year]]</f>
        <v>-1.3862019589623289E-3</v>
      </c>
    </row>
    <row r="209" spans="1:55" x14ac:dyDescent="0.3">
      <c r="A209" t="s">
        <v>30</v>
      </c>
      <c r="B209" t="s">
        <v>29</v>
      </c>
      <c r="C209" t="s">
        <v>245</v>
      </c>
      <c r="D209" t="s">
        <v>306</v>
      </c>
      <c r="E209">
        <v>24</v>
      </c>
      <c r="F209">
        <v>634</v>
      </c>
      <c r="G209">
        <v>642</v>
      </c>
      <c r="H209">
        <v>662</v>
      </c>
      <c r="I209">
        <v>791</v>
      </c>
      <c r="J209">
        <v>774</v>
      </c>
      <c r="K209">
        <v>755</v>
      </c>
      <c r="L209">
        <v>880</v>
      </c>
      <c r="M209">
        <v>846</v>
      </c>
      <c r="N209">
        <v>869</v>
      </c>
      <c r="O209">
        <v>841</v>
      </c>
      <c r="P209">
        <v>834</v>
      </c>
      <c r="Q209">
        <v>867</v>
      </c>
      <c r="R209">
        <v>910</v>
      </c>
      <c r="S209">
        <v>923</v>
      </c>
      <c r="T209">
        <v>890</v>
      </c>
      <c r="U209">
        <v>868</v>
      </c>
      <c r="V209">
        <v>865</v>
      </c>
      <c r="W209">
        <v>868</v>
      </c>
      <c r="X209">
        <v>807</v>
      </c>
      <c r="Y209">
        <v>887</v>
      </c>
      <c r="AX209" t="s">
        <v>7</v>
      </c>
      <c r="AY209" s="114" t="s">
        <v>270</v>
      </c>
      <c r="AZ209">
        <v>65729</v>
      </c>
      <c r="BA209">
        <v>65556</v>
      </c>
      <c r="BB209" t="s">
        <v>314</v>
      </c>
      <c r="BC209" s="130">
        <f>(AnnualChTB[[#This Row],[Persons this year]]-AnnualChTB[[#This Row],[Persons last year]])/AnnualChTB[[#This Row],[Persons last year]]</f>
        <v>2.6389651595582404E-3</v>
      </c>
    </row>
    <row r="210" spans="1:55" x14ac:dyDescent="0.3">
      <c r="A210" t="s">
        <v>30</v>
      </c>
      <c r="B210" t="s">
        <v>29</v>
      </c>
      <c r="C210" t="s">
        <v>245</v>
      </c>
      <c r="D210" t="s">
        <v>306</v>
      </c>
      <c r="E210">
        <v>25</v>
      </c>
      <c r="F210">
        <v>672</v>
      </c>
      <c r="G210">
        <v>648</v>
      </c>
      <c r="H210">
        <v>666</v>
      </c>
      <c r="I210">
        <v>692</v>
      </c>
      <c r="J210">
        <v>805</v>
      </c>
      <c r="K210">
        <v>763</v>
      </c>
      <c r="L210">
        <v>770</v>
      </c>
      <c r="M210">
        <v>871</v>
      </c>
      <c r="N210">
        <v>855</v>
      </c>
      <c r="O210">
        <v>907</v>
      </c>
      <c r="P210">
        <v>837</v>
      </c>
      <c r="Q210">
        <v>842</v>
      </c>
      <c r="R210">
        <v>854</v>
      </c>
      <c r="S210">
        <v>933</v>
      </c>
      <c r="T210">
        <v>942</v>
      </c>
      <c r="U210">
        <v>927</v>
      </c>
      <c r="V210">
        <v>885</v>
      </c>
      <c r="W210">
        <v>853</v>
      </c>
      <c r="X210">
        <v>874</v>
      </c>
      <c r="Y210">
        <v>774</v>
      </c>
      <c r="AX210" t="s">
        <v>7</v>
      </c>
      <c r="AY210" s="114" t="s">
        <v>271</v>
      </c>
      <c r="AZ210">
        <v>65623</v>
      </c>
      <c r="BA210">
        <v>65729</v>
      </c>
      <c r="BB210" t="s">
        <v>314</v>
      </c>
      <c r="BC210" s="130">
        <f>(AnnualChTB[[#This Row],[Persons this year]]-AnnualChTB[[#This Row],[Persons last year]])/AnnualChTB[[#This Row],[Persons last year]]</f>
        <v>-1.6126823776415281E-3</v>
      </c>
    </row>
    <row r="211" spans="1:55" x14ac:dyDescent="0.3">
      <c r="A211" t="s">
        <v>30</v>
      </c>
      <c r="B211" t="s">
        <v>29</v>
      </c>
      <c r="C211" t="s">
        <v>245</v>
      </c>
      <c r="D211" t="s">
        <v>306</v>
      </c>
      <c r="E211">
        <v>26</v>
      </c>
      <c r="F211">
        <v>659</v>
      </c>
      <c r="G211">
        <v>674</v>
      </c>
      <c r="H211">
        <v>671</v>
      </c>
      <c r="I211">
        <v>672</v>
      </c>
      <c r="J211">
        <v>729</v>
      </c>
      <c r="K211">
        <v>821</v>
      </c>
      <c r="L211">
        <v>799</v>
      </c>
      <c r="M211">
        <v>770</v>
      </c>
      <c r="N211">
        <v>842</v>
      </c>
      <c r="O211">
        <v>869</v>
      </c>
      <c r="P211">
        <v>910</v>
      </c>
      <c r="Q211">
        <v>850</v>
      </c>
      <c r="R211">
        <v>849</v>
      </c>
      <c r="S211">
        <v>850</v>
      </c>
      <c r="T211">
        <v>938</v>
      </c>
      <c r="U211">
        <v>934</v>
      </c>
      <c r="V211">
        <v>934</v>
      </c>
      <c r="W211">
        <v>884</v>
      </c>
      <c r="X211">
        <v>835</v>
      </c>
      <c r="Y211">
        <v>873</v>
      </c>
      <c r="AX211" t="s">
        <v>7</v>
      </c>
      <c r="AY211" s="114" t="s">
        <v>272</v>
      </c>
      <c r="AZ211">
        <v>65872</v>
      </c>
      <c r="BA211">
        <v>65623</v>
      </c>
      <c r="BB211" t="s">
        <v>314</v>
      </c>
      <c r="BC211" s="130">
        <f>(AnnualChTB[[#This Row],[Persons this year]]-AnnualChTB[[#This Row],[Persons last year]])/AnnualChTB[[#This Row],[Persons last year]]</f>
        <v>3.7944013531840972E-3</v>
      </c>
    </row>
    <row r="212" spans="1:55" x14ac:dyDescent="0.3">
      <c r="A212" t="s">
        <v>30</v>
      </c>
      <c r="B212" t="s">
        <v>29</v>
      </c>
      <c r="C212" t="s">
        <v>245</v>
      </c>
      <c r="D212" t="s">
        <v>306</v>
      </c>
      <c r="E212">
        <v>27</v>
      </c>
      <c r="F212">
        <v>727</v>
      </c>
      <c r="G212">
        <v>680</v>
      </c>
      <c r="H212">
        <v>662</v>
      </c>
      <c r="I212">
        <v>691</v>
      </c>
      <c r="J212">
        <v>684</v>
      </c>
      <c r="K212">
        <v>733</v>
      </c>
      <c r="L212">
        <v>846</v>
      </c>
      <c r="M212">
        <v>781</v>
      </c>
      <c r="N212">
        <v>765</v>
      </c>
      <c r="O212">
        <v>869</v>
      </c>
      <c r="P212">
        <v>845</v>
      </c>
      <c r="Q212">
        <v>913</v>
      </c>
      <c r="R212">
        <v>842</v>
      </c>
      <c r="S212">
        <v>866</v>
      </c>
      <c r="T212">
        <v>827</v>
      </c>
      <c r="U212">
        <v>956</v>
      </c>
      <c r="V212">
        <v>920</v>
      </c>
      <c r="W212">
        <v>917</v>
      </c>
      <c r="X212">
        <v>868</v>
      </c>
      <c r="Y212">
        <v>822</v>
      </c>
      <c r="AX212" t="s">
        <v>7</v>
      </c>
      <c r="AY212" s="114" t="s">
        <v>273</v>
      </c>
      <c r="AZ212">
        <v>66199</v>
      </c>
      <c r="BA212">
        <v>65872</v>
      </c>
      <c r="BB212" t="s">
        <v>314</v>
      </c>
      <c r="BC212" s="130">
        <f>(AnnualChTB[[#This Row],[Persons this year]]-AnnualChTB[[#This Row],[Persons last year]])/AnnualChTB[[#This Row],[Persons last year]]</f>
        <v>4.9641729414622296E-3</v>
      </c>
    </row>
    <row r="213" spans="1:55" x14ac:dyDescent="0.3">
      <c r="A213" t="s">
        <v>30</v>
      </c>
      <c r="B213" t="s">
        <v>29</v>
      </c>
      <c r="C213" t="s">
        <v>245</v>
      </c>
      <c r="D213" t="s">
        <v>306</v>
      </c>
      <c r="E213">
        <v>28</v>
      </c>
      <c r="F213">
        <v>861</v>
      </c>
      <c r="G213">
        <v>732</v>
      </c>
      <c r="H213">
        <v>693</v>
      </c>
      <c r="I213">
        <v>680</v>
      </c>
      <c r="J213">
        <v>706</v>
      </c>
      <c r="K213">
        <v>695</v>
      </c>
      <c r="L213">
        <v>750</v>
      </c>
      <c r="M213">
        <v>838</v>
      </c>
      <c r="N213">
        <v>809</v>
      </c>
      <c r="O213">
        <v>760</v>
      </c>
      <c r="P213">
        <v>864</v>
      </c>
      <c r="Q213">
        <v>851</v>
      </c>
      <c r="R213">
        <v>880</v>
      </c>
      <c r="S213">
        <v>825</v>
      </c>
      <c r="T213">
        <v>869</v>
      </c>
      <c r="U213">
        <v>806</v>
      </c>
      <c r="V213">
        <v>949</v>
      </c>
      <c r="W213">
        <v>915</v>
      </c>
      <c r="X213">
        <v>896</v>
      </c>
      <c r="Y213">
        <v>842</v>
      </c>
      <c r="AX213" t="s">
        <v>7</v>
      </c>
      <c r="AY213" s="114" t="s">
        <v>274</v>
      </c>
      <c r="AZ213">
        <v>66623</v>
      </c>
      <c r="BA213">
        <v>66199</v>
      </c>
      <c r="BB213" t="s">
        <v>314</v>
      </c>
      <c r="BC213" s="130">
        <f>(AnnualChTB[[#This Row],[Persons this year]]-AnnualChTB[[#This Row],[Persons last year]])/AnnualChTB[[#This Row],[Persons last year]]</f>
        <v>6.4049305880753485E-3</v>
      </c>
    </row>
    <row r="214" spans="1:55" x14ac:dyDescent="0.3">
      <c r="A214" t="s">
        <v>30</v>
      </c>
      <c r="B214" t="s">
        <v>29</v>
      </c>
      <c r="C214" t="s">
        <v>245</v>
      </c>
      <c r="D214" t="s">
        <v>306</v>
      </c>
      <c r="E214">
        <v>29</v>
      </c>
      <c r="F214">
        <v>906</v>
      </c>
      <c r="G214">
        <v>857</v>
      </c>
      <c r="H214">
        <v>758</v>
      </c>
      <c r="I214">
        <v>718</v>
      </c>
      <c r="J214">
        <v>714</v>
      </c>
      <c r="K214">
        <v>734</v>
      </c>
      <c r="L214">
        <v>686</v>
      </c>
      <c r="M214">
        <v>770</v>
      </c>
      <c r="N214">
        <v>854</v>
      </c>
      <c r="O214">
        <v>822</v>
      </c>
      <c r="P214">
        <v>761</v>
      </c>
      <c r="Q214">
        <v>851</v>
      </c>
      <c r="R214">
        <v>790</v>
      </c>
      <c r="S214">
        <v>861</v>
      </c>
      <c r="T214">
        <v>824</v>
      </c>
      <c r="U214">
        <v>853</v>
      </c>
      <c r="V214">
        <v>818</v>
      </c>
      <c r="W214">
        <v>951</v>
      </c>
      <c r="X214">
        <v>895</v>
      </c>
      <c r="Y214">
        <v>860</v>
      </c>
      <c r="AX214" t="s">
        <v>7</v>
      </c>
      <c r="AY214" s="114" t="s">
        <v>275</v>
      </c>
      <c r="AZ214">
        <v>67063</v>
      </c>
      <c r="BA214">
        <v>66623</v>
      </c>
      <c r="BB214" t="s">
        <v>314</v>
      </c>
      <c r="BC214" s="130">
        <f>(AnnualChTB[[#This Row],[Persons this year]]-AnnualChTB[[#This Row],[Persons last year]])/AnnualChTB[[#This Row],[Persons last year]]</f>
        <v>6.6043258334208908E-3</v>
      </c>
    </row>
    <row r="215" spans="1:55" x14ac:dyDescent="0.3">
      <c r="A215" t="s">
        <v>30</v>
      </c>
      <c r="B215" t="s">
        <v>29</v>
      </c>
      <c r="C215" t="s">
        <v>245</v>
      </c>
      <c r="D215" t="s">
        <v>306</v>
      </c>
      <c r="E215">
        <v>30</v>
      </c>
      <c r="F215">
        <v>948</v>
      </c>
      <c r="G215">
        <v>928</v>
      </c>
      <c r="H215">
        <v>905</v>
      </c>
      <c r="I215">
        <v>774</v>
      </c>
      <c r="J215">
        <v>727</v>
      </c>
      <c r="K215">
        <v>708</v>
      </c>
      <c r="L215">
        <v>755</v>
      </c>
      <c r="M215">
        <v>699</v>
      </c>
      <c r="N215">
        <v>780</v>
      </c>
      <c r="O215">
        <v>845</v>
      </c>
      <c r="P215">
        <v>830</v>
      </c>
      <c r="Q215">
        <v>756</v>
      </c>
      <c r="R215">
        <v>846</v>
      </c>
      <c r="S215">
        <v>781</v>
      </c>
      <c r="T215">
        <v>856</v>
      </c>
      <c r="U215">
        <v>872</v>
      </c>
      <c r="V215">
        <v>857</v>
      </c>
      <c r="W215">
        <v>812</v>
      </c>
      <c r="X215">
        <v>941</v>
      </c>
      <c r="Y215">
        <v>878</v>
      </c>
      <c r="AX215" t="s">
        <v>7</v>
      </c>
      <c r="AY215" s="114" t="s">
        <v>276</v>
      </c>
      <c r="AZ215">
        <v>67479</v>
      </c>
      <c r="BA215">
        <v>67063</v>
      </c>
      <c r="BB215" t="s">
        <v>314</v>
      </c>
      <c r="BC215" s="130">
        <f>(AnnualChTB[[#This Row],[Persons this year]]-AnnualChTB[[#This Row],[Persons last year]])/AnnualChTB[[#This Row],[Persons last year]]</f>
        <v>6.2031224371113733E-3</v>
      </c>
    </row>
    <row r="216" spans="1:55" x14ac:dyDescent="0.3">
      <c r="A216" t="s">
        <v>30</v>
      </c>
      <c r="B216" t="s">
        <v>29</v>
      </c>
      <c r="C216" t="s">
        <v>245</v>
      </c>
      <c r="D216" t="s">
        <v>306</v>
      </c>
      <c r="E216">
        <v>31</v>
      </c>
      <c r="F216">
        <v>1018</v>
      </c>
      <c r="G216">
        <v>942</v>
      </c>
      <c r="H216">
        <v>926</v>
      </c>
      <c r="I216">
        <v>906</v>
      </c>
      <c r="J216">
        <v>802</v>
      </c>
      <c r="K216">
        <v>732</v>
      </c>
      <c r="L216">
        <v>726</v>
      </c>
      <c r="M216">
        <v>739</v>
      </c>
      <c r="N216">
        <v>722</v>
      </c>
      <c r="O216">
        <v>787</v>
      </c>
      <c r="P216">
        <v>861</v>
      </c>
      <c r="Q216">
        <v>802</v>
      </c>
      <c r="R216">
        <v>733</v>
      </c>
      <c r="S216">
        <v>834</v>
      </c>
      <c r="T216">
        <v>788</v>
      </c>
      <c r="U216">
        <v>856</v>
      </c>
      <c r="V216">
        <v>881</v>
      </c>
      <c r="W216">
        <v>856</v>
      </c>
      <c r="X216">
        <v>815</v>
      </c>
      <c r="Y216">
        <v>948</v>
      </c>
      <c r="AX216" t="s">
        <v>7</v>
      </c>
      <c r="AY216" s="114" t="s">
        <v>277</v>
      </c>
      <c r="AZ216">
        <v>67824</v>
      </c>
      <c r="BA216">
        <v>67479</v>
      </c>
      <c r="BB216" t="s">
        <v>314</v>
      </c>
      <c r="BC216" s="130">
        <f>(AnnualChTB[[#This Row],[Persons this year]]-AnnualChTB[[#This Row],[Persons last year]])/AnnualChTB[[#This Row],[Persons last year]]</f>
        <v>5.1127017294269328E-3</v>
      </c>
    </row>
    <row r="217" spans="1:55" x14ac:dyDescent="0.3">
      <c r="A217" t="s">
        <v>30</v>
      </c>
      <c r="B217" t="s">
        <v>29</v>
      </c>
      <c r="C217" t="s">
        <v>245</v>
      </c>
      <c r="D217" t="s">
        <v>306</v>
      </c>
      <c r="E217">
        <v>32</v>
      </c>
      <c r="F217">
        <v>994</v>
      </c>
      <c r="G217">
        <v>1026</v>
      </c>
      <c r="H217">
        <v>938</v>
      </c>
      <c r="I217">
        <v>933</v>
      </c>
      <c r="J217">
        <v>932</v>
      </c>
      <c r="K217">
        <v>824</v>
      </c>
      <c r="L217">
        <v>759</v>
      </c>
      <c r="M217">
        <v>736</v>
      </c>
      <c r="N217">
        <v>722</v>
      </c>
      <c r="O217">
        <v>717</v>
      </c>
      <c r="P217">
        <v>793</v>
      </c>
      <c r="Q217">
        <v>837</v>
      </c>
      <c r="R217">
        <v>796</v>
      </c>
      <c r="S217">
        <v>726</v>
      </c>
      <c r="T217">
        <v>802</v>
      </c>
      <c r="U217">
        <v>798</v>
      </c>
      <c r="V217">
        <v>841</v>
      </c>
      <c r="W217">
        <v>888</v>
      </c>
      <c r="X217">
        <v>831</v>
      </c>
      <c r="Y217">
        <v>816</v>
      </c>
      <c r="AX217" t="s">
        <v>7</v>
      </c>
      <c r="AY217" s="114" t="s">
        <v>278</v>
      </c>
      <c r="AZ217">
        <v>68053</v>
      </c>
      <c r="BA217">
        <v>67824</v>
      </c>
      <c r="BB217" t="s">
        <v>314</v>
      </c>
      <c r="BC217" s="130">
        <f>(AnnualChTB[[#This Row],[Persons this year]]-AnnualChTB[[#This Row],[Persons last year]])/AnnualChTB[[#This Row],[Persons last year]]</f>
        <v>3.3763859400802077E-3</v>
      </c>
    </row>
    <row r="218" spans="1:55" x14ac:dyDescent="0.3">
      <c r="A218" t="s">
        <v>30</v>
      </c>
      <c r="B218" t="s">
        <v>29</v>
      </c>
      <c r="C218" t="s">
        <v>245</v>
      </c>
      <c r="D218" t="s">
        <v>306</v>
      </c>
      <c r="E218">
        <v>33</v>
      </c>
      <c r="F218">
        <v>1025</v>
      </c>
      <c r="G218">
        <v>981</v>
      </c>
      <c r="H218">
        <v>1010</v>
      </c>
      <c r="I218">
        <v>984</v>
      </c>
      <c r="J218">
        <v>954</v>
      </c>
      <c r="K218">
        <v>941</v>
      </c>
      <c r="L218">
        <v>833</v>
      </c>
      <c r="M218">
        <v>743</v>
      </c>
      <c r="N218">
        <v>737</v>
      </c>
      <c r="O218">
        <v>739</v>
      </c>
      <c r="P218">
        <v>728</v>
      </c>
      <c r="Q218">
        <v>802</v>
      </c>
      <c r="R218">
        <v>848</v>
      </c>
      <c r="S218">
        <v>820</v>
      </c>
      <c r="T218">
        <v>712</v>
      </c>
      <c r="U218">
        <v>798</v>
      </c>
      <c r="V218">
        <v>820</v>
      </c>
      <c r="W218">
        <v>829</v>
      </c>
      <c r="X218">
        <v>884</v>
      </c>
      <c r="Y218">
        <v>834</v>
      </c>
      <c r="AX218" t="s">
        <v>7</v>
      </c>
      <c r="AY218" s="114" t="s">
        <v>279</v>
      </c>
      <c r="AZ218">
        <v>68332</v>
      </c>
      <c r="BA218">
        <v>68053</v>
      </c>
      <c r="BB218" t="s">
        <v>314</v>
      </c>
      <c r="BC218" s="130">
        <f>(AnnualChTB[[#This Row],[Persons this year]]-AnnualChTB[[#This Row],[Persons last year]])/AnnualChTB[[#This Row],[Persons last year]]</f>
        <v>4.0997457863723866E-3</v>
      </c>
    </row>
    <row r="219" spans="1:55" x14ac:dyDescent="0.3">
      <c r="A219" t="s">
        <v>30</v>
      </c>
      <c r="B219" t="s">
        <v>29</v>
      </c>
      <c r="C219" t="s">
        <v>245</v>
      </c>
      <c r="D219" t="s">
        <v>306</v>
      </c>
      <c r="E219">
        <v>34</v>
      </c>
      <c r="F219">
        <v>1114</v>
      </c>
      <c r="G219">
        <v>1012</v>
      </c>
      <c r="H219">
        <v>1007</v>
      </c>
      <c r="I219">
        <v>994</v>
      </c>
      <c r="J219">
        <v>1015</v>
      </c>
      <c r="K219">
        <v>977</v>
      </c>
      <c r="L219">
        <v>935</v>
      </c>
      <c r="M219">
        <v>830</v>
      </c>
      <c r="N219">
        <v>748</v>
      </c>
      <c r="O219">
        <v>741</v>
      </c>
      <c r="P219">
        <v>730</v>
      </c>
      <c r="Q219">
        <v>698</v>
      </c>
      <c r="R219">
        <v>799</v>
      </c>
      <c r="S219">
        <v>842</v>
      </c>
      <c r="T219">
        <v>829</v>
      </c>
      <c r="U219">
        <v>708</v>
      </c>
      <c r="V219">
        <v>796</v>
      </c>
      <c r="W219">
        <v>805</v>
      </c>
      <c r="X219">
        <v>836</v>
      </c>
      <c r="Y219">
        <v>899</v>
      </c>
      <c r="AX219" t="s">
        <v>7</v>
      </c>
      <c r="AY219" s="114" t="s">
        <v>280</v>
      </c>
      <c r="AZ219">
        <v>68698</v>
      </c>
      <c r="BA219">
        <v>68332</v>
      </c>
      <c r="BB219" t="s">
        <v>314</v>
      </c>
      <c r="BC219" s="130">
        <f>(AnnualChTB[[#This Row],[Persons this year]]-AnnualChTB[[#This Row],[Persons last year]])/AnnualChTB[[#This Row],[Persons last year]]</f>
        <v>5.3562020722355561E-3</v>
      </c>
    </row>
    <row r="220" spans="1:55" x14ac:dyDescent="0.3">
      <c r="A220" t="s">
        <v>30</v>
      </c>
      <c r="B220" t="s">
        <v>29</v>
      </c>
      <c r="C220" t="s">
        <v>245</v>
      </c>
      <c r="D220" t="s">
        <v>306</v>
      </c>
      <c r="E220">
        <v>35</v>
      </c>
      <c r="F220">
        <v>1050</v>
      </c>
      <c r="G220">
        <v>1095</v>
      </c>
      <c r="H220">
        <v>1034</v>
      </c>
      <c r="I220">
        <v>1022</v>
      </c>
      <c r="J220">
        <v>1018</v>
      </c>
      <c r="K220">
        <v>1021</v>
      </c>
      <c r="L220">
        <v>963</v>
      </c>
      <c r="M220">
        <v>929</v>
      </c>
      <c r="N220">
        <v>863</v>
      </c>
      <c r="O220">
        <v>723</v>
      </c>
      <c r="P220">
        <v>734</v>
      </c>
      <c r="Q220">
        <v>718</v>
      </c>
      <c r="R220">
        <v>684</v>
      </c>
      <c r="S220">
        <v>818</v>
      </c>
      <c r="T220">
        <v>821</v>
      </c>
      <c r="U220">
        <v>826</v>
      </c>
      <c r="V220">
        <v>706</v>
      </c>
      <c r="W220">
        <v>768</v>
      </c>
      <c r="X220">
        <v>785</v>
      </c>
      <c r="Y220">
        <v>815</v>
      </c>
      <c r="AX220" t="s">
        <v>7</v>
      </c>
      <c r="AY220" s="114" t="s">
        <v>281</v>
      </c>
      <c r="AZ220">
        <v>69104</v>
      </c>
      <c r="BA220">
        <v>68698</v>
      </c>
      <c r="BB220" t="s">
        <v>314</v>
      </c>
      <c r="BC220" s="130">
        <f>(AnnualChTB[[#This Row],[Persons this year]]-AnnualChTB[[#This Row],[Persons last year]])/AnnualChTB[[#This Row],[Persons last year]]</f>
        <v>5.9099245975137559E-3</v>
      </c>
    </row>
    <row r="221" spans="1:55" x14ac:dyDescent="0.3">
      <c r="A221" t="s">
        <v>30</v>
      </c>
      <c r="B221" t="s">
        <v>29</v>
      </c>
      <c r="C221" t="s">
        <v>245</v>
      </c>
      <c r="D221" t="s">
        <v>306</v>
      </c>
      <c r="E221">
        <v>36</v>
      </c>
      <c r="F221">
        <v>1075</v>
      </c>
      <c r="G221">
        <v>1077</v>
      </c>
      <c r="H221">
        <v>1096</v>
      </c>
      <c r="I221">
        <v>1058</v>
      </c>
      <c r="J221">
        <v>1031</v>
      </c>
      <c r="K221">
        <v>1053</v>
      </c>
      <c r="L221">
        <v>993</v>
      </c>
      <c r="M221">
        <v>975</v>
      </c>
      <c r="N221">
        <v>924</v>
      </c>
      <c r="O221">
        <v>859</v>
      </c>
      <c r="P221">
        <v>724</v>
      </c>
      <c r="Q221">
        <v>719</v>
      </c>
      <c r="R221">
        <v>719</v>
      </c>
      <c r="S221">
        <v>672</v>
      </c>
      <c r="T221">
        <v>781</v>
      </c>
      <c r="U221">
        <v>805</v>
      </c>
      <c r="V221">
        <v>807</v>
      </c>
      <c r="W221">
        <v>671</v>
      </c>
      <c r="X221">
        <v>791</v>
      </c>
      <c r="Y221">
        <v>760</v>
      </c>
      <c r="AX221" t="s">
        <v>7</v>
      </c>
      <c r="AY221" s="114" t="s">
        <v>282</v>
      </c>
      <c r="AZ221">
        <v>69418</v>
      </c>
      <c r="BA221">
        <v>69104</v>
      </c>
      <c r="BB221" t="s">
        <v>314</v>
      </c>
      <c r="BC221" s="130">
        <f>(AnnualChTB[[#This Row],[Persons this year]]-AnnualChTB[[#This Row],[Persons last year]])/AnnualChTB[[#This Row],[Persons last year]]</f>
        <v>4.543875897198426E-3</v>
      </c>
    </row>
    <row r="222" spans="1:55" x14ac:dyDescent="0.3">
      <c r="A222" t="s">
        <v>30</v>
      </c>
      <c r="B222" t="s">
        <v>29</v>
      </c>
      <c r="C222" t="s">
        <v>245</v>
      </c>
      <c r="D222" t="s">
        <v>306</v>
      </c>
      <c r="E222">
        <v>37</v>
      </c>
      <c r="F222">
        <v>1050</v>
      </c>
      <c r="G222">
        <v>1064</v>
      </c>
      <c r="H222">
        <v>1091</v>
      </c>
      <c r="I222">
        <v>1101</v>
      </c>
      <c r="J222">
        <v>1083</v>
      </c>
      <c r="K222">
        <v>1048</v>
      </c>
      <c r="L222">
        <v>1042</v>
      </c>
      <c r="M222">
        <v>969</v>
      </c>
      <c r="N222">
        <v>971</v>
      </c>
      <c r="O222">
        <v>919</v>
      </c>
      <c r="P222">
        <v>847</v>
      </c>
      <c r="Q222">
        <v>715</v>
      </c>
      <c r="R222">
        <v>731</v>
      </c>
      <c r="S222">
        <v>698</v>
      </c>
      <c r="T222">
        <v>666</v>
      </c>
      <c r="U222">
        <v>792</v>
      </c>
      <c r="V222">
        <v>796</v>
      </c>
      <c r="W222">
        <v>776</v>
      </c>
      <c r="X222">
        <v>666</v>
      </c>
      <c r="Y222">
        <v>788</v>
      </c>
      <c r="AX222" t="s">
        <v>7</v>
      </c>
      <c r="AY222" s="114" t="s">
        <v>283</v>
      </c>
      <c r="AZ222">
        <v>69787</v>
      </c>
      <c r="BA222">
        <v>69418</v>
      </c>
      <c r="BB222" t="s">
        <v>314</v>
      </c>
      <c r="BC222" s="130">
        <f>(AnnualChTB[[#This Row],[Persons this year]]-AnnualChTB[[#This Row],[Persons last year]])/AnnualChTB[[#This Row],[Persons last year]]</f>
        <v>5.3156241896914341E-3</v>
      </c>
    </row>
    <row r="223" spans="1:55" x14ac:dyDescent="0.3">
      <c r="A223" t="s">
        <v>30</v>
      </c>
      <c r="B223" t="s">
        <v>29</v>
      </c>
      <c r="C223" t="s">
        <v>245</v>
      </c>
      <c r="D223" t="s">
        <v>306</v>
      </c>
      <c r="E223">
        <v>38</v>
      </c>
      <c r="F223">
        <v>1047</v>
      </c>
      <c r="G223">
        <v>1081</v>
      </c>
      <c r="H223">
        <v>1101</v>
      </c>
      <c r="I223">
        <v>1075</v>
      </c>
      <c r="J223">
        <v>1122</v>
      </c>
      <c r="K223">
        <v>1079</v>
      </c>
      <c r="L223">
        <v>1061</v>
      </c>
      <c r="M223">
        <v>1037</v>
      </c>
      <c r="N223">
        <v>985</v>
      </c>
      <c r="O223">
        <v>979</v>
      </c>
      <c r="P223">
        <v>920</v>
      </c>
      <c r="Q223">
        <v>862</v>
      </c>
      <c r="R223">
        <v>715</v>
      </c>
      <c r="S223">
        <v>737</v>
      </c>
      <c r="T223">
        <v>685</v>
      </c>
      <c r="U223">
        <v>676</v>
      </c>
      <c r="V223">
        <v>786</v>
      </c>
      <c r="W223">
        <v>806</v>
      </c>
      <c r="X223">
        <v>759</v>
      </c>
      <c r="Y223">
        <v>645</v>
      </c>
      <c r="AX223" t="s">
        <v>7</v>
      </c>
      <c r="AY223" s="114" t="s">
        <v>265</v>
      </c>
      <c r="AZ223">
        <v>70365</v>
      </c>
      <c r="BA223">
        <v>69787</v>
      </c>
      <c r="BB223" t="s">
        <v>314</v>
      </c>
      <c r="BC223" s="130">
        <f>(AnnualChTB[[#This Row],[Persons this year]]-AnnualChTB[[#This Row],[Persons last year]])/AnnualChTB[[#This Row],[Persons last year]]</f>
        <v>8.2823448493272393E-3</v>
      </c>
    </row>
    <row r="224" spans="1:55" x14ac:dyDescent="0.3">
      <c r="A224" t="s">
        <v>30</v>
      </c>
      <c r="B224" t="s">
        <v>29</v>
      </c>
      <c r="C224" t="s">
        <v>245</v>
      </c>
      <c r="D224" t="s">
        <v>306</v>
      </c>
      <c r="E224">
        <v>39</v>
      </c>
      <c r="F224">
        <v>974</v>
      </c>
      <c r="G224">
        <v>1059</v>
      </c>
      <c r="H224">
        <v>1114</v>
      </c>
      <c r="I224">
        <v>1094</v>
      </c>
      <c r="J224">
        <v>1086</v>
      </c>
      <c r="K224">
        <v>1136</v>
      </c>
      <c r="L224">
        <v>1084</v>
      </c>
      <c r="M224">
        <v>1079</v>
      </c>
      <c r="N224">
        <v>1032</v>
      </c>
      <c r="O224">
        <v>984</v>
      </c>
      <c r="P224">
        <v>967</v>
      </c>
      <c r="Q224">
        <v>946</v>
      </c>
      <c r="R224">
        <v>828</v>
      </c>
      <c r="S224">
        <v>690</v>
      </c>
      <c r="T224">
        <v>728</v>
      </c>
      <c r="U224">
        <v>685</v>
      </c>
      <c r="V224">
        <v>675</v>
      </c>
      <c r="W224">
        <v>774</v>
      </c>
      <c r="X224">
        <v>796</v>
      </c>
      <c r="Y224">
        <v>752</v>
      </c>
      <c r="AX224" t="s">
        <v>7</v>
      </c>
      <c r="AY224" s="114" t="s">
        <v>266</v>
      </c>
      <c r="AZ224">
        <v>70895</v>
      </c>
      <c r="BA224">
        <v>70365</v>
      </c>
      <c r="BB224" t="s">
        <v>314</v>
      </c>
      <c r="BC224" s="130">
        <f>(AnnualChTB[[#This Row],[Persons this year]]-AnnualChTB[[#This Row],[Persons last year]])/AnnualChTB[[#This Row],[Persons last year]]</f>
        <v>7.5321537696297876E-3</v>
      </c>
    </row>
    <row r="225" spans="1:55" x14ac:dyDescent="0.3">
      <c r="A225" t="s">
        <v>30</v>
      </c>
      <c r="B225" t="s">
        <v>29</v>
      </c>
      <c r="C225" t="s">
        <v>245</v>
      </c>
      <c r="D225" t="s">
        <v>306</v>
      </c>
      <c r="E225">
        <v>40</v>
      </c>
      <c r="F225">
        <v>985</v>
      </c>
      <c r="G225">
        <v>976</v>
      </c>
      <c r="H225">
        <v>1076</v>
      </c>
      <c r="I225">
        <v>1131</v>
      </c>
      <c r="J225">
        <v>1119</v>
      </c>
      <c r="K225">
        <v>1090</v>
      </c>
      <c r="L225">
        <v>1122</v>
      </c>
      <c r="M225">
        <v>1073</v>
      </c>
      <c r="N225">
        <v>1061</v>
      </c>
      <c r="O225">
        <v>1031</v>
      </c>
      <c r="P225">
        <v>970</v>
      </c>
      <c r="Q225">
        <v>972</v>
      </c>
      <c r="R225">
        <v>924</v>
      </c>
      <c r="S225">
        <v>815</v>
      </c>
      <c r="T225">
        <v>682</v>
      </c>
      <c r="U225">
        <v>722</v>
      </c>
      <c r="V225">
        <v>685</v>
      </c>
      <c r="W225">
        <v>662</v>
      </c>
      <c r="X225">
        <v>767</v>
      </c>
      <c r="Y225">
        <v>813</v>
      </c>
      <c r="AX225" t="s">
        <v>7</v>
      </c>
      <c r="AY225" s="114" t="s">
        <v>297</v>
      </c>
      <c r="AZ225">
        <v>71482</v>
      </c>
      <c r="BA225">
        <v>70895</v>
      </c>
      <c r="BB225" t="s">
        <v>314</v>
      </c>
      <c r="BC225" s="130">
        <f>(AnnualChTB[[#This Row],[Persons this year]]-AnnualChTB[[#This Row],[Persons last year]])/AnnualChTB[[#This Row],[Persons last year]]</f>
        <v>8.2798504831088221E-3</v>
      </c>
    </row>
    <row r="226" spans="1:55" x14ac:dyDescent="0.3">
      <c r="A226" t="s">
        <v>30</v>
      </c>
      <c r="B226" t="s">
        <v>29</v>
      </c>
      <c r="C226" t="s">
        <v>245</v>
      </c>
      <c r="D226" t="s">
        <v>306</v>
      </c>
      <c r="E226">
        <v>41</v>
      </c>
      <c r="F226">
        <v>979</v>
      </c>
      <c r="G226">
        <v>977</v>
      </c>
      <c r="H226">
        <v>1008</v>
      </c>
      <c r="I226">
        <v>1116</v>
      </c>
      <c r="J226">
        <v>1155</v>
      </c>
      <c r="K226">
        <v>1152</v>
      </c>
      <c r="L226">
        <v>1095</v>
      </c>
      <c r="M226">
        <v>1113</v>
      </c>
      <c r="N226">
        <v>1072</v>
      </c>
      <c r="O226">
        <v>1056</v>
      </c>
      <c r="P226">
        <v>1033</v>
      </c>
      <c r="Q226">
        <v>948</v>
      </c>
      <c r="R226">
        <v>965</v>
      </c>
      <c r="S226">
        <v>934</v>
      </c>
      <c r="T226">
        <v>817</v>
      </c>
      <c r="U226">
        <v>671</v>
      </c>
      <c r="V226">
        <v>713</v>
      </c>
      <c r="W226">
        <v>694</v>
      </c>
      <c r="X226">
        <v>669</v>
      </c>
      <c r="Y226">
        <v>758</v>
      </c>
      <c r="AX226" t="s">
        <v>7</v>
      </c>
      <c r="AY226" s="114" t="s">
        <v>344</v>
      </c>
      <c r="AZ226">
        <v>71432</v>
      </c>
      <c r="BA226">
        <v>71482</v>
      </c>
      <c r="BB226" t="s">
        <v>314</v>
      </c>
      <c r="BC226" s="130">
        <f>(AnnualChTB[[#This Row],[Persons this year]]-AnnualChTB[[#This Row],[Persons last year]])/AnnualChTB[[#This Row],[Persons last year]]</f>
        <v>-6.9947679136006264E-4</v>
      </c>
    </row>
    <row r="227" spans="1:55" x14ac:dyDescent="0.3">
      <c r="A227" t="s">
        <v>30</v>
      </c>
      <c r="B227" t="s">
        <v>29</v>
      </c>
      <c r="C227" t="s">
        <v>245</v>
      </c>
      <c r="D227" t="s">
        <v>306</v>
      </c>
      <c r="E227">
        <v>42</v>
      </c>
      <c r="F227">
        <v>999</v>
      </c>
      <c r="G227">
        <v>989</v>
      </c>
      <c r="H227">
        <v>994</v>
      </c>
      <c r="I227">
        <v>1046</v>
      </c>
      <c r="J227">
        <v>1120</v>
      </c>
      <c r="K227">
        <v>1160</v>
      </c>
      <c r="L227">
        <v>1133</v>
      </c>
      <c r="M227">
        <v>1086</v>
      </c>
      <c r="N227">
        <v>1137</v>
      </c>
      <c r="O227">
        <v>1058</v>
      </c>
      <c r="P227">
        <v>1058</v>
      </c>
      <c r="Q227">
        <v>1034</v>
      </c>
      <c r="R227">
        <v>956</v>
      </c>
      <c r="S227">
        <v>939</v>
      </c>
      <c r="T227">
        <v>942</v>
      </c>
      <c r="U227">
        <v>810</v>
      </c>
      <c r="V227">
        <v>667</v>
      </c>
      <c r="W227">
        <v>736</v>
      </c>
      <c r="X227">
        <v>700</v>
      </c>
      <c r="Y227">
        <v>663</v>
      </c>
      <c r="AX227" t="s">
        <v>5</v>
      </c>
      <c r="AY227" s="114" t="s">
        <v>268</v>
      </c>
      <c r="AZ227">
        <v>103949</v>
      </c>
      <c r="BB227" t="s">
        <v>314</v>
      </c>
      <c r="BC227" s="130"/>
    </row>
    <row r="228" spans="1:55" x14ac:dyDescent="0.3">
      <c r="A228" t="s">
        <v>30</v>
      </c>
      <c r="B228" t="s">
        <v>29</v>
      </c>
      <c r="C228" t="s">
        <v>245</v>
      </c>
      <c r="D228" t="s">
        <v>306</v>
      </c>
      <c r="E228">
        <v>43</v>
      </c>
      <c r="F228">
        <v>948</v>
      </c>
      <c r="G228">
        <v>991</v>
      </c>
      <c r="H228">
        <v>1026</v>
      </c>
      <c r="I228">
        <v>1024</v>
      </c>
      <c r="J228">
        <v>1060</v>
      </c>
      <c r="K228">
        <v>1142</v>
      </c>
      <c r="L228">
        <v>1162</v>
      </c>
      <c r="M228">
        <v>1126</v>
      </c>
      <c r="N228">
        <v>1090</v>
      </c>
      <c r="O228">
        <v>1138</v>
      </c>
      <c r="P228">
        <v>1040</v>
      </c>
      <c r="Q228">
        <v>1040</v>
      </c>
      <c r="R228">
        <v>1017</v>
      </c>
      <c r="S228">
        <v>953</v>
      </c>
      <c r="T228">
        <v>938</v>
      </c>
      <c r="U228">
        <v>940</v>
      </c>
      <c r="V228">
        <v>786</v>
      </c>
      <c r="W228">
        <v>679</v>
      </c>
      <c r="X228">
        <v>727</v>
      </c>
      <c r="Y228">
        <v>690</v>
      </c>
      <c r="AX228" t="s">
        <v>5</v>
      </c>
      <c r="AY228" s="114" t="s">
        <v>269</v>
      </c>
      <c r="AZ228">
        <v>104522</v>
      </c>
      <c r="BA228">
        <v>103949</v>
      </c>
      <c r="BB228" t="s">
        <v>314</v>
      </c>
      <c r="BC228" s="130">
        <f>(AnnualChTB[[#This Row],[Persons this year]]-AnnualChTB[[#This Row],[Persons last year]])/AnnualChTB[[#This Row],[Persons last year]]</f>
        <v>5.5123185408229034E-3</v>
      </c>
    </row>
    <row r="229" spans="1:55" x14ac:dyDescent="0.3">
      <c r="A229" t="s">
        <v>30</v>
      </c>
      <c r="B229" t="s">
        <v>29</v>
      </c>
      <c r="C229" t="s">
        <v>245</v>
      </c>
      <c r="D229" t="s">
        <v>306</v>
      </c>
      <c r="E229">
        <v>44</v>
      </c>
      <c r="F229">
        <v>902</v>
      </c>
      <c r="G229">
        <v>959</v>
      </c>
      <c r="H229">
        <v>1015</v>
      </c>
      <c r="I229">
        <v>1029</v>
      </c>
      <c r="J229">
        <v>1035</v>
      </c>
      <c r="K229">
        <v>1082</v>
      </c>
      <c r="L229">
        <v>1141</v>
      </c>
      <c r="M229">
        <v>1155</v>
      </c>
      <c r="N229">
        <v>1113</v>
      </c>
      <c r="O229">
        <v>1104</v>
      </c>
      <c r="P229">
        <v>1150</v>
      </c>
      <c r="Q229">
        <v>1069</v>
      </c>
      <c r="R229">
        <v>1032</v>
      </c>
      <c r="S229">
        <v>1009</v>
      </c>
      <c r="T229">
        <v>964</v>
      </c>
      <c r="U229">
        <v>945</v>
      </c>
      <c r="V229">
        <v>941</v>
      </c>
      <c r="W229">
        <v>776</v>
      </c>
      <c r="X229">
        <v>693</v>
      </c>
      <c r="Y229">
        <v>725</v>
      </c>
      <c r="AX229" t="s">
        <v>5</v>
      </c>
      <c r="AY229" s="114" t="s">
        <v>270</v>
      </c>
      <c r="AZ229">
        <v>105149</v>
      </c>
      <c r="BA229">
        <v>104522</v>
      </c>
      <c r="BB229" t="s">
        <v>314</v>
      </c>
      <c r="BC229" s="130">
        <f>(AnnualChTB[[#This Row],[Persons this year]]-AnnualChTB[[#This Row],[Persons last year]])/AnnualChTB[[#This Row],[Persons last year]]</f>
        <v>5.9987371079772683E-3</v>
      </c>
    </row>
    <row r="230" spans="1:55" x14ac:dyDescent="0.3">
      <c r="A230" t="s">
        <v>30</v>
      </c>
      <c r="B230" t="s">
        <v>29</v>
      </c>
      <c r="C230" t="s">
        <v>245</v>
      </c>
      <c r="D230" t="s">
        <v>306</v>
      </c>
      <c r="E230">
        <v>45</v>
      </c>
      <c r="F230">
        <v>921</v>
      </c>
      <c r="G230">
        <v>910</v>
      </c>
      <c r="H230">
        <v>963</v>
      </c>
      <c r="I230">
        <v>1026</v>
      </c>
      <c r="J230">
        <v>1041</v>
      </c>
      <c r="K230">
        <v>1036</v>
      </c>
      <c r="L230">
        <v>1104</v>
      </c>
      <c r="M230">
        <v>1149</v>
      </c>
      <c r="N230">
        <v>1162</v>
      </c>
      <c r="O230">
        <v>1118</v>
      </c>
      <c r="P230">
        <v>1105</v>
      </c>
      <c r="Q230">
        <v>1139</v>
      </c>
      <c r="R230">
        <v>1070</v>
      </c>
      <c r="S230">
        <v>1048</v>
      </c>
      <c r="T230">
        <v>996</v>
      </c>
      <c r="U230">
        <v>971</v>
      </c>
      <c r="V230">
        <v>955</v>
      </c>
      <c r="W230">
        <v>940</v>
      </c>
      <c r="X230">
        <v>774</v>
      </c>
      <c r="Y230">
        <v>724</v>
      </c>
      <c r="AX230" t="s">
        <v>5</v>
      </c>
      <c r="AY230" s="114" t="s">
        <v>271</v>
      </c>
      <c r="AZ230">
        <v>105578</v>
      </c>
      <c r="BA230">
        <v>105149</v>
      </c>
      <c r="BB230" t="s">
        <v>314</v>
      </c>
      <c r="BC230" s="130">
        <f>(AnnualChTB[[#This Row],[Persons this year]]-AnnualChTB[[#This Row],[Persons last year]])/AnnualChTB[[#This Row],[Persons last year]]</f>
        <v>4.0799246783136314E-3</v>
      </c>
    </row>
    <row r="231" spans="1:55" x14ac:dyDescent="0.3">
      <c r="A231" t="s">
        <v>30</v>
      </c>
      <c r="B231" t="s">
        <v>29</v>
      </c>
      <c r="C231" t="s">
        <v>245</v>
      </c>
      <c r="D231" t="s">
        <v>306</v>
      </c>
      <c r="E231">
        <v>46</v>
      </c>
      <c r="F231">
        <v>894</v>
      </c>
      <c r="G231">
        <v>939</v>
      </c>
      <c r="H231">
        <v>920</v>
      </c>
      <c r="I231">
        <v>985</v>
      </c>
      <c r="J231">
        <v>1030</v>
      </c>
      <c r="K231">
        <v>1048</v>
      </c>
      <c r="L231">
        <v>1040</v>
      </c>
      <c r="M231">
        <v>1105</v>
      </c>
      <c r="N231">
        <v>1123</v>
      </c>
      <c r="O231">
        <v>1176</v>
      </c>
      <c r="P231">
        <v>1131</v>
      </c>
      <c r="Q231">
        <v>1098</v>
      </c>
      <c r="R231">
        <v>1131</v>
      </c>
      <c r="S231">
        <v>1064</v>
      </c>
      <c r="T231">
        <v>1079</v>
      </c>
      <c r="U231">
        <v>992</v>
      </c>
      <c r="V231">
        <v>978</v>
      </c>
      <c r="W231">
        <v>939</v>
      </c>
      <c r="X231">
        <v>927</v>
      </c>
      <c r="Y231">
        <v>778</v>
      </c>
      <c r="AX231" t="s">
        <v>5</v>
      </c>
      <c r="AY231" s="114" t="s">
        <v>272</v>
      </c>
      <c r="AZ231">
        <v>105753</v>
      </c>
      <c r="BA231">
        <v>105578</v>
      </c>
      <c r="BB231" t="s">
        <v>314</v>
      </c>
      <c r="BC231" s="130">
        <f>(AnnualChTB[[#This Row],[Persons this year]]-AnnualChTB[[#This Row],[Persons last year]])/AnnualChTB[[#This Row],[Persons last year]]</f>
        <v>1.6575422910075962E-3</v>
      </c>
    </row>
    <row r="232" spans="1:55" x14ac:dyDescent="0.3">
      <c r="A232" t="s">
        <v>30</v>
      </c>
      <c r="B232" t="s">
        <v>29</v>
      </c>
      <c r="C232" t="s">
        <v>245</v>
      </c>
      <c r="D232" t="s">
        <v>306</v>
      </c>
      <c r="E232">
        <v>47</v>
      </c>
      <c r="F232">
        <v>858</v>
      </c>
      <c r="G232">
        <v>918</v>
      </c>
      <c r="H232">
        <v>960</v>
      </c>
      <c r="I232">
        <v>923</v>
      </c>
      <c r="J232">
        <v>978</v>
      </c>
      <c r="K232">
        <v>1031</v>
      </c>
      <c r="L232">
        <v>1036</v>
      </c>
      <c r="M232">
        <v>1052</v>
      </c>
      <c r="N232">
        <v>1095</v>
      </c>
      <c r="O232">
        <v>1122</v>
      </c>
      <c r="P232">
        <v>1171</v>
      </c>
      <c r="Q232">
        <v>1132</v>
      </c>
      <c r="R232">
        <v>1092</v>
      </c>
      <c r="S232">
        <v>1100</v>
      </c>
      <c r="T232">
        <v>1053</v>
      </c>
      <c r="U232">
        <v>1051</v>
      </c>
      <c r="V232">
        <v>999</v>
      </c>
      <c r="W232">
        <v>981</v>
      </c>
      <c r="X232">
        <v>939</v>
      </c>
      <c r="Y232">
        <v>929</v>
      </c>
      <c r="AX232" t="s">
        <v>5</v>
      </c>
      <c r="AY232" s="114" t="s">
        <v>273</v>
      </c>
      <c r="AZ232">
        <v>106512</v>
      </c>
      <c r="BA232">
        <v>105753</v>
      </c>
      <c r="BB232" t="s">
        <v>314</v>
      </c>
      <c r="BC232" s="130">
        <f>(AnnualChTB[[#This Row],[Persons this year]]-AnnualChTB[[#This Row],[Persons last year]])/AnnualChTB[[#This Row],[Persons last year]]</f>
        <v>7.1771013588267001E-3</v>
      </c>
    </row>
    <row r="233" spans="1:55" x14ac:dyDescent="0.3">
      <c r="A233" t="s">
        <v>30</v>
      </c>
      <c r="B233" t="s">
        <v>29</v>
      </c>
      <c r="C233" t="s">
        <v>245</v>
      </c>
      <c r="D233" t="s">
        <v>306</v>
      </c>
      <c r="E233">
        <v>48</v>
      </c>
      <c r="F233">
        <v>892</v>
      </c>
      <c r="G233">
        <v>868</v>
      </c>
      <c r="H233">
        <v>914</v>
      </c>
      <c r="I233">
        <v>978</v>
      </c>
      <c r="J233">
        <v>930</v>
      </c>
      <c r="K233">
        <v>981</v>
      </c>
      <c r="L233">
        <v>1021</v>
      </c>
      <c r="M233">
        <v>1028</v>
      </c>
      <c r="N233">
        <v>1027</v>
      </c>
      <c r="O233">
        <v>1110</v>
      </c>
      <c r="P233">
        <v>1100</v>
      </c>
      <c r="Q233">
        <v>1180</v>
      </c>
      <c r="R233">
        <v>1125</v>
      </c>
      <c r="S233">
        <v>1092</v>
      </c>
      <c r="T233">
        <v>1060</v>
      </c>
      <c r="U233">
        <v>1052</v>
      </c>
      <c r="V233">
        <v>1050</v>
      </c>
      <c r="W233">
        <v>989</v>
      </c>
      <c r="X233">
        <v>983</v>
      </c>
      <c r="Y233">
        <v>934</v>
      </c>
      <c r="AX233" t="s">
        <v>5</v>
      </c>
      <c r="AY233" s="114" t="s">
        <v>274</v>
      </c>
      <c r="AZ233">
        <v>107128</v>
      </c>
      <c r="BA233">
        <v>106512</v>
      </c>
      <c r="BB233" t="s">
        <v>314</v>
      </c>
      <c r="BC233" s="130">
        <f>(AnnualChTB[[#This Row],[Persons this year]]-AnnualChTB[[#This Row],[Persons last year]])/AnnualChTB[[#This Row],[Persons last year]]</f>
        <v>5.7833859095688745E-3</v>
      </c>
    </row>
    <row r="234" spans="1:55" x14ac:dyDescent="0.3">
      <c r="A234" t="s">
        <v>30</v>
      </c>
      <c r="B234" t="s">
        <v>29</v>
      </c>
      <c r="C234" t="s">
        <v>245</v>
      </c>
      <c r="D234" t="s">
        <v>306</v>
      </c>
      <c r="E234">
        <v>49</v>
      </c>
      <c r="F234">
        <v>849</v>
      </c>
      <c r="G234">
        <v>901</v>
      </c>
      <c r="H234">
        <v>857</v>
      </c>
      <c r="I234">
        <v>924</v>
      </c>
      <c r="J234">
        <v>965</v>
      </c>
      <c r="K234">
        <v>943</v>
      </c>
      <c r="L234">
        <v>974</v>
      </c>
      <c r="M234">
        <v>1023</v>
      </c>
      <c r="N234">
        <v>1032</v>
      </c>
      <c r="O234">
        <v>1025</v>
      </c>
      <c r="P234">
        <v>1117</v>
      </c>
      <c r="Q234">
        <v>1092</v>
      </c>
      <c r="R234">
        <v>1183</v>
      </c>
      <c r="S234">
        <v>1110</v>
      </c>
      <c r="T234">
        <v>1115</v>
      </c>
      <c r="U234">
        <v>1075</v>
      </c>
      <c r="V234">
        <v>1064</v>
      </c>
      <c r="W234">
        <v>1042</v>
      </c>
      <c r="X234">
        <v>985</v>
      </c>
      <c r="Y234">
        <v>975</v>
      </c>
      <c r="AX234" t="s">
        <v>5</v>
      </c>
      <c r="AY234" s="114" t="s">
        <v>275</v>
      </c>
      <c r="AZ234">
        <v>107830</v>
      </c>
      <c r="BA234">
        <v>107128</v>
      </c>
      <c r="BB234" t="s">
        <v>314</v>
      </c>
      <c r="BC234" s="130">
        <f>(AnnualChTB[[#This Row],[Persons this year]]-AnnualChTB[[#This Row],[Persons last year]])/AnnualChTB[[#This Row],[Persons last year]]</f>
        <v>6.55290867000224E-3</v>
      </c>
    </row>
    <row r="235" spans="1:55" x14ac:dyDescent="0.3">
      <c r="A235" t="s">
        <v>30</v>
      </c>
      <c r="B235" t="s">
        <v>29</v>
      </c>
      <c r="C235" t="s">
        <v>245</v>
      </c>
      <c r="D235" t="s">
        <v>306</v>
      </c>
      <c r="E235">
        <v>50</v>
      </c>
      <c r="F235">
        <v>882</v>
      </c>
      <c r="G235">
        <v>883</v>
      </c>
      <c r="H235">
        <v>891</v>
      </c>
      <c r="I235">
        <v>853</v>
      </c>
      <c r="J235">
        <v>916</v>
      </c>
      <c r="K235">
        <v>961</v>
      </c>
      <c r="L235">
        <v>958</v>
      </c>
      <c r="M235">
        <v>965</v>
      </c>
      <c r="N235">
        <v>1028</v>
      </c>
      <c r="O235">
        <v>1023</v>
      </c>
      <c r="P235">
        <v>1016</v>
      </c>
      <c r="Q235">
        <v>1143</v>
      </c>
      <c r="R235">
        <v>1087</v>
      </c>
      <c r="S235">
        <v>1171</v>
      </c>
      <c r="T235">
        <v>1116</v>
      </c>
      <c r="U235">
        <v>1109</v>
      </c>
      <c r="V235">
        <v>1065</v>
      </c>
      <c r="W235">
        <v>1067</v>
      </c>
      <c r="X235">
        <v>1022</v>
      </c>
      <c r="Y235">
        <v>995</v>
      </c>
      <c r="AX235" t="s">
        <v>5</v>
      </c>
      <c r="AY235" s="114" t="s">
        <v>276</v>
      </c>
      <c r="AZ235">
        <v>108609</v>
      </c>
      <c r="BA235">
        <v>107830</v>
      </c>
      <c r="BB235" t="s">
        <v>314</v>
      </c>
      <c r="BC235" s="130">
        <f>(AnnualChTB[[#This Row],[Persons this year]]-AnnualChTB[[#This Row],[Persons last year]])/AnnualChTB[[#This Row],[Persons last year]]</f>
        <v>7.2243346007604559E-3</v>
      </c>
    </row>
    <row r="236" spans="1:55" x14ac:dyDescent="0.3">
      <c r="A236" t="s">
        <v>30</v>
      </c>
      <c r="B236" t="s">
        <v>29</v>
      </c>
      <c r="C236" t="s">
        <v>245</v>
      </c>
      <c r="D236" t="s">
        <v>306</v>
      </c>
      <c r="E236">
        <v>51</v>
      </c>
      <c r="F236">
        <v>917</v>
      </c>
      <c r="G236">
        <v>888</v>
      </c>
      <c r="H236">
        <v>899</v>
      </c>
      <c r="I236">
        <v>892</v>
      </c>
      <c r="J236">
        <v>843</v>
      </c>
      <c r="K236">
        <v>896</v>
      </c>
      <c r="L236">
        <v>969</v>
      </c>
      <c r="M236">
        <v>942</v>
      </c>
      <c r="N236">
        <v>950</v>
      </c>
      <c r="O236">
        <v>1011</v>
      </c>
      <c r="P236">
        <v>1010</v>
      </c>
      <c r="Q236">
        <v>1009</v>
      </c>
      <c r="R236">
        <v>1115</v>
      </c>
      <c r="S236">
        <v>1073</v>
      </c>
      <c r="T236">
        <v>1161</v>
      </c>
      <c r="U236">
        <v>1110</v>
      </c>
      <c r="V236">
        <v>1110</v>
      </c>
      <c r="W236">
        <v>1053</v>
      </c>
      <c r="X236">
        <v>1065</v>
      </c>
      <c r="Y236">
        <v>1026</v>
      </c>
      <c r="AX236" t="s">
        <v>5</v>
      </c>
      <c r="AY236" s="114" t="s">
        <v>277</v>
      </c>
      <c r="AZ236">
        <v>108846</v>
      </c>
      <c r="BA236">
        <v>108609</v>
      </c>
      <c r="BB236" t="s">
        <v>314</v>
      </c>
      <c r="BC236" s="130">
        <f>(AnnualChTB[[#This Row],[Persons this year]]-AnnualChTB[[#This Row],[Persons last year]])/AnnualChTB[[#This Row],[Persons last year]]</f>
        <v>2.1821396016904675E-3</v>
      </c>
    </row>
    <row r="237" spans="1:55" x14ac:dyDescent="0.3">
      <c r="A237" t="s">
        <v>30</v>
      </c>
      <c r="B237" t="s">
        <v>29</v>
      </c>
      <c r="C237" t="s">
        <v>245</v>
      </c>
      <c r="D237" t="s">
        <v>306</v>
      </c>
      <c r="E237">
        <v>52</v>
      </c>
      <c r="F237">
        <v>980</v>
      </c>
      <c r="G237">
        <v>918</v>
      </c>
      <c r="H237">
        <v>891</v>
      </c>
      <c r="I237">
        <v>891</v>
      </c>
      <c r="J237">
        <v>898</v>
      </c>
      <c r="K237">
        <v>819</v>
      </c>
      <c r="L237">
        <v>899</v>
      </c>
      <c r="M237">
        <v>969</v>
      </c>
      <c r="N237">
        <v>944</v>
      </c>
      <c r="O237">
        <v>948</v>
      </c>
      <c r="P237">
        <v>1025</v>
      </c>
      <c r="Q237">
        <v>1019</v>
      </c>
      <c r="R237">
        <v>1002</v>
      </c>
      <c r="S237">
        <v>1136</v>
      </c>
      <c r="T237">
        <v>1071</v>
      </c>
      <c r="U237">
        <v>1175</v>
      </c>
      <c r="V237">
        <v>1107</v>
      </c>
      <c r="W237">
        <v>1087</v>
      </c>
      <c r="X237">
        <v>1043</v>
      </c>
      <c r="Y237">
        <v>1057</v>
      </c>
      <c r="AX237" t="s">
        <v>5</v>
      </c>
      <c r="AY237" s="114" t="s">
        <v>278</v>
      </c>
      <c r="AZ237">
        <v>109181</v>
      </c>
      <c r="BA237">
        <v>108846</v>
      </c>
      <c r="BB237" t="s">
        <v>314</v>
      </c>
      <c r="BC237" s="130">
        <f>(AnnualChTB[[#This Row],[Persons this year]]-AnnualChTB[[#This Row],[Persons last year]])/AnnualChTB[[#This Row],[Persons last year]]</f>
        <v>3.0777428660676552E-3</v>
      </c>
    </row>
    <row r="238" spans="1:55" x14ac:dyDescent="0.3">
      <c r="A238" t="s">
        <v>30</v>
      </c>
      <c r="B238" t="s">
        <v>29</v>
      </c>
      <c r="C238" t="s">
        <v>245</v>
      </c>
      <c r="D238" t="s">
        <v>306</v>
      </c>
      <c r="E238">
        <v>53</v>
      </c>
      <c r="F238">
        <v>1053</v>
      </c>
      <c r="G238">
        <v>996</v>
      </c>
      <c r="H238">
        <v>931</v>
      </c>
      <c r="I238">
        <v>894</v>
      </c>
      <c r="J238">
        <v>901</v>
      </c>
      <c r="K238">
        <v>893</v>
      </c>
      <c r="L238">
        <v>813</v>
      </c>
      <c r="M238">
        <v>890</v>
      </c>
      <c r="N238">
        <v>977</v>
      </c>
      <c r="O238">
        <v>966</v>
      </c>
      <c r="P238">
        <v>957</v>
      </c>
      <c r="Q238">
        <v>1031</v>
      </c>
      <c r="R238">
        <v>1012</v>
      </c>
      <c r="S238">
        <v>996</v>
      </c>
      <c r="T238">
        <v>1119</v>
      </c>
      <c r="U238">
        <v>1069</v>
      </c>
      <c r="V238">
        <v>1168</v>
      </c>
      <c r="W238">
        <v>1102</v>
      </c>
      <c r="X238">
        <v>1099</v>
      </c>
      <c r="Y238">
        <v>1013</v>
      </c>
      <c r="AX238" t="s">
        <v>5</v>
      </c>
      <c r="AY238" s="114" t="s">
        <v>279</v>
      </c>
      <c r="AZ238">
        <v>108999</v>
      </c>
      <c r="BA238">
        <v>109181</v>
      </c>
      <c r="BB238" t="s">
        <v>314</v>
      </c>
      <c r="BC238" s="130">
        <f>(AnnualChTB[[#This Row],[Persons this year]]-AnnualChTB[[#This Row],[Persons last year]])/AnnualChTB[[#This Row],[Persons last year]]</f>
        <v>-1.6669567049211859E-3</v>
      </c>
    </row>
    <row r="239" spans="1:55" x14ac:dyDescent="0.3">
      <c r="A239" t="s">
        <v>30</v>
      </c>
      <c r="B239" t="s">
        <v>29</v>
      </c>
      <c r="C239" t="s">
        <v>245</v>
      </c>
      <c r="D239" t="s">
        <v>306</v>
      </c>
      <c r="E239">
        <v>54</v>
      </c>
      <c r="F239">
        <v>1123</v>
      </c>
      <c r="G239">
        <v>1048</v>
      </c>
      <c r="H239">
        <v>1008</v>
      </c>
      <c r="I239">
        <v>924</v>
      </c>
      <c r="J239">
        <v>896</v>
      </c>
      <c r="K239">
        <v>894</v>
      </c>
      <c r="L239">
        <v>881</v>
      </c>
      <c r="M239">
        <v>799</v>
      </c>
      <c r="N239">
        <v>893</v>
      </c>
      <c r="O239">
        <v>970</v>
      </c>
      <c r="P239">
        <v>963</v>
      </c>
      <c r="Q239">
        <v>967</v>
      </c>
      <c r="R239">
        <v>1034</v>
      </c>
      <c r="S239">
        <v>1003</v>
      </c>
      <c r="T239">
        <v>977</v>
      </c>
      <c r="U239">
        <v>1121</v>
      </c>
      <c r="V239">
        <v>1062</v>
      </c>
      <c r="W239">
        <v>1160</v>
      </c>
      <c r="X239">
        <v>1109</v>
      </c>
      <c r="Y239">
        <v>1116</v>
      </c>
      <c r="AX239" t="s">
        <v>5</v>
      </c>
      <c r="AY239" s="114" t="s">
        <v>280</v>
      </c>
      <c r="AZ239">
        <v>108964</v>
      </c>
      <c r="BA239">
        <v>108999</v>
      </c>
      <c r="BB239" t="s">
        <v>314</v>
      </c>
      <c r="BC239" s="130">
        <f>(AnnualChTB[[#This Row],[Persons this year]]-AnnualChTB[[#This Row],[Persons last year]])/AnnualChTB[[#This Row],[Persons last year]]</f>
        <v>-3.2110386333819574E-4</v>
      </c>
    </row>
    <row r="240" spans="1:55" x14ac:dyDescent="0.3">
      <c r="A240" t="s">
        <v>30</v>
      </c>
      <c r="B240" t="s">
        <v>29</v>
      </c>
      <c r="C240" t="s">
        <v>245</v>
      </c>
      <c r="D240" t="s">
        <v>306</v>
      </c>
      <c r="E240">
        <v>55</v>
      </c>
      <c r="F240">
        <v>975</v>
      </c>
      <c r="G240">
        <v>1137</v>
      </c>
      <c r="H240">
        <v>1059</v>
      </c>
      <c r="I240">
        <v>1003</v>
      </c>
      <c r="J240">
        <v>924</v>
      </c>
      <c r="K240">
        <v>905</v>
      </c>
      <c r="L240">
        <v>892</v>
      </c>
      <c r="M240">
        <v>860</v>
      </c>
      <c r="N240">
        <v>783</v>
      </c>
      <c r="O240">
        <v>876</v>
      </c>
      <c r="P240">
        <v>948</v>
      </c>
      <c r="Q240">
        <v>954</v>
      </c>
      <c r="R240">
        <v>947</v>
      </c>
      <c r="S240">
        <v>1030</v>
      </c>
      <c r="T240">
        <v>989</v>
      </c>
      <c r="U240">
        <v>968</v>
      </c>
      <c r="V240">
        <v>1106</v>
      </c>
      <c r="W240">
        <v>1053</v>
      </c>
      <c r="X240">
        <v>1158</v>
      </c>
      <c r="Y240">
        <v>1111</v>
      </c>
      <c r="AX240" t="s">
        <v>5</v>
      </c>
      <c r="AY240" s="114" t="s">
        <v>281</v>
      </c>
      <c r="AZ240">
        <v>109116</v>
      </c>
      <c r="BA240">
        <v>108964</v>
      </c>
      <c r="BB240" t="s">
        <v>314</v>
      </c>
      <c r="BC240" s="130">
        <f>(AnnualChTB[[#This Row],[Persons this year]]-AnnualChTB[[#This Row],[Persons last year]])/AnnualChTB[[#This Row],[Persons last year]]</f>
        <v>1.3949561323005762E-3</v>
      </c>
    </row>
    <row r="241" spans="1:55" x14ac:dyDescent="0.3">
      <c r="A241" t="s">
        <v>30</v>
      </c>
      <c r="B241" t="s">
        <v>29</v>
      </c>
      <c r="C241" t="s">
        <v>245</v>
      </c>
      <c r="D241" t="s">
        <v>306</v>
      </c>
      <c r="E241">
        <v>56</v>
      </c>
      <c r="F241">
        <v>957</v>
      </c>
      <c r="G241">
        <v>968</v>
      </c>
      <c r="H241">
        <v>1138</v>
      </c>
      <c r="I241">
        <v>1057</v>
      </c>
      <c r="J241">
        <v>993</v>
      </c>
      <c r="K241">
        <v>905</v>
      </c>
      <c r="L241">
        <v>899</v>
      </c>
      <c r="M241">
        <v>860</v>
      </c>
      <c r="N241">
        <v>844</v>
      </c>
      <c r="O241">
        <v>778</v>
      </c>
      <c r="P241">
        <v>868</v>
      </c>
      <c r="Q241">
        <v>940</v>
      </c>
      <c r="R241">
        <v>933</v>
      </c>
      <c r="S241">
        <v>949</v>
      </c>
      <c r="T241">
        <v>1022</v>
      </c>
      <c r="U241">
        <v>979</v>
      </c>
      <c r="V241">
        <v>974</v>
      </c>
      <c r="W241">
        <v>1108</v>
      </c>
      <c r="X241">
        <v>1049</v>
      </c>
      <c r="Y241">
        <v>1150</v>
      </c>
      <c r="AX241" t="s">
        <v>5</v>
      </c>
      <c r="AY241" s="114" t="s">
        <v>282</v>
      </c>
      <c r="AZ241">
        <v>109685</v>
      </c>
      <c r="BA241">
        <v>109116</v>
      </c>
      <c r="BB241" t="s">
        <v>314</v>
      </c>
      <c r="BC241" s="130">
        <f>(AnnualChTB[[#This Row],[Persons this year]]-AnnualChTB[[#This Row],[Persons last year]])/AnnualChTB[[#This Row],[Persons last year]]</f>
        <v>5.2146339675208037E-3</v>
      </c>
    </row>
    <row r="242" spans="1:55" x14ac:dyDescent="0.3">
      <c r="A242" t="s">
        <v>30</v>
      </c>
      <c r="B242" t="s">
        <v>29</v>
      </c>
      <c r="C242" t="s">
        <v>245</v>
      </c>
      <c r="D242" t="s">
        <v>306</v>
      </c>
      <c r="E242">
        <v>57</v>
      </c>
      <c r="F242">
        <v>944</v>
      </c>
      <c r="G242">
        <v>939</v>
      </c>
      <c r="H242">
        <v>978</v>
      </c>
      <c r="I242">
        <v>1147</v>
      </c>
      <c r="J242">
        <v>1048</v>
      </c>
      <c r="K242">
        <v>980</v>
      </c>
      <c r="L242">
        <v>900</v>
      </c>
      <c r="M242">
        <v>883</v>
      </c>
      <c r="N242">
        <v>864</v>
      </c>
      <c r="O242">
        <v>850</v>
      </c>
      <c r="P242">
        <v>769</v>
      </c>
      <c r="Q242">
        <v>866</v>
      </c>
      <c r="R242">
        <v>926</v>
      </c>
      <c r="S242">
        <v>932</v>
      </c>
      <c r="T242">
        <v>943</v>
      </c>
      <c r="U242">
        <v>1011</v>
      </c>
      <c r="V242">
        <v>973</v>
      </c>
      <c r="W242">
        <v>946</v>
      </c>
      <c r="X242">
        <v>1104</v>
      </c>
      <c r="Y242">
        <v>1035</v>
      </c>
      <c r="AX242" t="s">
        <v>5</v>
      </c>
      <c r="AY242" s="114" t="s">
        <v>283</v>
      </c>
      <c r="AZ242">
        <v>110136</v>
      </c>
      <c r="BA242">
        <v>109685</v>
      </c>
      <c r="BB242" t="s">
        <v>314</v>
      </c>
      <c r="BC242" s="130">
        <f>(AnnualChTB[[#This Row],[Persons this year]]-AnnualChTB[[#This Row],[Persons last year]])/AnnualChTB[[#This Row],[Persons last year]]</f>
        <v>4.1117746273419339E-3</v>
      </c>
    </row>
    <row r="243" spans="1:55" x14ac:dyDescent="0.3">
      <c r="A243" t="s">
        <v>30</v>
      </c>
      <c r="B243" t="s">
        <v>29</v>
      </c>
      <c r="C243" t="s">
        <v>245</v>
      </c>
      <c r="D243" t="s">
        <v>306</v>
      </c>
      <c r="E243">
        <v>58</v>
      </c>
      <c r="F243">
        <v>878</v>
      </c>
      <c r="G243">
        <v>941</v>
      </c>
      <c r="H243">
        <v>921</v>
      </c>
      <c r="I243">
        <v>968</v>
      </c>
      <c r="J243">
        <v>1146</v>
      </c>
      <c r="K243">
        <v>1049</v>
      </c>
      <c r="L243">
        <v>964</v>
      </c>
      <c r="M243">
        <v>892</v>
      </c>
      <c r="N243">
        <v>880</v>
      </c>
      <c r="O243">
        <v>838</v>
      </c>
      <c r="P243">
        <v>836</v>
      </c>
      <c r="Q243">
        <v>760</v>
      </c>
      <c r="R243">
        <v>853</v>
      </c>
      <c r="S243">
        <v>910</v>
      </c>
      <c r="T243">
        <v>928</v>
      </c>
      <c r="U243">
        <v>956</v>
      </c>
      <c r="V243">
        <v>998</v>
      </c>
      <c r="W243">
        <v>955</v>
      </c>
      <c r="X243">
        <v>950</v>
      </c>
      <c r="Y243">
        <v>1097</v>
      </c>
      <c r="AX243" t="s">
        <v>5</v>
      </c>
      <c r="AY243" s="114" t="s">
        <v>265</v>
      </c>
      <c r="AZ243">
        <v>110400</v>
      </c>
      <c r="BA243">
        <v>110136</v>
      </c>
      <c r="BB243" t="s">
        <v>314</v>
      </c>
      <c r="BC243" s="130">
        <f>(AnnualChTB[[#This Row],[Persons this year]]-AnnualChTB[[#This Row],[Persons last year]])/AnnualChTB[[#This Row],[Persons last year]]</f>
        <v>2.3970363913706689E-3</v>
      </c>
    </row>
    <row r="244" spans="1:55" x14ac:dyDescent="0.3">
      <c r="A244" t="s">
        <v>30</v>
      </c>
      <c r="B244" t="s">
        <v>29</v>
      </c>
      <c r="C244" t="s">
        <v>245</v>
      </c>
      <c r="D244" t="s">
        <v>306</v>
      </c>
      <c r="E244">
        <v>59</v>
      </c>
      <c r="F244">
        <v>787</v>
      </c>
      <c r="G244">
        <v>878</v>
      </c>
      <c r="H244">
        <v>932</v>
      </c>
      <c r="I244">
        <v>898</v>
      </c>
      <c r="J244">
        <v>962</v>
      </c>
      <c r="K244">
        <v>1140</v>
      </c>
      <c r="L244">
        <v>1036</v>
      </c>
      <c r="M244">
        <v>949</v>
      </c>
      <c r="N244">
        <v>892</v>
      </c>
      <c r="O244">
        <v>860</v>
      </c>
      <c r="P244">
        <v>817</v>
      </c>
      <c r="Q244">
        <v>836</v>
      </c>
      <c r="R244">
        <v>745</v>
      </c>
      <c r="S244">
        <v>851</v>
      </c>
      <c r="T244">
        <v>902</v>
      </c>
      <c r="U244">
        <v>920</v>
      </c>
      <c r="V244">
        <v>940</v>
      </c>
      <c r="W244">
        <v>974</v>
      </c>
      <c r="X244">
        <v>952</v>
      </c>
      <c r="Y244">
        <v>955</v>
      </c>
      <c r="AX244" t="s">
        <v>5</v>
      </c>
      <c r="AY244" s="114" t="s">
        <v>266</v>
      </c>
      <c r="AZ244">
        <v>110527</v>
      </c>
      <c r="BA244">
        <v>110400</v>
      </c>
      <c r="BB244" t="s">
        <v>314</v>
      </c>
      <c r="BC244" s="130">
        <f>(AnnualChTB[[#This Row],[Persons this year]]-AnnualChTB[[#This Row],[Persons last year]])/AnnualChTB[[#This Row],[Persons last year]]</f>
        <v>1.1503623188405796E-3</v>
      </c>
    </row>
    <row r="245" spans="1:55" x14ac:dyDescent="0.3">
      <c r="A245" t="s">
        <v>30</v>
      </c>
      <c r="B245" t="s">
        <v>29</v>
      </c>
      <c r="C245" t="s">
        <v>245</v>
      </c>
      <c r="D245" t="s">
        <v>306</v>
      </c>
      <c r="E245">
        <v>60</v>
      </c>
      <c r="F245">
        <v>835</v>
      </c>
      <c r="G245">
        <v>780</v>
      </c>
      <c r="H245">
        <v>864</v>
      </c>
      <c r="I245">
        <v>931</v>
      </c>
      <c r="J245">
        <v>893</v>
      </c>
      <c r="K245">
        <v>944</v>
      </c>
      <c r="L245">
        <v>1103</v>
      </c>
      <c r="M245">
        <v>1023</v>
      </c>
      <c r="N245">
        <v>937</v>
      </c>
      <c r="O245">
        <v>882</v>
      </c>
      <c r="P245">
        <v>849</v>
      </c>
      <c r="Q245">
        <v>809</v>
      </c>
      <c r="R245">
        <v>825</v>
      </c>
      <c r="S245">
        <v>738</v>
      </c>
      <c r="T245">
        <v>825</v>
      </c>
      <c r="U245">
        <v>910</v>
      </c>
      <c r="V245">
        <v>909</v>
      </c>
      <c r="W245">
        <v>933</v>
      </c>
      <c r="X245">
        <v>970</v>
      </c>
      <c r="Y245">
        <v>928</v>
      </c>
      <c r="AX245" t="s">
        <v>5</v>
      </c>
      <c r="AY245" s="114" t="s">
        <v>297</v>
      </c>
      <c r="AZ245">
        <v>110788</v>
      </c>
      <c r="BA245">
        <v>110527</v>
      </c>
      <c r="BB245" t="s">
        <v>314</v>
      </c>
      <c r="BC245" s="130">
        <f>(AnnualChTB[[#This Row],[Persons this year]]-AnnualChTB[[#This Row],[Persons last year]])/AnnualChTB[[#This Row],[Persons last year]]</f>
        <v>2.3614139531517187E-3</v>
      </c>
    </row>
    <row r="246" spans="1:55" x14ac:dyDescent="0.3">
      <c r="A246" t="s">
        <v>30</v>
      </c>
      <c r="B246" t="s">
        <v>29</v>
      </c>
      <c r="C246" t="s">
        <v>245</v>
      </c>
      <c r="D246" t="s">
        <v>306</v>
      </c>
      <c r="E246">
        <v>61</v>
      </c>
      <c r="F246">
        <v>849</v>
      </c>
      <c r="G246">
        <v>829</v>
      </c>
      <c r="H246">
        <v>785</v>
      </c>
      <c r="I246">
        <v>857</v>
      </c>
      <c r="J246">
        <v>899</v>
      </c>
      <c r="K246">
        <v>863</v>
      </c>
      <c r="L246">
        <v>919</v>
      </c>
      <c r="M246">
        <v>1093</v>
      </c>
      <c r="N246">
        <v>1022</v>
      </c>
      <c r="O246">
        <v>932</v>
      </c>
      <c r="P246">
        <v>870</v>
      </c>
      <c r="Q246">
        <v>842</v>
      </c>
      <c r="R246">
        <v>789</v>
      </c>
      <c r="S246">
        <v>809</v>
      </c>
      <c r="T246">
        <v>731</v>
      </c>
      <c r="U246">
        <v>810</v>
      </c>
      <c r="V246">
        <v>898</v>
      </c>
      <c r="W246">
        <v>892</v>
      </c>
      <c r="X246">
        <v>929</v>
      </c>
      <c r="Y246">
        <v>947</v>
      </c>
      <c r="AX246" t="s">
        <v>5</v>
      </c>
      <c r="AY246" s="114" t="s">
        <v>344</v>
      </c>
      <c r="AZ246">
        <v>111086</v>
      </c>
      <c r="BA246">
        <v>110788</v>
      </c>
      <c r="BB246" t="s">
        <v>314</v>
      </c>
      <c r="BC246" s="130">
        <f>(AnnualChTB[[#This Row],[Persons this year]]-AnnualChTB[[#This Row],[Persons last year]])/AnnualChTB[[#This Row],[Persons last year]]</f>
        <v>2.6898220023829295E-3</v>
      </c>
    </row>
    <row r="247" spans="1:55" x14ac:dyDescent="0.3">
      <c r="A247" t="s">
        <v>30</v>
      </c>
      <c r="B247" t="s">
        <v>29</v>
      </c>
      <c r="C247" t="s">
        <v>245</v>
      </c>
      <c r="D247" t="s">
        <v>306</v>
      </c>
      <c r="E247">
        <v>62</v>
      </c>
      <c r="F247">
        <v>855</v>
      </c>
      <c r="G247">
        <v>842</v>
      </c>
      <c r="H247">
        <v>809</v>
      </c>
      <c r="I247">
        <v>767</v>
      </c>
      <c r="J247">
        <v>858</v>
      </c>
      <c r="K247">
        <v>866</v>
      </c>
      <c r="L247">
        <v>847</v>
      </c>
      <c r="M247">
        <v>911</v>
      </c>
      <c r="N247">
        <v>1091</v>
      </c>
      <c r="O247">
        <v>1006</v>
      </c>
      <c r="P247">
        <v>919</v>
      </c>
      <c r="Q247">
        <v>851</v>
      </c>
      <c r="R247">
        <v>826</v>
      </c>
      <c r="S247">
        <v>781</v>
      </c>
      <c r="T247">
        <v>805</v>
      </c>
      <c r="U247">
        <v>737</v>
      </c>
      <c r="V247">
        <v>807</v>
      </c>
      <c r="W247">
        <v>889</v>
      </c>
      <c r="X247">
        <v>891</v>
      </c>
      <c r="Y247">
        <v>924</v>
      </c>
      <c r="AX247" t="s">
        <v>3</v>
      </c>
      <c r="AY247" s="114" t="s">
        <v>268</v>
      </c>
      <c r="AZ247">
        <v>108480</v>
      </c>
      <c r="BB247" t="s">
        <v>314</v>
      </c>
      <c r="BC247" s="130"/>
    </row>
    <row r="248" spans="1:55" x14ac:dyDescent="0.3">
      <c r="A248" t="s">
        <v>30</v>
      </c>
      <c r="B248" t="s">
        <v>29</v>
      </c>
      <c r="C248" t="s">
        <v>245</v>
      </c>
      <c r="D248" t="s">
        <v>306</v>
      </c>
      <c r="E248">
        <v>63</v>
      </c>
      <c r="F248">
        <v>832</v>
      </c>
      <c r="G248">
        <v>828</v>
      </c>
      <c r="H248">
        <v>830</v>
      </c>
      <c r="I248">
        <v>803</v>
      </c>
      <c r="J248">
        <v>764</v>
      </c>
      <c r="K248">
        <v>849</v>
      </c>
      <c r="L248">
        <v>856</v>
      </c>
      <c r="M248">
        <v>842</v>
      </c>
      <c r="N248">
        <v>907</v>
      </c>
      <c r="O248">
        <v>1080</v>
      </c>
      <c r="P248">
        <v>984</v>
      </c>
      <c r="Q248">
        <v>904</v>
      </c>
      <c r="R248">
        <v>838</v>
      </c>
      <c r="S248">
        <v>830</v>
      </c>
      <c r="T248">
        <v>780</v>
      </c>
      <c r="U248">
        <v>783</v>
      </c>
      <c r="V248">
        <v>743</v>
      </c>
      <c r="W248">
        <v>793</v>
      </c>
      <c r="X248">
        <v>881</v>
      </c>
      <c r="Y248">
        <v>886</v>
      </c>
      <c r="AX248" t="s">
        <v>3</v>
      </c>
      <c r="AY248" s="114" t="s">
        <v>269</v>
      </c>
      <c r="AZ248">
        <v>108750</v>
      </c>
      <c r="BA248">
        <v>108480</v>
      </c>
      <c r="BB248" t="s">
        <v>314</v>
      </c>
      <c r="BC248" s="130">
        <f>(AnnualChTB[[#This Row],[Persons this year]]-AnnualChTB[[#This Row],[Persons last year]])/AnnualChTB[[#This Row],[Persons last year]]</f>
        <v>2.4889380530973451E-3</v>
      </c>
    </row>
    <row r="249" spans="1:55" x14ac:dyDescent="0.3">
      <c r="A249" t="s">
        <v>30</v>
      </c>
      <c r="B249" t="s">
        <v>29</v>
      </c>
      <c r="C249" t="s">
        <v>245</v>
      </c>
      <c r="D249" t="s">
        <v>306</v>
      </c>
      <c r="E249">
        <v>64</v>
      </c>
      <c r="F249">
        <v>821</v>
      </c>
      <c r="G249">
        <v>822</v>
      </c>
      <c r="H249">
        <v>809</v>
      </c>
      <c r="I249">
        <v>805</v>
      </c>
      <c r="J249">
        <v>782</v>
      </c>
      <c r="K249">
        <v>763</v>
      </c>
      <c r="L249">
        <v>826</v>
      </c>
      <c r="M249">
        <v>851</v>
      </c>
      <c r="N249">
        <v>821</v>
      </c>
      <c r="O249">
        <v>898</v>
      </c>
      <c r="P249">
        <v>1064</v>
      </c>
      <c r="Q249">
        <v>954</v>
      </c>
      <c r="R249">
        <v>886</v>
      </c>
      <c r="S249">
        <v>825</v>
      </c>
      <c r="T249">
        <v>813</v>
      </c>
      <c r="U249">
        <v>755</v>
      </c>
      <c r="V249">
        <v>770</v>
      </c>
      <c r="W249">
        <v>742</v>
      </c>
      <c r="X249">
        <v>781</v>
      </c>
      <c r="Y249">
        <v>862</v>
      </c>
      <c r="AX249" t="s">
        <v>3</v>
      </c>
      <c r="AY249" s="114" t="s">
        <v>270</v>
      </c>
      <c r="AZ249">
        <v>109273</v>
      </c>
      <c r="BA249">
        <v>108750</v>
      </c>
      <c r="BB249" t="s">
        <v>314</v>
      </c>
      <c r="BC249" s="130">
        <f>(AnnualChTB[[#This Row],[Persons this year]]-AnnualChTB[[#This Row],[Persons last year]])/AnnualChTB[[#This Row],[Persons last year]]</f>
        <v>4.809195402298851E-3</v>
      </c>
    </row>
    <row r="250" spans="1:55" x14ac:dyDescent="0.3">
      <c r="A250" t="s">
        <v>30</v>
      </c>
      <c r="B250" t="s">
        <v>29</v>
      </c>
      <c r="C250" t="s">
        <v>245</v>
      </c>
      <c r="D250" t="s">
        <v>306</v>
      </c>
      <c r="E250">
        <v>65</v>
      </c>
      <c r="F250">
        <v>794</v>
      </c>
      <c r="G250">
        <v>810</v>
      </c>
      <c r="H250">
        <v>802</v>
      </c>
      <c r="I250">
        <v>788</v>
      </c>
      <c r="J250">
        <v>787</v>
      </c>
      <c r="K250">
        <v>763</v>
      </c>
      <c r="L250">
        <v>730</v>
      </c>
      <c r="M250">
        <v>809</v>
      </c>
      <c r="N250">
        <v>826</v>
      </c>
      <c r="O250">
        <v>790</v>
      </c>
      <c r="P250">
        <v>877</v>
      </c>
      <c r="Q250">
        <v>1047</v>
      </c>
      <c r="R250">
        <v>937</v>
      </c>
      <c r="S250">
        <v>870</v>
      </c>
      <c r="T250">
        <v>795</v>
      </c>
      <c r="U250">
        <v>806</v>
      </c>
      <c r="V250">
        <v>752</v>
      </c>
      <c r="W250">
        <v>756</v>
      </c>
      <c r="X250">
        <v>727</v>
      </c>
      <c r="Y250">
        <v>770</v>
      </c>
      <c r="AX250" t="s">
        <v>3</v>
      </c>
      <c r="AY250" s="114" t="s">
        <v>271</v>
      </c>
      <c r="AZ250">
        <v>109588</v>
      </c>
      <c r="BA250">
        <v>109273</v>
      </c>
      <c r="BB250" t="s">
        <v>314</v>
      </c>
      <c r="BC250" s="130">
        <f>(AnnualChTB[[#This Row],[Persons this year]]-AnnualChTB[[#This Row],[Persons last year]])/AnnualChTB[[#This Row],[Persons last year]]</f>
        <v>2.882688312757955E-3</v>
      </c>
    </row>
    <row r="251" spans="1:55" x14ac:dyDescent="0.3">
      <c r="A251" t="s">
        <v>30</v>
      </c>
      <c r="B251" t="s">
        <v>29</v>
      </c>
      <c r="C251" t="s">
        <v>245</v>
      </c>
      <c r="D251" t="s">
        <v>306</v>
      </c>
      <c r="E251">
        <v>66</v>
      </c>
      <c r="F251">
        <v>700</v>
      </c>
      <c r="G251">
        <v>788</v>
      </c>
      <c r="H251">
        <v>791</v>
      </c>
      <c r="I251">
        <v>779</v>
      </c>
      <c r="J251">
        <v>763</v>
      </c>
      <c r="K251">
        <v>764</v>
      </c>
      <c r="L251">
        <v>745</v>
      </c>
      <c r="M251">
        <v>707</v>
      </c>
      <c r="N251">
        <v>806</v>
      </c>
      <c r="O251">
        <v>801</v>
      </c>
      <c r="P251">
        <v>774</v>
      </c>
      <c r="Q251">
        <v>858</v>
      </c>
      <c r="R251">
        <v>1023</v>
      </c>
      <c r="S251">
        <v>912</v>
      </c>
      <c r="T251">
        <v>855</v>
      </c>
      <c r="U251">
        <v>771</v>
      </c>
      <c r="V251">
        <v>782</v>
      </c>
      <c r="W251">
        <v>734</v>
      </c>
      <c r="X251">
        <v>751</v>
      </c>
      <c r="Y251">
        <v>739</v>
      </c>
      <c r="AX251" t="s">
        <v>3</v>
      </c>
      <c r="AY251" s="114" t="s">
        <v>272</v>
      </c>
      <c r="AZ251">
        <v>109806</v>
      </c>
      <c r="BA251">
        <v>109588</v>
      </c>
      <c r="BB251" t="s">
        <v>314</v>
      </c>
      <c r="BC251" s="130">
        <f>(AnnualChTB[[#This Row],[Persons this year]]-AnnualChTB[[#This Row],[Persons last year]])/AnnualChTB[[#This Row],[Persons last year]]</f>
        <v>1.9892688980545315E-3</v>
      </c>
    </row>
    <row r="252" spans="1:55" x14ac:dyDescent="0.3">
      <c r="A252" t="s">
        <v>30</v>
      </c>
      <c r="B252" t="s">
        <v>29</v>
      </c>
      <c r="C252" t="s">
        <v>245</v>
      </c>
      <c r="D252" t="s">
        <v>306</v>
      </c>
      <c r="E252">
        <v>67</v>
      </c>
      <c r="F252">
        <v>672</v>
      </c>
      <c r="G252">
        <v>677</v>
      </c>
      <c r="H252">
        <v>769</v>
      </c>
      <c r="I252">
        <v>749</v>
      </c>
      <c r="J252">
        <v>762</v>
      </c>
      <c r="K252">
        <v>740</v>
      </c>
      <c r="L252">
        <v>725</v>
      </c>
      <c r="M252">
        <v>725</v>
      </c>
      <c r="N252">
        <v>681</v>
      </c>
      <c r="O252">
        <v>808</v>
      </c>
      <c r="P252">
        <v>777</v>
      </c>
      <c r="Q252">
        <v>755</v>
      </c>
      <c r="R252">
        <v>842</v>
      </c>
      <c r="S252">
        <v>1000</v>
      </c>
      <c r="T252">
        <v>903</v>
      </c>
      <c r="U252">
        <v>830</v>
      </c>
      <c r="V252">
        <v>745</v>
      </c>
      <c r="W252">
        <v>785</v>
      </c>
      <c r="X252">
        <v>718</v>
      </c>
      <c r="Y252">
        <v>733</v>
      </c>
      <c r="AX252" t="s">
        <v>3</v>
      </c>
      <c r="AY252" s="114" t="s">
        <v>273</v>
      </c>
      <c r="AZ252">
        <v>110308</v>
      </c>
      <c r="BA252">
        <v>109806</v>
      </c>
      <c r="BB252" t="s">
        <v>314</v>
      </c>
      <c r="BC252" s="130">
        <f>(AnnualChTB[[#This Row],[Persons this year]]-AnnualChTB[[#This Row],[Persons last year]])/AnnualChTB[[#This Row],[Persons last year]]</f>
        <v>4.5716991785512634E-3</v>
      </c>
    </row>
    <row r="253" spans="1:55" x14ac:dyDescent="0.3">
      <c r="A253" t="s">
        <v>30</v>
      </c>
      <c r="B253" t="s">
        <v>29</v>
      </c>
      <c r="C253" t="s">
        <v>245</v>
      </c>
      <c r="D253" t="s">
        <v>306</v>
      </c>
      <c r="E253">
        <v>68</v>
      </c>
      <c r="F253">
        <v>663</v>
      </c>
      <c r="G253">
        <v>661</v>
      </c>
      <c r="H253">
        <v>665</v>
      </c>
      <c r="I253">
        <v>731</v>
      </c>
      <c r="J253">
        <v>716</v>
      </c>
      <c r="K253">
        <v>739</v>
      </c>
      <c r="L253">
        <v>729</v>
      </c>
      <c r="M253">
        <v>712</v>
      </c>
      <c r="N253">
        <v>711</v>
      </c>
      <c r="O253">
        <v>661</v>
      </c>
      <c r="P253">
        <v>785</v>
      </c>
      <c r="Q253">
        <v>754</v>
      </c>
      <c r="R253">
        <v>738</v>
      </c>
      <c r="S253">
        <v>826</v>
      </c>
      <c r="T253">
        <v>983</v>
      </c>
      <c r="U253">
        <v>883</v>
      </c>
      <c r="V253">
        <v>821</v>
      </c>
      <c r="W253">
        <v>746</v>
      </c>
      <c r="X253">
        <v>784</v>
      </c>
      <c r="Y253">
        <v>710</v>
      </c>
      <c r="AX253" t="s">
        <v>3</v>
      </c>
      <c r="AY253" s="114" t="s">
        <v>274</v>
      </c>
      <c r="AZ253">
        <v>110720</v>
      </c>
      <c r="BA253">
        <v>110308</v>
      </c>
      <c r="BB253" t="s">
        <v>314</v>
      </c>
      <c r="BC253" s="130">
        <f>(AnnualChTB[[#This Row],[Persons this year]]-AnnualChTB[[#This Row],[Persons last year]])/AnnualChTB[[#This Row],[Persons last year]]</f>
        <v>3.7349965551002648E-3</v>
      </c>
    </row>
    <row r="254" spans="1:55" x14ac:dyDescent="0.3">
      <c r="A254" t="s">
        <v>30</v>
      </c>
      <c r="B254" t="s">
        <v>29</v>
      </c>
      <c r="C254" t="s">
        <v>245</v>
      </c>
      <c r="D254" t="s">
        <v>306</v>
      </c>
      <c r="E254">
        <v>69</v>
      </c>
      <c r="F254">
        <v>682</v>
      </c>
      <c r="G254">
        <v>638</v>
      </c>
      <c r="H254">
        <v>635</v>
      </c>
      <c r="I254">
        <v>655</v>
      </c>
      <c r="J254">
        <v>698</v>
      </c>
      <c r="K254">
        <v>696</v>
      </c>
      <c r="L254">
        <v>716</v>
      </c>
      <c r="M254">
        <v>727</v>
      </c>
      <c r="N254">
        <v>683</v>
      </c>
      <c r="O254">
        <v>680</v>
      </c>
      <c r="P254">
        <v>655</v>
      </c>
      <c r="Q254">
        <v>766</v>
      </c>
      <c r="R254">
        <v>719</v>
      </c>
      <c r="S254">
        <v>726</v>
      </c>
      <c r="T254">
        <v>816</v>
      </c>
      <c r="U254">
        <v>950</v>
      </c>
      <c r="V254">
        <v>844</v>
      </c>
      <c r="W254">
        <v>816</v>
      </c>
      <c r="X254">
        <v>720</v>
      </c>
      <c r="Y254">
        <v>771</v>
      </c>
      <c r="AX254" t="s">
        <v>3</v>
      </c>
      <c r="AY254" s="114" t="s">
        <v>275</v>
      </c>
      <c r="AZ254">
        <v>110666</v>
      </c>
      <c r="BA254">
        <v>110720</v>
      </c>
      <c r="BB254" t="s">
        <v>314</v>
      </c>
      <c r="BC254" s="130">
        <f>(AnnualChTB[[#This Row],[Persons this year]]-AnnualChTB[[#This Row],[Persons last year]])/AnnualChTB[[#This Row],[Persons last year]]</f>
        <v>-4.8771676300578032E-4</v>
      </c>
    </row>
    <row r="255" spans="1:55" x14ac:dyDescent="0.3">
      <c r="A255" t="s">
        <v>30</v>
      </c>
      <c r="B255" t="s">
        <v>29</v>
      </c>
      <c r="C255" t="s">
        <v>245</v>
      </c>
      <c r="D255" t="s">
        <v>306</v>
      </c>
      <c r="E255">
        <v>70</v>
      </c>
      <c r="F255">
        <v>672</v>
      </c>
      <c r="G255">
        <v>663</v>
      </c>
      <c r="H255">
        <v>621</v>
      </c>
      <c r="I255">
        <v>604</v>
      </c>
      <c r="J255">
        <v>626</v>
      </c>
      <c r="K255">
        <v>674</v>
      </c>
      <c r="L255">
        <v>667</v>
      </c>
      <c r="M255">
        <v>693</v>
      </c>
      <c r="N255">
        <v>702</v>
      </c>
      <c r="O255">
        <v>665</v>
      </c>
      <c r="P255">
        <v>662</v>
      </c>
      <c r="Q255">
        <v>623</v>
      </c>
      <c r="R255">
        <v>750</v>
      </c>
      <c r="S255">
        <v>693</v>
      </c>
      <c r="T255">
        <v>704</v>
      </c>
      <c r="U255">
        <v>808</v>
      </c>
      <c r="V255">
        <v>927</v>
      </c>
      <c r="W255">
        <v>816</v>
      </c>
      <c r="X255">
        <v>796</v>
      </c>
      <c r="Y255">
        <v>697</v>
      </c>
      <c r="AX255" t="s">
        <v>3</v>
      </c>
      <c r="AY255" s="114" t="s">
        <v>276</v>
      </c>
      <c r="AZ255">
        <v>110583</v>
      </c>
      <c r="BA255">
        <v>110666</v>
      </c>
      <c r="BB255" t="s">
        <v>314</v>
      </c>
      <c r="BC255" s="130">
        <f>(AnnualChTB[[#This Row],[Persons this year]]-AnnualChTB[[#This Row],[Persons last year]])/AnnualChTB[[#This Row],[Persons last year]]</f>
        <v>-7.5000451809950663E-4</v>
      </c>
    </row>
    <row r="256" spans="1:55" x14ac:dyDescent="0.3">
      <c r="A256" t="s">
        <v>30</v>
      </c>
      <c r="B256" t="s">
        <v>29</v>
      </c>
      <c r="C256" t="s">
        <v>245</v>
      </c>
      <c r="D256" t="s">
        <v>306</v>
      </c>
      <c r="E256">
        <v>71</v>
      </c>
      <c r="F256">
        <v>656</v>
      </c>
      <c r="G256">
        <v>632</v>
      </c>
      <c r="H256">
        <v>644</v>
      </c>
      <c r="I256">
        <v>598</v>
      </c>
      <c r="J256">
        <v>573</v>
      </c>
      <c r="K256">
        <v>601</v>
      </c>
      <c r="L256">
        <v>662</v>
      </c>
      <c r="M256">
        <v>624</v>
      </c>
      <c r="N256">
        <v>666</v>
      </c>
      <c r="O256">
        <v>690</v>
      </c>
      <c r="P256">
        <v>643</v>
      </c>
      <c r="Q256">
        <v>649</v>
      </c>
      <c r="R256">
        <v>602</v>
      </c>
      <c r="S256">
        <v>727</v>
      </c>
      <c r="T256">
        <v>662</v>
      </c>
      <c r="U256">
        <v>697</v>
      </c>
      <c r="V256">
        <v>790</v>
      </c>
      <c r="W256">
        <v>908</v>
      </c>
      <c r="X256">
        <v>787</v>
      </c>
      <c r="Y256">
        <v>772</v>
      </c>
      <c r="AX256" t="s">
        <v>3</v>
      </c>
      <c r="AY256" s="114" t="s">
        <v>277</v>
      </c>
      <c r="AZ256">
        <v>110763</v>
      </c>
      <c r="BA256">
        <v>110583</v>
      </c>
      <c r="BB256" t="s">
        <v>314</v>
      </c>
      <c r="BC256" s="130">
        <f>(AnnualChTB[[#This Row],[Persons this year]]-AnnualChTB[[#This Row],[Persons last year]])/AnnualChTB[[#This Row],[Persons last year]]</f>
        <v>1.627736632212908E-3</v>
      </c>
    </row>
    <row r="257" spans="1:55" x14ac:dyDescent="0.3">
      <c r="A257" t="s">
        <v>30</v>
      </c>
      <c r="B257" t="s">
        <v>29</v>
      </c>
      <c r="C257" t="s">
        <v>245</v>
      </c>
      <c r="D257" t="s">
        <v>306</v>
      </c>
      <c r="E257">
        <v>72</v>
      </c>
      <c r="F257">
        <v>630</v>
      </c>
      <c r="G257">
        <v>634</v>
      </c>
      <c r="H257">
        <v>600</v>
      </c>
      <c r="I257">
        <v>617</v>
      </c>
      <c r="J257">
        <v>583</v>
      </c>
      <c r="K257">
        <v>553</v>
      </c>
      <c r="L257">
        <v>580</v>
      </c>
      <c r="M257">
        <v>623</v>
      </c>
      <c r="N257">
        <v>595</v>
      </c>
      <c r="O257">
        <v>641</v>
      </c>
      <c r="P257">
        <v>649</v>
      </c>
      <c r="Q257">
        <v>615</v>
      </c>
      <c r="R257">
        <v>637</v>
      </c>
      <c r="S257">
        <v>577</v>
      </c>
      <c r="T257">
        <v>699</v>
      </c>
      <c r="U257">
        <v>657</v>
      </c>
      <c r="V257">
        <v>676</v>
      </c>
      <c r="W257">
        <v>748</v>
      </c>
      <c r="X257">
        <v>874</v>
      </c>
      <c r="Y257">
        <v>776</v>
      </c>
      <c r="AX257" t="s">
        <v>3</v>
      </c>
      <c r="AY257" s="114" t="s">
        <v>278</v>
      </c>
      <c r="AZ257">
        <v>110617</v>
      </c>
      <c r="BA257">
        <v>110763</v>
      </c>
      <c r="BB257" t="s">
        <v>314</v>
      </c>
      <c r="BC257" s="130">
        <f>(AnnualChTB[[#This Row],[Persons this year]]-AnnualChTB[[#This Row],[Persons last year]])/AnnualChTB[[#This Row],[Persons last year]]</f>
        <v>-1.3181297003512003E-3</v>
      </c>
    </row>
    <row r="258" spans="1:55" x14ac:dyDescent="0.3">
      <c r="A258" t="s">
        <v>30</v>
      </c>
      <c r="B258" t="s">
        <v>29</v>
      </c>
      <c r="C258" t="s">
        <v>245</v>
      </c>
      <c r="D258" t="s">
        <v>306</v>
      </c>
      <c r="E258">
        <v>73</v>
      </c>
      <c r="F258">
        <v>637</v>
      </c>
      <c r="G258">
        <v>600</v>
      </c>
      <c r="H258">
        <v>596</v>
      </c>
      <c r="I258">
        <v>564</v>
      </c>
      <c r="J258">
        <v>591</v>
      </c>
      <c r="K258">
        <v>576</v>
      </c>
      <c r="L258">
        <v>529</v>
      </c>
      <c r="M258">
        <v>561</v>
      </c>
      <c r="N258">
        <v>605</v>
      </c>
      <c r="O258">
        <v>574</v>
      </c>
      <c r="P258">
        <v>614</v>
      </c>
      <c r="Q258">
        <v>619</v>
      </c>
      <c r="R258">
        <v>588</v>
      </c>
      <c r="S258">
        <v>604</v>
      </c>
      <c r="T258">
        <v>555</v>
      </c>
      <c r="U258">
        <v>666</v>
      </c>
      <c r="V258">
        <v>641</v>
      </c>
      <c r="W258">
        <v>656</v>
      </c>
      <c r="X258">
        <v>726</v>
      </c>
      <c r="Y258">
        <v>856</v>
      </c>
      <c r="AX258" t="s">
        <v>3</v>
      </c>
      <c r="AY258" s="114" t="s">
        <v>279</v>
      </c>
      <c r="AZ258">
        <v>110911</v>
      </c>
      <c r="BA258">
        <v>110617</v>
      </c>
      <c r="BB258" t="s">
        <v>314</v>
      </c>
      <c r="BC258" s="130">
        <f>(AnnualChTB[[#This Row],[Persons this year]]-AnnualChTB[[#This Row],[Persons last year]])/AnnualChTB[[#This Row],[Persons last year]]</f>
        <v>2.6578193225272788E-3</v>
      </c>
    </row>
    <row r="259" spans="1:55" x14ac:dyDescent="0.3">
      <c r="A259" t="s">
        <v>30</v>
      </c>
      <c r="B259" t="s">
        <v>29</v>
      </c>
      <c r="C259" t="s">
        <v>245</v>
      </c>
      <c r="D259" t="s">
        <v>306</v>
      </c>
      <c r="E259">
        <v>74</v>
      </c>
      <c r="F259">
        <v>548</v>
      </c>
      <c r="G259">
        <v>609</v>
      </c>
      <c r="H259">
        <v>563</v>
      </c>
      <c r="I259">
        <v>558</v>
      </c>
      <c r="J259">
        <v>538</v>
      </c>
      <c r="K259">
        <v>570</v>
      </c>
      <c r="L259">
        <v>541</v>
      </c>
      <c r="M259">
        <v>504</v>
      </c>
      <c r="N259">
        <v>533</v>
      </c>
      <c r="O259">
        <v>567</v>
      </c>
      <c r="P259">
        <v>535</v>
      </c>
      <c r="Q259">
        <v>599</v>
      </c>
      <c r="R259">
        <v>592</v>
      </c>
      <c r="S259">
        <v>560</v>
      </c>
      <c r="T259">
        <v>573</v>
      </c>
      <c r="U259">
        <v>529</v>
      </c>
      <c r="V259">
        <v>640</v>
      </c>
      <c r="W259">
        <v>610</v>
      </c>
      <c r="X259">
        <v>637</v>
      </c>
      <c r="Y259">
        <v>689</v>
      </c>
      <c r="AX259" t="s">
        <v>3</v>
      </c>
      <c r="AY259" s="114" t="s">
        <v>280</v>
      </c>
      <c r="AZ259">
        <v>111216</v>
      </c>
      <c r="BA259">
        <v>110911</v>
      </c>
      <c r="BB259" t="s">
        <v>314</v>
      </c>
      <c r="BC259" s="130">
        <f>(AnnualChTB[[#This Row],[Persons this year]]-AnnualChTB[[#This Row],[Persons last year]])/AnnualChTB[[#This Row],[Persons last year]]</f>
        <v>2.7499526647492135E-3</v>
      </c>
    </row>
    <row r="260" spans="1:55" x14ac:dyDescent="0.3">
      <c r="A260" t="s">
        <v>30</v>
      </c>
      <c r="B260" t="s">
        <v>29</v>
      </c>
      <c r="C260" t="s">
        <v>245</v>
      </c>
      <c r="D260" t="s">
        <v>306</v>
      </c>
      <c r="E260">
        <v>75</v>
      </c>
      <c r="F260">
        <v>545</v>
      </c>
      <c r="G260">
        <v>519</v>
      </c>
      <c r="H260">
        <v>563</v>
      </c>
      <c r="I260">
        <v>539</v>
      </c>
      <c r="J260">
        <v>520</v>
      </c>
      <c r="K260">
        <v>508</v>
      </c>
      <c r="L260">
        <v>536</v>
      </c>
      <c r="M260">
        <v>522</v>
      </c>
      <c r="N260">
        <v>488</v>
      </c>
      <c r="O260">
        <v>500</v>
      </c>
      <c r="P260">
        <v>562</v>
      </c>
      <c r="Q260">
        <v>522</v>
      </c>
      <c r="R260">
        <v>583</v>
      </c>
      <c r="S260">
        <v>561</v>
      </c>
      <c r="T260">
        <v>542</v>
      </c>
      <c r="U260">
        <v>548</v>
      </c>
      <c r="V260">
        <v>518</v>
      </c>
      <c r="W260">
        <v>610</v>
      </c>
      <c r="X260">
        <v>594</v>
      </c>
      <c r="Y260">
        <v>599</v>
      </c>
      <c r="AX260" t="s">
        <v>3</v>
      </c>
      <c r="AY260" s="114" t="s">
        <v>281</v>
      </c>
      <c r="AZ260">
        <v>111845</v>
      </c>
      <c r="BA260">
        <v>111216</v>
      </c>
      <c r="BB260" t="s">
        <v>314</v>
      </c>
      <c r="BC260" s="130">
        <f>(AnnualChTB[[#This Row],[Persons this year]]-AnnualChTB[[#This Row],[Persons last year]])/AnnualChTB[[#This Row],[Persons last year]]</f>
        <v>5.6556610559631709E-3</v>
      </c>
    </row>
    <row r="261" spans="1:55" x14ac:dyDescent="0.3">
      <c r="A261" t="s">
        <v>30</v>
      </c>
      <c r="B261" t="s">
        <v>29</v>
      </c>
      <c r="C261" t="s">
        <v>245</v>
      </c>
      <c r="D261" t="s">
        <v>306</v>
      </c>
      <c r="E261">
        <v>76</v>
      </c>
      <c r="F261">
        <v>501</v>
      </c>
      <c r="G261">
        <v>510</v>
      </c>
      <c r="H261">
        <v>483</v>
      </c>
      <c r="I261">
        <v>528</v>
      </c>
      <c r="J261">
        <v>509</v>
      </c>
      <c r="K261">
        <v>487</v>
      </c>
      <c r="L261">
        <v>486</v>
      </c>
      <c r="M261">
        <v>499</v>
      </c>
      <c r="N261">
        <v>497</v>
      </c>
      <c r="O261">
        <v>457</v>
      </c>
      <c r="P261">
        <v>470</v>
      </c>
      <c r="Q261">
        <v>540</v>
      </c>
      <c r="R261">
        <v>509</v>
      </c>
      <c r="S261">
        <v>553</v>
      </c>
      <c r="T261">
        <v>537</v>
      </c>
      <c r="U261">
        <v>525</v>
      </c>
      <c r="V261">
        <v>520</v>
      </c>
      <c r="W261">
        <v>500</v>
      </c>
      <c r="X261">
        <v>589</v>
      </c>
      <c r="Y261">
        <v>568</v>
      </c>
      <c r="AX261" t="s">
        <v>3</v>
      </c>
      <c r="AY261" s="114" t="s">
        <v>282</v>
      </c>
      <c r="AZ261">
        <v>112482</v>
      </c>
      <c r="BA261">
        <v>111845</v>
      </c>
      <c r="BB261" t="s">
        <v>314</v>
      </c>
      <c r="BC261" s="130">
        <f>(AnnualChTB[[#This Row],[Persons this year]]-AnnualChTB[[#This Row],[Persons last year]])/AnnualChTB[[#This Row],[Persons last year]]</f>
        <v>5.6953820018775985E-3</v>
      </c>
    </row>
    <row r="262" spans="1:55" x14ac:dyDescent="0.3">
      <c r="A262" t="s">
        <v>30</v>
      </c>
      <c r="B262" t="s">
        <v>29</v>
      </c>
      <c r="C262" t="s">
        <v>245</v>
      </c>
      <c r="D262" t="s">
        <v>306</v>
      </c>
      <c r="E262">
        <v>77</v>
      </c>
      <c r="F262">
        <v>470</v>
      </c>
      <c r="G262">
        <v>464</v>
      </c>
      <c r="H262">
        <v>481</v>
      </c>
      <c r="I262">
        <v>466</v>
      </c>
      <c r="J262">
        <v>508</v>
      </c>
      <c r="K262">
        <v>474</v>
      </c>
      <c r="L262">
        <v>442</v>
      </c>
      <c r="M262">
        <v>454</v>
      </c>
      <c r="N262">
        <v>462</v>
      </c>
      <c r="O262">
        <v>474</v>
      </c>
      <c r="P262">
        <v>435</v>
      </c>
      <c r="Q262">
        <v>442</v>
      </c>
      <c r="R262">
        <v>502</v>
      </c>
      <c r="S262">
        <v>483</v>
      </c>
      <c r="T262">
        <v>521</v>
      </c>
      <c r="U262">
        <v>501</v>
      </c>
      <c r="V262">
        <v>508</v>
      </c>
      <c r="W262">
        <v>492</v>
      </c>
      <c r="X262">
        <v>478</v>
      </c>
      <c r="Y262">
        <v>552</v>
      </c>
      <c r="AX262" t="s">
        <v>3</v>
      </c>
      <c r="AY262" s="114" t="s">
        <v>283</v>
      </c>
      <c r="AZ262">
        <v>113061</v>
      </c>
      <c r="BA262">
        <v>112482</v>
      </c>
      <c r="BB262" t="s">
        <v>314</v>
      </c>
      <c r="BC262" s="130">
        <f>(AnnualChTB[[#This Row],[Persons this year]]-AnnualChTB[[#This Row],[Persons last year]])/AnnualChTB[[#This Row],[Persons last year]]</f>
        <v>5.1474902651090842E-3</v>
      </c>
    </row>
    <row r="263" spans="1:55" x14ac:dyDescent="0.3">
      <c r="A263" t="s">
        <v>30</v>
      </c>
      <c r="B263" t="s">
        <v>29</v>
      </c>
      <c r="C263" t="s">
        <v>245</v>
      </c>
      <c r="D263" t="s">
        <v>306</v>
      </c>
      <c r="E263">
        <v>78</v>
      </c>
      <c r="F263">
        <v>432</v>
      </c>
      <c r="G263">
        <v>436</v>
      </c>
      <c r="H263">
        <v>435</v>
      </c>
      <c r="I263">
        <v>454</v>
      </c>
      <c r="J263">
        <v>431</v>
      </c>
      <c r="K263">
        <v>479</v>
      </c>
      <c r="L263">
        <v>442</v>
      </c>
      <c r="M263">
        <v>422</v>
      </c>
      <c r="N263">
        <v>426</v>
      </c>
      <c r="O263">
        <v>430</v>
      </c>
      <c r="P263">
        <v>454</v>
      </c>
      <c r="Q263">
        <v>396</v>
      </c>
      <c r="R263">
        <v>415</v>
      </c>
      <c r="S263">
        <v>473</v>
      </c>
      <c r="T263">
        <v>449</v>
      </c>
      <c r="U263">
        <v>489</v>
      </c>
      <c r="V263">
        <v>472</v>
      </c>
      <c r="W263">
        <v>473</v>
      </c>
      <c r="X263">
        <v>459</v>
      </c>
      <c r="Y263">
        <v>448</v>
      </c>
      <c r="AX263" t="s">
        <v>3</v>
      </c>
      <c r="AY263" s="114" t="s">
        <v>265</v>
      </c>
      <c r="AZ263">
        <v>113881</v>
      </c>
      <c r="BA263">
        <v>113061</v>
      </c>
      <c r="BB263" t="s">
        <v>314</v>
      </c>
      <c r="BC263" s="130">
        <f>(AnnualChTB[[#This Row],[Persons this year]]-AnnualChTB[[#This Row],[Persons last year]])/AnnualChTB[[#This Row],[Persons last year]]</f>
        <v>7.2527219819389531E-3</v>
      </c>
    </row>
    <row r="264" spans="1:55" x14ac:dyDescent="0.3">
      <c r="A264" t="s">
        <v>30</v>
      </c>
      <c r="B264" t="s">
        <v>29</v>
      </c>
      <c r="C264" t="s">
        <v>245</v>
      </c>
      <c r="D264" t="s">
        <v>306</v>
      </c>
      <c r="E264">
        <v>79</v>
      </c>
      <c r="F264">
        <v>461</v>
      </c>
      <c r="G264">
        <v>392</v>
      </c>
      <c r="H264">
        <v>391</v>
      </c>
      <c r="I264">
        <v>404</v>
      </c>
      <c r="J264">
        <v>409</v>
      </c>
      <c r="K264">
        <v>406</v>
      </c>
      <c r="L264">
        <v>445</v>
      </c>
      <c r="M264">
        <v>411</v>
      </c>
      <c r="N264">
        <v>389</v>
      </c>
      <c r="O264">
        <v>408</v>
      </c>
      <c r="P264">
        <v>404</v>
      </c>
      <c r="Q264">
        <v>438</v>
      </c>
      <c r="R264">
        <v>376</v>
      </c>
      <c r="S264">
        <v>392</v>
      </c>
      <c r="T264">
        <v>438</v>
      </c>
      <c r="U264">
        <v>408</v>
      </c>
      <c r="V264">
        <v>473</v>
      </c>
      <c r="W264">
        <v>448</v>
      </c>
      <c r="X264">
        <v>432</v>
      </c>
      <c r="Y264">
        <v>431</v>
      </c>
      <c r="AX264" t="s">
        <v>3</v>
      </c>
      <c r="AY264" s="114" t="s">
        <v>266</v>
      </c>
      <c r="AZ264">
        <v>113949</v>
      </c>
      <c r="BA264">
        <v>113881</v>
      </c>
      <c r="BB264" t="s">
        <v>314</v>
      </c>
      <c r="BC264" s="130">
        <f>(AnnualChTB[[#This Row],[Persons this year]]-AnnualChTB[[#This Row],[Persons last year]])/AnnualChTB[[#This Row],[Persons last year]]</f>
        <v>5.971145318358638E-4</v>
      </c>
    </row>
    <row r="265" spans="1:55" x14ac:dyDescent="0.3">
      <c r="A265" t="s">
        <v>30</v>
      </c>
      <c r="B265" t="s">
        <v>29</v>
      </c>
      <c r="C265" t="s">
        <v>245</v>
      </c>
      <c r="D265" t="s">
        <v>306</v>
      </c>
      <c r="E265">
        <v>80</v>
      </c>
      <c r="F265">
        <v>422</v>
      </c>
      <c r="G265">
        <v>418</v>
      </c>
      <c r="H265">
        <v>354</v>
      </c>
      <c r="I265">
        <v>363</v>
      </c>
      <c r="J265">
        <v>360</v>
      </c>
      <c r="K265">
        <v>372</v>
      </c>
      <c r="L265">
        <v>376</v>
      </c>
      <c r="M265">
        <v>411</v>
      </c>
      <c r="N265">
        <v>376</v>
      </c>
      <c r="O265">
        <v>360</v>
      </c>
      <c r="P265">
        <v>376</v>
      </c>
      <c r="Q265">
        <v>395</v>
      </c>
      <c r="R265">
        <v>411</v>
      </c>
      <c r="S265">
        <v>348</v>
      </c>
      <c r="T265">
        <v>362</v>
      </c>
      <c r="U265">
        <v>412</v>
      </c>
      <c r="V265">
        <v>383</v>
      </c>
      <c r="W265">
        <v>444</v>
      </c>
      <c r="X265">
        <v>428</v>
      </c>
      <c r="Y265">
        <v>407</v>
      </c>
      <c r="AX265" t="s">
        <v>3</v>
      </c>
      <c r="AY265" s="114" t="s">
        <v>297</v>
      </c>
      <c r="AZ265">
        <v>114306</v>
      </c>
      <c r="BA265">
        <v>113949</v>
      </c>
      <c r="BB265" t="s">
        <v>314</v>
      </c>
      <c r="BC265" s="130">
        <f>(AnnualChTB[[#This Row],[Persons this year]]-AnnualChTB[[#This Row],[Persons last year]])/AnnualChTB[[#This Row],[Persons last year]]</f>
        <v>3.1329805439275467E-3</v>
      </c>
    </row>
    <row r="266" spans="1:55" x14ac:dyDescent="0.3">
      <c r="A266" t="s">
        <v>30</v>
      </c>
      <c r="B266" t="s">
        <v>29</v>
      </c>
      <c r="C266" t="s">
        <v>245</v>
      </c>
      <c r="D266" t="s">
        <v>306</v>
      </c>
      <c r="E266">
        <v>81</v>
      </c>
      <c r="F266">
        <v>391</v>
      </c>
      <c r="G266">
        <v>387</v>
      </c>
      <c r="H266">
        <v>370</v>
      </c>
      <c r="I266">
        <v>317</v>
      </c>
      <c r="J266">
        <v>330</v>
      </c>
      <c r="K266">
        <v>333</v>
      </c>
      <c r="L266">
        <v>349</v>
      </c>
      <c r="M266">
        <v>350</v>
      </c>
      <c r="N266">
        <v>373</v>
      </c>
      <c r="O266">
        <v>352</v>
      </c>
      <c r="P266">
        <v>333</v>
      </c>
      <c r="Q266">
        <v>363</v>
      </c>
      <c r="R266">
        <v>361</v>
      </c>
      <c r="S266">
        <v>379</v>
      </c>
      <c r="T266">
        <v>321</v>
      </c>
      <c r="U266">
        <v>337</v>
      </c>
      <c r="V266">
        <v>375</v>
      </c>
      <c r="W266">
        <v>353</v>
      </c>
      <c r="X266">
        <v>407</v>
      </c>
      <c r="Y266">
        <v>399</v>
      </c>
      <c r="AX266" t="s">
        <v>3</v>
      </c>
      <c r="AY266" s="114" t="s">
        <v>344</v>
      </c>
      <c r="AZ266">
        <v>114496</v>
      </c>
      <c r="BA266">
        <v>114306</v>
      </c>
      <c r="BB266" t="s">
        <v>314</v>
      </c>
      <c r="BC266" s="130">
        <f>(AnnualChTB[[#This Row],[Persons this year]]-AnnualChTB[[#This Row],[Persons last year]])/AnnualChTB[[#This Row],[Persons last year]]</f>
        <v>1.662204958619845E-3</v>
      </c>
    </row>
    <row r="267" spans="1:55" x14ac:dyDescent="0.3">
      <c r="A267" t="s">
        <v>30</v>
      </c>
      <c r="B267" t="s">
        <v>29</v>
      </c>
      <c r="C267" t="s">
        <v>245</v>
      </c>
      <c r="D267" t="s">
        <v>306</v>
      </c>
      <c r="E267">
        <v>82</v>
      </c>
      <c r="F267">
        <v>267</v>
      </c>
      <c r="G267">
        <v>352</v>
      </c>
      <c r="H267">
        <v>353</v>
      </c>
      <c r="I267">
        <v>326</v>
      </c>
      <c r="J267">
        <v>286</v>
      </c>
      <c r="K267">
        <v>298</v>
      </c>
      <c r="L267">
        <v>305</v>
      </c>
      <c r="M267">
        <v>327</v>
      </c>
      <c r="N267">
        <v>317</v>
      </c>
      <c r="O267">
        <v>331</v>
      </c>
      <c r="P267">
        <v>317</v>
      </c>
      <c r="Q267">
        <v>318</v>
      </c>
      <c r="R267">
        <v>325</v>
      </c>
      <c r="S267">
        <v>341</v>
      </c>
      <c r="T267">
        <v>348</v>
      </c>
      <c r="U267">
        <v>291</v>
      </c>
      <c r="V267">
        <v>317</v>
      </c>
      <c r="W267">
        <v>351</v>
      </c>
      <c r="X267">
        <v>323</v>
      </c>
      <c r="Y267">
        <v>370</v>
      </c>
      <c r="AX267" t="s">
        <v>1</v>
      </c>
      <c r="AY267" s="114" t="s">
        <v>268</v>
      </c>
      <c r="AZ267">
        <v>105800</v>
      </c>
      <c r="BB267" t="s">
        <v>314</v>
      </c>
      <c r="BC267" s="130"/>
    </row>
    <row r="268" spans="1:55" x14ac:dyDescent="0.3">
      <c r="A268" t="s">
        <v>30</v>
      </c>
      <c r="B268" t="s">
        <v>29</v>
      </c>
      <c r="C268" t="s">
        <v>245</v>
      </c>
      <c r="D268" t="s">
        <v>306</v>
      </c>
      <c r="E268">
        <v>83</v>
      </c>
      <c r="F268">
        <v>190</v>
      </c>
      <c r="G268">
        <v>244</v>
      </c>
      <c r="H268">
        <v>308</v>
      </c>
      <c r="I268">
        <v>322</v>
      </c>
      <c r="J268">
        <v>290</v>
      </c>
      <c r="K268">
        <v>258</v>
      </c>
      <c r="L268">
        <v>264</v>
      </c>
      <c r="M268">
        <v>269</v>
      </c>
      <c r="N268">
        <v>303</v>
      </c>
      <c r="O268">
        <v>282</v>
      </c>
      <c r="P268">
        <v>297</v>
      </c>
      <c r="Q268">
        <v>287</v>
      </c>
      <c r="R268">
        <v>289</v>
      </c>
      <c r="S268">
        <v>287</v>
      </c>
      <c r="T268">
        <v>301</v>
      </c>
      <c r="U268">
        <v>328</v>
      </c>
      <c r="V268">
        <v>260</v>
      </c>
      <c r="W268">
        <v>288</v>
      </c>
      <c r="X268">
        <v>323</v>
      </c>
      <c r="Y268">
        <v>287</v>
      </c>
      <c r="AX268" t="s">
        <v>1</v>
      </c>
      <c r="AY268" s="114" t="s">
        <v>269</v>
      </c>
      <c r="AZ268">
        <v>106444</v>
      </c>
      <c r="BA268">
        <v>105800</v>
      </c>
      <c r="BB268" t="s">
        <v>314</v>
      </c>
      <c r="BC268" s="130">
        <f>(AnnualChTB[[#This Row],[Persons this year]]-AnnualChTB[[#This Row],[Persons last year]])/AnnualChTB[[#This Row],[Persons last year]]</f>
        <v>6.0869565217391303E-3</v>
      </c>
    </row>
    <row r="269" spans="1:55" x14ac:dyDescent="0.3">
      <c r="A269" t="s">
        <v>30</v>
      </c>
      <c r="B269" t="s">
        <v>29</v>
      </c>
      <c r="C269" t="s">
        <v>245</v>
      </c>
      <c r="D269" t="s">
        <v>306</v>
      </c>
      <c r="E269">
        <v>84</v>
      </c>
      <c r="F269">
        <v>188</v>
      </c>
      <c r="G269">
        <v>168</v>
      </c>
      <c r="H269">
        <v>209</v>
      </c>
      <c r="I269">
        <v>275</v>
      </c>
      <c r="J269">
        <v>285</v>
      </c>
      <c r="K269">
        <v>263</v>
      </c>
      <c r="L269">
        <v>224</v>
      </c>
      <c r="M269">
        <v>233</v>
      </c>
      <c r="N269">
        <v>234</v>
      </c>
      <c r="O269">
        <v>275</v>
      </c>
      <c r="P269">
        <v>246</v>
      </c>
      <c r="Q269">
        <v>266</v>
      </c>
      <c r="R269">
        <v>256</v>
      </c>
      <c r="S269">
        <v>252</v>
      </c>
      <c r="T269">
        <v>266</v>
      </c>
      <c r="U269">
        <v>270</v>
      </c>
      <c r="V269">
        <v>296</v>
      </c>
      <c r="W269">
        <v>229</v>
      </c>
      <c r="X269">
        <v>269</v>
      </c>
      <c r="Y269">
        <v>290</v>
      </c>
      <c r="AX269" t="s">
        <v>1</v>
      </c>
      <c r="AY269" s="114" t="s">
        <v>270</v>
      </c>
      <c r="AZ269">
        <v>107246</v>
      </c>
      <c r="BA269">
        <v>106444</v>
      </c>
      <c r="BB269" t="s">
        <v>314</v>
      </c>
      <c r="BC269" s="130">
        <f>(AnnualChTB[[#This Row],[Persons this year]]-AnnualChTB[[#This Row],[Persons last year]])/AnnualChTB[[#This Row],[Persons last year]]</f>
        <v>7.5344782232911198E-3</v>
      </c>
    </row>
    <row r="270" spans="1:55" x14ac:dyDescent="0.3">
      <c r="A270" t="s">
        <v>30</v>
      </c>
      <c r="B270" t="s">
        <v>29</v>
      </c>
      <c r="C270" t="s">
        <v>245</v>
      </c>
      <c r="D270" t="s">
        <v>306</v>
      </c>
      <c r="E270">
        <v>85</v>
      </c>
      <c r="F270">
        <v>192</v>
      </c>
      <c r="G270">
        <v>156</v>
      </c>
      <c r="H270">
        <v>148</v>
      </c>
      <c r="I270">
        <v>187</v>
      </c>
      <c r="J270">
        <v>239</v>
      </c>
      <c r="K270">
        <v>245</v>
      </c>
      <c r="L270">
        <v>233</v>
      </c>
      <c r="M270">
        <v>192</v>
      </c>
      <c r="N270">
        <v>208</v>
      </c>
      <c r="O270">
        <v>208</v>
      </c>
      <c r="P270">
        <v>238</v>
      </c>
      <c r="Q270">
        <v>217</v>
      </c>
      <c r="R270">
        <v>225</v>
      </c>
      <c r="S270">
        <v>220</v>
      </c>
      <c r="T270">
        <v>225</v>
      </c>
      <c r="U270">
        <v>241</v>
      </c>
      <c r="V270">
        <v>236</v>
      </c>
      <c r="W270">
        <v>265</v>
      </c>
      <c r="X270">
        <v>200</v>
      </c>
      <c r="Y270">
        <v>242</v>
      </c>
      <c r="AX270" t="s">
        <v>1</v>
      </c>
      <c r="AY270" s="114" t="s">
        <v>271</v>
      </c>
      <c r="AZ270">
        <v>107760</v>
      </c>
      <c r="BA270">
        <v>107246</v>
      </c>
      <c r="BB270" t="s">
        <v>314</v>
      </c>
      <c r="BC270" s="130">
        <f>(AnnualChTB[[#This Row],[Persons this year]]-AnnualChTB[[#This Row],[Persons last year]])/AnnualChTB[[#This Row],[Persons last year]]</f>
        <v>4.7927195419875798E-3</v>
      </c>
    </row>
    <row r="271" spans="1:55" x14ac:dyDescent="0.3">
      <c r="A271" t="s">
        <v>30</v>
      </c>
      <c r="B271" t="s">
        <v>29</v>
      </c>
      <c r="C271" t="s">
        <v>245</v>
      </c>
      <c r="D271" t="s">
        <v>306</v>
      </c>
      <c r="E271">
        <v>86</v>
      </c>
      <c r="F271">
        <v>170</v>
      </c>
      <c r="G271">
        <v>157</v>
      </c>
      <c r="H271">
        <v>134</v>
      </c>
      <c r="I271">
        <v>130</v>
      </c>
      <c r="J271">
        <v>161</v>
      </c>
      <c r="K271">
        <v>204</v>
      </c>
      <c r="L271">
        <v>213</v>
      </c>
      <c r="M271">
        <v>207</v>
      </c>
      <c r="N271">
        <v>177</v>
      </c>
      <c r="O271">
        <v>179</v>
      </c>
      <c r="P271">
        <v>185</v>
      </c>
      <c r="Q271">
        <v>210</v>
      </c>
      <c r="R271">
        <v>191</v>
      </c>
      <c r="S271">
        <v>205</v>
      </c>
      <c r="T271">
        <v>198</v>
      </c>
      <c r="U271">
        <v>204</v>
      </c>
      <c r="V271">
        <v>213</v>
      </c>
      <c r="W271">
        <v>209</v>
      </c>
      <c r="X271">
        <v>237</v>
      </c>
      <c r="Y271">
        <v>171</v>
      </c>
      <c r="AX271" t="s">
        <v>1</v>
      </c>
      <c r="AY271" s="114" t="s">
        <v>272</v>
      </c>
      <c r="AZ271">
        <v>108188</v>
      </c>
      <c r="BA271">
        <v>107760</v>
      </c>
      <c r="BB271" t="s">
        <v>314</v>
      </c>
      <c r="BC271" s="130">
        <f>(AnnualChTB[[#This Row],[Persons this year]]-AnnualChTB[[#This Row],[Persons last year]])/AnnualChTB[[#This Row],[Persons last year]]</f>
        <v>3.9717891610987375E-3</v>
      </c>
    </row>
    <row r="272" spans="1:55" x14ac:dyDescent="0.3">
      <c r="A272" t="s">
        <v>30</v>
      </c>
      <c r="B272" t="s">
        <v>29</v>
      </c>
      <c r="C272" t="s">
        <v>245</v>
      </c>
      <c r="D272" t="s">
        <v>306</v>
      </c>
      <c r="E272">
        <v>87</v>
      </c>
      <c r="F272">
        <v>138</v>
      </c>
      <c r="G272">
        <v>145</v>
      </c>
      <c r="H272">
        <v>128</v>
      </c>
      <c r="I272">
        <v>115</v>
      </c>
      <c r="J272">
        <v>109</v>
      </c>
      <c r="K272">
        <v>147</v>
      </c>
      <c r="L272">
        <v>170</v>
      </c>
      <c r="M272">
        <v>188</v>
      </c>
      <c r="N272">
        <v>179</v>
      </c>
      <c r="O272">
        <v>155</v>
      </c>
      <c r="P272">
        <v>143</v>
      </c>
      <c r="Q272">
        <v>155</v>
      </c>
      <c r="R272">
        <v>183</v>
      </c>
      <c r="S272">
        <v>162</v>
      </c>
      <c r="T272">
        <v>180</v>
      </c>
      <c r="U272">
        <v>172</v>
      </c>
      <c r="V272">
        <v>164</v>
      </c>
      <c r="W272">
        <v>177</v>
      </c>
      <c r="X272">
        <v>183</v>
      </c>
      <c r="Y272">
        <v>211</v>
      </c>
      <c r="AX272" t="s">
        <v>1</v>
      </c>
      <c r="AY272" s="114" t="s">
        <v>273</v>
      </c>
      <c r="AZ272">
        <v>108435</v>
      </c>
      <c r="BA272">
        <v>108188</v>
      </c>
      <c r="BB272" t="s">
        <v>314</v>
      </c>
      <c r="BC272" s="130">
        <f>(AnnualChTB[[#This Row],[Persons this year]]-AnnualChTB[[#This Row],[Persons last year]])/AnnualChTB[[#This Row],[Persons last year]]</f>
        <v>2.2830628165785485E-3</v>
      </c>
    </row>
    <row r="273" spans="1:55" x14ac:dyDescent="0.3">
      <c r="A273" t="s">
        <v>30</v>
      </c>
      <c r="B273" t="s">
        <v>29</v>
      </c>
      <c r="C273" t="s">
        <v>245</v>
      </c>
      <c r="D273" t="s">
        <v>306</v>
      </c>
      <c r="E273">
        <v>88</v>
      </c>
      <c r="F273">
        <v>98</v>
      </c>
      <c r="G273">
        <v>116</v>
      </c>
      <c r="H273">
        <v>124</v>
      </c>
      <c r="I273">
        <v>108</v>
      </c>
      <c r="J273">
        <v>90</v>
      </c>
      <c r="K273">
        <v>97</v>
      </c>
      <c r="L273">
        <v>124</v>
      </c>
      <c r="M273">
        <v>133</v>
      </c>
      <c r="N273">
        <v>160</v>
      </c>
      <c r="O273">
        <v>154</v>
      </c>
      <c r="P273">
        <v>126</v>
      </c>
      <c r="Q273">
        <v>119</v>
      </c>
      <c r="R273">
        <v>130</v>
      </c>
      <c r="S273">
        <v>151</v>
      </c>
      <c r="T273">
        <v>138</v>
      </c>
      <c r="U273">
        <v>150</v>
      </c>
      <c r="V273">
        <v>144</v>
      </c>
      <c r="W273">
        <v>143</v>
      </c>
      <c r="X273">
        <v>158</v>
      </c>
      <c r="Y273">
        <v>156</v>
      </c>
      <c r="AX273" t="s">
        <v>1</v>
      </c>
      <c r="AY273" s="114" t="s">
        <v>274</v>
      </c>
      <c r="AZ273">
        <v>108475</v>
      </c>
      <c r="BA273">
        <v>108435</v>
      </c>
      <c r="BB273" t="s">
        <v>314</v>
      </c>
      <c r="BC273" s="130">
        <f>(AnnualChTB[[#This Row],[Persons this year]]-AnnualChTB[[#This Row],[Persons last year]])/AnnualChTB[[#This Row],[Persons last year]]</f>
        <v>3.6888458523539448E-4</v>
      </c>
    </row>
    <row r="274" spans="1:55" x14ac:dyDescent="0.3">
      <c r="A274" t="s">
        <v>30</v>
      </c>
      <c r="B274" t="s">
        <v>29</v>
      </c>
      <c r="C274" t="s">
        <v>245</v>
      </c>
      <c r="D274" t="s">
        <v>306</v>
      </c>
      <c r="E274">
        <v>89</v>
      </c>
      <c r="F274">
        <v>85</v>
      </c>
      <c r="G274">
        <v>78</v>
      </c>
      <c r="H274">
        <v>102</v>
      </c>
      <c r="I274">
        <v>105</v>
      </c>
      <c r="J274">
        <v>91</v>
      </c>
      <c r="K274">
        <v>66</v>
      </c>
      <c r="L274">
        <v>80</v>
      </c>
      <c r="M274">
        <v>114</v>
      </c>
      <c r="N274">
        <v>102</v>
      </c>
      <c r="O274">
        <v>153</v>
      </c>
      <c r="P274">
        <v>124</v>
      </c>
      <c r="Q274">
        <v>107</v>
      </c>
      <c r="R274">
        <v>93</v>
      </c>
      <c r="S274">
        <v>125</v>
      </c>
      <c r="T274">
        <v>126</v>
      </c>
      <c r="U274">
        <v>116</v>
      </c>
      <c r="V274">
        <v>138</v>
      </c>
      <c r="W274">
        <v>124</v>
      </c>
      <c r="X274">
        <v>119</v>
      </c>
      <c r="Y274">
        <v>129</v>
      </c>
      <c r="AX274" t="s">
        <v>1</v>
      </c>
      <c r="AY274" s="114" t="s">
        <v>275</v>
      </c>
      <c r="AZ274">
        <v>108245</v>
      </c>
      <c r="BA274">
        <v>108475</v>
      </c>
      <c r="BB274" t="s">
        <v>314</v>
      </c>
      <c r="BC274" s="130">
        <f>(AnnualChTB[[#This Row],[Persons this year]]-AnnualChTB[[#This Row],[Persons last year]])/AnnualChTB[[#This Row],[Persons last year]]</f>
        <v>-2.1203042175616501E-3</v>
      </c>
    </row>
    <row r="275" spans="1:55" x14ac:dyDescent="0.3">
      <c r="A275" t="s">
        <v>30</v>
      </c>
      <c r="B275" t="s">
        <v>29</v>
      </c>
      <c r="C275" t="s">
        <v>245</v>
      </c>
      <c r="D275" t="s">
        <v>306</v>
      </c>
      <c r="E275">
        <v>90</v>
      </c>
      <c r="F275">
        <v>239</v>
      </c>
      <c r="G275">
        <v>253</v>
      </c>
      <c r="H275">
        <v>248</v>
      </c>
      <c r="I275">
        <v>266</v>
      </c>
      <c r="J275">
        <v>264</v>
      </c>
      <c r="K275">
        <v>277</v>
      </c>
      <c r="L275">
        <v>237</v>
      </c>
      <c r="M275">
        <v>237</v>
      </c>
      <c r="N275">
        <v>274</v>
      </c>
      <c r="O275">
        <v>288</v>
      </c>
      <c r="P275">
        <v>350</v>
      </c>
      <c r="Q275">
        <v>369</v>
      </c>
      <c r="R275">
        <v>352</v>
      </c>
      <c r="S275">
        <v>352</v>
      </c>
      <c r="T275">
        <v>358</v>
      </c>
      <c r="U275">
        <v>383</v>
      </c>
      <c r="V275">
        <v>387</v>
      </c>
      <c r="W275">
        <v>408</v>
      </c>
      <c r="X275">
        <v>418</v>
      </c>
      <c r="Y275">
        <v>380</v>
      </c>
      <c r="AX275" t="s">
        <v>1</v>
      </c>
      <c r="AY275" s="114" t="s">
        <v>276</v>
      </c>
      <c r="AZ275">
        <v>108057</v>
      </c>
      <c r="BA275">
        <v>108245</v>
      </c>
      <c r="BB275" t="s">
        <v>314</v>
      </c>
      <c r="BC275" s="130">
        <f>(AnnualChTB[[#This Row],[Persons this year]]-AnnualChTB[[#This Row],[Persons last year]])/AnnualChTB[[#This Row],[Persons last year]]</f>
        <v>-1.7368007760173679E-3</v>
      </c>
    </row>
    <row r="276" spans="1:55" x14ac:dyDescent="0.3">
      <c r="A276" t="s">
        <v>30</v>
      </c>
      <c r="B276" t="s">
        <v>29</v>
      </c>
      <c r="C276" t="s">
        <v>245</v>
      </c>
      <c r="D276" t="s">
        <v>307</v>
      </c>
      <c r="E276">
        <v>0</v>
      </c>
      <c r="F276">
        <v>673</v>
      </c>
      <c r="G276">
        <v>682</v>
      </c>
      <c r="H276">
        <v>661</v>
      </c>
      <c r="I276">
        <v>788</v>
      </c>
      <c r="J276">
        <v>850</v>
      </c>
      <c r="K276">
        <v>755</v>
      </c>
      <c r="L276">
        <v>826</v>
      </c>
      <c r="M276">
        <v>821</v>
      </c>
      <c r="N276">
        <v>791</v>
      </c>
      <c r="O276">
        <v>874</v>
      </c>
      <c r="P276">
        <v>821</v>
      </c>
      <c r="Q276">
        <v>932</v>
      </c>
      <c r="R276">
        <v>860</v>
      </c>
      <c r="S276">
        <v>827</v>
      </c>
      <c r="T276">
        <v>863</v>
      </c>
      <c r="U276">
        <v>788</v>
      </c>
      <c r="V276">
        <v>849</v>
      </c>
      <c r="W276">
        <v>799</v>
      </c>
      <c r="X276">
        <v>781</v>
      </c>
      <c r="Y276">
        <v>761</v>
      </c>
      <c r="AX276" t="s">
        <v>1</v>
      </c>
      <c r="AY276" s="114" t="s">
        <v>277</v>
      </c>
      <c r="AZ276">
        <v>107912</v>
      </c>
      <c r="BA276">
        <v>108057</v>
      </c>
      <c r="BB276" t="s">
        <v>314</v>
      </c>
      <c r="BC276" s="130">
        <f>(AnnualChTB[[#This Row],[Persons this year]]-AnnualChTB[[#This Row],[Persons last year]])/AnnualChTB[[#This Row],[Persons last year]]</f>
        <v>-1.3418843758386777E-3</v>
      </c>
    </row>
    <row r="277" spans="1:55" x14ac:dyDescent="0.3">
      <c r="A277" t="s">
        <v>30</v>
      </c>
      <c r="B277" t="s">
        <v>29</v>
      </c>
      <c r="C277" t="s">
        <v>245</v>
      </c>
      <c r="D277" t="s">
        <v>307</v>
      </c>
      <c r="E277">
        <v>1</v>
      </c>
      <c r="F277">
        <v>743</v>
      </c>
      <c r="G277">
        <v>675</v>
      </c>
      <c r="H277">
        <v>680</v>
      </c>
      <c r="I277">
        <v>670</v>
      </c>
      <c r="J277">
        <v>798</v>
      </c>
      <c r="K277">
        <v>831</v>
      </c>
      <c r="L277">
        <v>761</v>
      </c>
      <c r="M277">
        <v>821</v>
      </c>
      <c r="N277">
        <v>816</v>
      </c>
      <c r="O277">
        <v>800</v>
      </c>
      <c r="P277">
        <v>827</v>
      </c>
      <c r="Q277">
        <v>830</v>
      </c>
      <c r="R277">
        <v>925</v>
      </c>
      <c r="S277">
        <v>845</v>
      </c>
      <c r="T277">
        <v>834</v>
      </c>
      <c r="U277">
        <v>836</v>
      </c>
      <c r="V277">
        <v>782</v>
      </c>
      <c r="W277">
        <v>836</v>
      </c>
      <c r="X277">
        <v>785</v>
      </c>
      <c r="Y277">
        <v>755</v>
      </c>
      <c r="AX277" t="s">
        <v>1</v>
      </c>
      <c r="AY277" s="114" t="s">
        <v>278</v>
      </c>
      <c r="AZ277">
        <v>107692</v>
      </c>
      <c r="BA277">
        <v>107912</v>
      </c>
      <c r="BB277" t="s">
        <v>314</v>
      </c>
      <c r="BC277" s="130">
        <f>(AnnualChTB[[#This Row],[Persons this year]]-AnnualChTB[[#This Row],[Persons last year]])/AnnualChTB[[#This Row],[Persons last year]]</f>
        <v>-2.0386981985321372E-3</v>
      </c>
    </row>
    <row r="278" spans="1:55" x14ac:dyDescent="0.3">
      <c r="A278" t="s">
        <v>30</v>
      </c>
      <c r="B278" t="s">
        <v>29</v>
      </c>
      <c r="C278" t="s">
        <v>245</v>
      </c>
      <c r="D278" t="s">
        <v>307</v>
      </c>
      <c r="E278">
        <v>2</v>
      </c>
      <c r="F278">
        <v>739</v>
      </c>
      <c r="G278">
        <v>749</v>
      </c>
      <c r="H278">
        <v>674</v>
      </c>
      <c r="I278">
        <v>680</v>
      </c>
      <c r="J278">
        <v>669</v>
      </c>
      <c r="K278">
        <v>799</v>
      </c>
      <c r="L278">
        <v>835</v>
      </c>
      <c r="M278">
        <v>761</v>
      </c>
      <c r="N278">
        <v>810</v>
      </c>
      <c r="O278">
        <v>807</v>
      </c>
      <c r="P278">
        <v>802</v>
      </c>
      <c r="Q278">
        <v>810</v>
      </c>
      <c r="R278">
        <v>831</v>
      </c>
      <c r="S278">
        <v>931</v>
      </c>
      <c r="T278">
        <v>819</v>
      </c>
      <c r="U278">
        <v>827</v>
      </c>
      <c r="V278">
        <v>864</v>
      </c>
      <c r="W278">
        <v>808</v>
      </c>
      <c r="X278">
        <v>837</v>
      </c>
      <c r="Y278">
        <v>786</v>
      </c>
      <c r="AX278" t="s">
        <v>1</v>
      </c>
      <c r="AY278" s="114" t="s">
        <v>279</v>
      </c>
      <c r="AZ278">
        <v>107809</v>
      </c>
      <c r="BA278">
        <v>107692</v>
      </c>
      <c r="BB278" t="s">
        <v>314</v>
      </c>
      <c r="BC278" s="130">
        <f>(AnnualChTB[[#This Row],[Persons this year]]-AnnualChTB[[#This Row],[Persons last year]])/AnnualChTB[[#This Row],[Persons last year]]</f>
        <v>1.0864316755190729E-3</v>
      </c>
    </row>
    <row r="279" spans="1:55" x14ac:dyDescent="0.3">
      <c r="A279" t="s">
        <v>30</v>
      </c>
      <c r="B279" t="s">
        <v>29</v>
      </c>
      <c r="C279" t="s">
        <v>245</v>
      </c>
      <c r="D279" t="s">
        <v>307</v>
      </c>
      <c r="E279">
        <v>3</v>
      </c>
      <c r="F279">
        <v>783</v>
      </c>
      <c r="G279">
        <v>737</v>
      </c>
      <c r="H279">
        <v>761</v>
      </c>
      <c r="I279">
        <v>691</v>
      </c>
      <c r="J279">
        <v>691</v>
      </c>
      <c r="K279">
        <v>664</v>
      </c>
      <c r="L279">
        <v>783</v>
      </c>
      <c r="M279">
        <v>819</v>
      </c>
      <c r="N279">
        <v>770</v>
      </c>
      <c r="O279">
        <v>803</v>
      </c>
      <c r="P279">
        <v>791</v>
      </c>
      <c r="Q279">
        <v>795</v>
      </c>
      <c r="R279">
        <v>798</v>
      </c>
      <c r="S279">
        <v>824</v>
      </c>
      <c r="T279">
        <v>926</v>
      </c>
      <c r="U279">
        <v>826</v>
      </c>
      <c r="V279">
        <v>831</v>
      </c>
      <c r="W279">
        <v>854</v>
      </c>
      <c r="X279">
        <v>812</v>
      </c>
      <c r="Y279">
        <v>828</v>
      </c>
      <c r="AX279" t="s">
        <v>1</v>
      </c>
      <c r="AY279" s="114" t="s">
        <v>280</v>
      </c>
      <c r="AZ279">
        <v>108167</v>
      </c>
      <c r="BA279">
        <v>107809</v>
      </c>
      <c r="BB279" t="s">
        <v>314</v>
      </c>
      <c r="BC279" s="130">
        <f>(AnnualChTB[[#This Row],[Persons this year]]-AnnualChTB[[#This Row],[Persons last year]])/AnnualChTB[[#This Row],[Persons last year]]</f>
        <v>3.3206875121743083E-3</v>
      </c>
    </row>
    <row r="280" spans="1:55" x14ac:dyDescent="0.3">
      <c r="A280" t="s">
        <v>30</v>
      </c>
      <c r="B280" t="s">
        <v>29</v>
      </c>
      <c r="C280" t="s">
        <v>245</v>
      </c>
      <c r="D280" t="s">
        <v>307</v>
      </c>
      <c r="E280">
        <v>4</v>
      </c>
      <c r="F280">
        <v>824</v>
      </c>
      <c r="G280">
        <v>780</v>
      </c>
      <c r="H280">
        <v>744</v>
      </c>
      <c r="I280">
        <v>774</v>
      </c>
      <c r="J280">
        <v>702</v>
      </c>
      <c r="K280">
        <v>696</v>
      </c>
      <c r="L280">
        <v>686</v>
      </c>
      <c r="M280">
        <v>766</v>
      </c>
      <c r="N280">
        <v>810</v>
      </c>
      <c r="O280">
        <v>774</v>
      </c>
      <c r="P280">
        <v>798</v>
      </c>
      <c r="Q280">
        <v>783</v>
      </c>
      <c r="R280">
        <v>792</v>
      </c>
      <c r="S280">
        <v>776</v>
      </c>
      <c r="T280">
        <v>819</v>
      </c>
      <c r="U280">
        <v>917</v>
      </c>
      <c r="V280">
        <v>822</v>
      </c>
      <c r="W280">
        <v>815</v>
      </c>
      <c r="X280">
        <v>841</v>
      </c>
      <c r="Y280">
        <v>791</v>
      </c>
      <c r="AX280" t="s">
        <v>1</v>
      </c>
      <c r="AY280" s="114" t="s">
        <v>281</v>
      </c>
      <c r="AZ280">
        <v>108594</v>
      </c>
      <c r="BA280">
        <v>108167</v>
      </c>
      <c r="BB280" t="s">
        <v>314</v>
      </c>
      <c r="BC280" s="130">
        <f>(AnnualChTB[[#This Row],[Persons this year]]-AnnualChTB[[#This Row],[Persons last year]])/AnnualChTB[[#This Row],[Persons last year]]</f>
        <v>3.9475995451477806E-3</v>
      </c>
    </row>
    <row r="281" spans="1:55" x14ac:dyDescent="0.3">
      <c r="A281" t="s">
        <v>30</v>
      </c>
      <c r="B281" t="s">
        <v>29</v>
      </c>
      <c r="C281" t="s">
        <v>245</v>
      </c>
      <c r="D281" t="s">
        <v>307</v>
      </c>
      <c r="E281">
        <v>5</v>
      </c>
      <c r="F281">
        <v>810</v>
      </c>
      <c r="G281">
        <v>836</v>
      </c>
      <c r="H281">
        <v>784</v>
      </c>
      <c r="I281">
        <v>751</v>
      </c>
      <c r="J281">
        <v>771</v>
      </c>
      <c r="K281">
        <v>708</v>
      </c>
      <c r="L281">
        <v>697</v>
      </c>
      <c r="M281">
        <v>682</v>
      </c>
      <c r="N281">
        <v>780</v>
      </c>
      <c r="O281">
        <v>801</v>
      </c>
      <c r="P281">
        <v>759</v>
      </c>
      <c r="Q281">
        <v>814</v>
      </c>
      <c r="R281">
        <v>755</v>
      </c>
      <c r="S281">
        <v>793</v>
      </c>
      <c r="T281">
        <v>761</v>
      </c>
      <c r="U281">
        <v>823</v>
      </c>
      <c r="V281">
        <v>900</v>
      </c>
      <c r="W281">
        <v>838</v>
      </c>
      <c r="X281">
        <v>829</v>
      </c>
      <c r="Y281">
        <v>837</v>
      </c>
      <c r="AX281" t="s">
        <v>1</v>
      </c>
      <c r="AY281" s="114" t="s">
        <v>282</v>
      </c>
      <c r="AZ281">
        <v>109546</v>
      </c>
      <c r="BA281">
        <v>108594</v>
      </c>
      <c r="BB281" t="s">
        <v>314</v>
      </c>
      <c r="BC281" s="130">
        <f>(AnnualChTB[[#This Row],[Persons this year]]-AnnualChTB[[#This Row],[Persons last year]])/AnnualChTB[[#This Row],[Persons last year]]</f>
        <v>8.7665985229386529E-3</v>
      </c>
    </row>
    <row r="282" spans="1:55" x14ac:dyDescent="0.3">
      <c r="A282" t="s">
        <v>30</v>
      </c>
      <c r="B282" t="s">
        <v>29</v>
      </c>
      <c r="C282" t="s">
        <v>245</v>
      </c>
      <c r="D282" t="s">
        <v>307</v>
      </c>
      <c r="E282">
        <v>6</v>
      </c>
      <c r="F282">
        <v>821</v>
      </c>
      <c r="G282">
        <v>797</v>
      </c>
      <c r="H282">
        <v>844</v>
      </c>
      <c r="I282">
        <v>783</v>
      </c>
      <c r="J282">
        <v>753</v>
      </c>
      <c r="K282">
        <v>780</v>
      </c>
      <c r="L282">
        <v>723</v>
      </c>
      <c r="M282">
        <v>690</v>
      </c>
      <c r="N282">
        <v>659</v>
      </c>
      <c r="O282">
        <v>777</v>
      </c>
      <c r="P282">
        <v>797</v>
      </c>
      <c r="Q282">
        <v>754</v>
      </c>
      <c r="R282">
        <v>794</v>
      </c>
      <c r="S282">
        <v>760</v>
      </c>
      <c r="T282">
        <v>782</v>
      </c>
      <c r="U282">
        <v>767</v>
      </c>
      <c r="V282">
        <v>834</v>
      </c>
      <c r="W282">
        <v>887</v>
      </c>
      <c r="X282">
        <v>843</v>
      </c>
      <c r="Y282">
        <v>821</v>
      </c>
      <c r="AX282" t="s">
        <v>1</v>
      </c>
      <c r="AY282" s="114" t="s">
        <v>283</v>
      </c>
      <c r="AZ282">
        <v>110002</v>
      </c>
      <c r="BA282">
        <v>109546</v>
      </c>
      <c r="BB282" t="s">
        <v>314</v>
      </c>
      <c r="BC282" s="130">
        <f>(AnnualChTB[[#This Row],[Persons this year]]-AnnualChTB[[#This Row],[Persons last year]])/AnnualChTB[[#This Row],[Persons last year]]</f>
        <v>4.1626348748470959E-3</v>
      </c>
    </row>
    <row r="283" spans="1:55" x14ac:dyDescent="0.3">
      <c r="A283" t="s">
        <v>30</v>
      </c>
      <c r="B283" t="s">
        <v>29</v>
      </c>
      <c r="C283" t="s">
        <v>245</v>
      </c>
      <c r="D283" t="s">
        <v>307</v>
      </c>
      <c r="E283">
        <v>7</v>
      </c>
      <c r="F283">
        <v>784</v>
      </c>
      <c r="G283">
        <v>822</v>
      </c>
      <c r="H283">
        <v>814</v>
      </c>
      <c r="I283">
        <v>855</v>
      </c>
      <c r="J283">
        <v>796</v>
      </c>
      <c r="K283">
        <v>759</v>
      </c>
      <c r="L283">
        <v>779</v>
      </c>
      <c r="M283">
        <v>720</v>
      </c>
      <c r="N283">
        <v>676</v>
      </c>
      <c r="O283">
        <v>658</v>
      </c>
      <c r="P283">
        <v>754</v>
      </c>
      <c r="Q283">
        <v>790</v>
      </c>
      <c r="R283">
        <v>741</v>
      </c>
      <c r="S283">
        <v>803</v>
      </c>
      <c r="T283">
        <v>765</v>
      </c>
      <c r="U283">
        <v>780</v>
      </c>
      <c r="V283">
        <v>775</v>
      </c>
      <c r="W283">
        <v>832</v>
      </c>
      <c r="X283">
        <v>892</v>
      </c>
      <c r="Y283">
        <v>833</v>
      </c>
      <c r="AX283" t="s">
        <v>1</v>
      </c>
      <c r="AY283" s="114" t="s">
        <v>265</v>
      </c>
      <c r="AZ283">
        <v>110426</v>
      </c>
      <c r="BA283">
        <v>110002</v>
      </c>
      <c r="BB283" t="s">
        <v>314</v>
      </c>
      <c r="BC283" s="130">
        <f>(AnnualChTB[[#This Row],[Persons this year]]-AnnualChTB[[#This Row],[Persons last year]])/AnnualChTB[[#This Row],[Persons last year]]</f>
        <v>3.854475373175033E-3</v>
      </c>
    </row>
    <row r="284" spans="1:55" x14ac:dyDescent="0.3">
      <c r="A284" t="s">
        <v>30</v>
      </c>
      <c r="B284" t="s">
        <v>29</v>
      </c>
      <c r="C284" t="s">
        <v>245</v>
      </c>
      <c r="D284" t="s">
        <v>307</v>
      </c>
      <c r="E284">
        <v>8</v>
      </c>
      <c r="F284">
        <v>832</v>
      </c>
      <c r="G284">
        <v>792</v>
      </c>
      <c r="H284">
        <v>817</v>
      </c>
      <c r="I284">
        <v>833</v>
      </c>
      <c r="J284">
        <v>851</v>
      </c>
      <c r="K284">
        <v>793</v>
      </c>
      <c r="L284">
        <v>769</v>
      </c>
      <c r="M284">
        <v>790</v>
      </c>
      <c r="N284">
        <v>722</v>
      </c>
      <c r="O284">
        <v>682</v>
      </c>
      <c r="P284">
        <v>652</v>
      </c>
      <c r="Q284">
        <v>777</v>
      </c>
      <c r="R284">
        <v>792</v>
      </c>
      <c r="S284">
        <v>735</v>
      </c>
      <c r="T284">
        <v>779</v>
      </c>
      <c r="U284">
        <v>742</v>
      </c>
      <c r="V284">
        <v>776</v>
      </c>
      <c r="W284">
        <v>762</v>
      </c>
      <c r="X284">
        <v>827</v>
      </c>
      <c r="Y284">
        <v>904</v>
      </c>
      <c r="AX284" t="s">
        <v>1</v>
      </c>
      <c r="AY284" s="114" t="s">
        <v>266</v>
      </c>
      <c r="AZ284">
        <v>111223</v>
      </c>
      <c r="BA284">
        <v>110426</v>
      </c>
      <c r="BB284" t="s">
        <v>314</v>
      </c>
      <c r="BC284" s="130">
        <f>(AnnualChTB[[#This Row],[Persons this year]]-AnnualChTB[[#This Row],[Persons last year]])/AnnualChTB[[#This Row],[Persons last year]]</f>
        <v>7.2175031242642127E-3</v>
      </c>
    </row>
    <row r="285" spans="1:55" x14ac:dyDescent="0.3">
      <c r="A285" t="s">
        <v>30</v>
      </c>
      <c r="B285" t="s">
        <v>29</v>
      </c>
      <c r="C285" t="s">
        <v>245</v>
      </c>
      <c r="D285" t="s">
        <v>307</v>
      </c>
      <c r="E285">
        <v>9</v>
      </c>
      <c r="F285">
        <v>894</v>
      </c>
      <c r="G285">
        <v>840</v>
      </c>
      <c r="H285">
        <v>812</v>
      </c>
      <c r="I285">
        <v>820</v>
      </c>
      <c r="J285">
        <v>841</v>
      </c>
      <c r="K285">
        <v>849</v>
      </c>
      <c r="L285">
        <v>786</v>
      </c>
      <c r="M285">
        <v>773</v>
      </c>
      <c r="N285">
        <v>798</v>
      </c>
      <c r="O285">
        <v>716</v>
      </c>
      <c r="P285">
        <v>685</v>
      </c>
      <c r="Q285">
        <v>649</v>
      </c>
      <c r="R285">
        <v>776</v>
      </c>
      <c r="S285">
        <v>791</v>
      </c>
      <c r="T285">
        <v>726</v>
      </c>
      <c r="U285">
        <v>772</v>
      </c>
      <c r="V285">
        <v>756</v>
      </c>
      <c r="W285">
        <v>792</v>
      </c>
      <c r="X285">
        <v>759</v>
      </c>
      <c r="Y285">
        <v>820</v>
      </c>
      <c r="AX285" t="s">
        <v>1</v>
      </c>
      <c r="AY285" s="114" t="s">
        <v>297</v>
      </c>
      <c r="AZ285">
        <v>112091</v>
      </c>
      <c r="BA285">
        <v>111223</v>
      </c>
      <c r="BB285" t="s">
        <v>314</v>
      </c>
      <c r="BC285" s="130">
        <f>(AnnualChTB[[#This Row],[Persons this year]]-AnnualChTB[[#This Row],[Persons last year]])/AnnualChTB[[#This Row],[Persons last year]]</f>
        <v>7.8041412297816101E-3</v>
      </c>
    </row>
    <row r="286" spans="1:55" x14ac:dyDescent="0.3">
      <c r="A286" t="s">
        <v>30</v>
      </c>
      <c r="B286" t="s">
        <v>29</v>
      </c>
      <c r="C286" t="s">
        <v>245</v>
      </c>
      <c r="D286" t="s">
        <v>307</v>
      </c>
      <c r="E286">
        <v>10</v>
      </c>
      <c r="F286">
        <v>916</v>
      </c>
      <c r="G286">
        <v>908</v>
      </c>
      <c r="H286">
        <v>839</v>
      </c>
      <c r="I286">
        <v>821</v>
      </c>
      <c r="J286">
        <v>823</v>
      </c>
      <c r="K286">
        <v>854</v>
      </c>
      <c r="L286">
        <v>870</v>
      </c>
      <c r="M286">
        <v>794</v>
      </c>
      <c r="N286">
        <v>790</v>
      </c>
      <c r="O286">
        <v>795</v>
      </c>
      <c r="P286">
        <v>714</v>
      </c>
      <c r="Q286">
        <v>702</v>
      </c>
      <c r="R286">
        <v>669</v>
      </c>
      <c r="S286">
        <v>770</v>
      </c>
      <c r="T286">
        <v>803</v>
      </c>
      <c r="U286">
        <v>720</v>
      </c>
      <c r="V286">
        <v>763</v>
      </c>
      <c r="W286">
        <v>759</v>
      </c>
      <c r="X286">
        <v>777</v>
      </c>
      <c r="Y286">
        <v>751</v>
      </c>
      <c r="AX286" t="s">
        <v>1</v>
      </c>
      <c r="AY286" s="114" t="s">
        <v>344</v>
      </c>
      <c r="AZ286">
        <v>113067</v>
      </c>
      <c r="BA286">
        <v>112091</v>
      </c>
      <c r="BB286" t="s">
        <v>314</v>
      </c>
      <c r="BC286" s="130">
        <f>(AnnualChTB[[#This Row],[Persons this year]]-AnnualChTB[[#This Row],[Persons last year]])/AnnualChTB[[#This Row],[Persons last year]]</f>
        <v>8.7072111052626886E-3</v>
      </c>
    </row>
    <row r="287" spans="1:55" x14ac:dyDescent="0.3">
      <c r="A287" t="s">
        <v>30</v>
      </c>
      <c r="B287" t="s">
        <v>29</v>
      </c>
      <c r="C287" t="s">
        <v>245</v>
      </c>
      <c r="D287" t="s">
        <v>307</v>
      </c>
      <c r="E287">
        <v>11</v>
      </c>
      <c r="F287">
        <v>832</v>
      </c>
      <c r="G287">
        <v>916</v>
      </c>
      <c r="H287">
        <v>940</v>
      </c>
      <c r="I287">
        <v>862</v>
      </c>
      <c r="J287">
        <v>834</v>
      </c>
      <c r="K287">
        <v>823</v>
      </c>
      <c r="L287">
        <v>842</v>
      </c>
      <c r="M287">
        <v>869</v>
      </c>
      <c r="N287">
        <v>797</v>
      </c>
      <c r="O287">
        <v>779</v>
      </c>
      <c r="P287">
        <v>798</v>
      </c>
      <c r="Q287">
        <v>717</v>
      </c>
      <c r="R287">
        <v>690</v>
      </c>
      <c r="S287">
        <v>659</v>
      </c>
      <c r="T287">
        <v>762</v>
      </c>
      <c r="U287">
        <v>811</v>
      </c>
      <c r="V287">
        <v>714</v>
      </c>
      <c r="W287">
        <v>758</v>
      </c>
      <c r="X287">
        <v>773</v>
      </c>
      <c r="Y287">
        <v>785</v>
      </c>
      <c r="AX287" t="s">
        <v>26</v>
      </c>
      <c r="AY287" s="114" t="s">
        <v>268</v>
      </c>
      <c r="AZ287">
        <v>1136542</v>
      </c>
      <c r="BB287" t="s">
        <v>26</v>
      </c>
      <c r="BC287" s="130"/>
    </row>
    <row r="288" spans="1:55" x14ac:dyDescent="0.3">
      <c r="A288" t="s">
        <v>30</v>
      </c>
      <c r="B288" t="s">
        <v>29</v>
      </c>
      <c r="C288" t="s">
        <v>245</v>
      </c>
      <c r="D288" t="s">
        <v>307</v>
      </c>
      <c r="E288">
        <v>12</v>
      </c>
      <c r="F288">
        <v>846</v>
      </c>
      <c r="G288">
        <v>826</v>
      </c>
      <c r="H288">
        <v>912</v>
      </c>
      <c r="I288">
        <v>927</v>
      </c>
      <c r="J288">
        <v>862</v>
      </c>
      <c r="K288">
        <v>841</v>
      </c>
      <c r="L288">
        <v>825</v>
      </c>
      <c r="M288">
        <v>834</v>
      </c>
      <c r="N288">
        <v>875</v>
      </c>
      <c r="O288">
        <v>772</v>
      </c>
      <c r="P288">
        <v>790</v>
      </c>
      <c r="Q288">
        <v>811</v>
      </c>
      <c r="R288">
        <v>717</v>
      </c>
      <c r="S288">
        <v>700</v>
      </c>
      <c r="T288">
        <v>650</v>
      </c>
      <c r="U288">
        <v>743</v>
      </c>
      <c r="V288">
        <v>802</v>
      </c>
      <c r="W288">
        <v>724</v>
      </c>
      <c r="X288">
        <v>767</v>
      </c>
      <c r="Y288">
        <v>768</v>
      </c>
      <c r="AX288" t="s">
        <v>26</v>
      </c>
      <c r="AY288" s="114" t="s">
        <v>269</v>
      </c>
      <c r="AZ288">
        <v>1138374</v>
      </c>
      <c r="BA288">
        <v>1136542</v>
      </c>
      <c r="BB288" t="s">
        <v>26</v>
      </c>
      <c r="BC288" s="130">
        <f>(AnnualChTB[[#This Row],[Persons this year]]-AnnualChTB[[#This Row],[Persons last year]])/AnnualChTB[[#This Row],[Persons last year]]</f>
        <v>1.6119069950780525E-3</v>
      </c>
    </row>
    <row r="289" spans="1:55" x14ac:dyDescent="0.3">
      <c r="A289" t="s">
        <v>30</v>
      </c>
      <c r="B289" t="s">
        <v>29</v>
      </c>
      <c r="C289" t="s">
        <v>245</v>
      </c>
      <c r="D289" t="s">
        <v>307</v>
      </c>
      <c r="E289">
        <v>13</v>
      </c>
      <c r="F289">
        <v>839</v>
      </c>
      <c r="G289">
        <v>862</v>
      </c>
      <c r="H289">
        <v>838</v>
      </c>
      <c r="I289">
        <v>934</v>
      </c>
      <c r="J289">
        <v>940</v>
      </c>
      <c r="K289">
        <v>872</v>
      </c>
      <c r="L289">
        <v>829</v>
      </c>
      <c r="M289">
        <v>819</v>
      </c>
      <c r="N289">
        <v>837</v>
      </c>
      <c r="O289">
        <v>877</v>
      </c>
      <c r="P289">
        <v>779</v>
      </c>
      <c r="Q289">
        <v>795</v>
      </c>
      <c r="R289">
        <v>821</v>
      </c>
      <c r="S289">
        <v>708</v>
      </c>
      <c r="T289">
        <v>714</v>
      </c>
      <c r="U289">
        <v>670</v>
      </c>
      <c r="V289">
        <v>747</v>
      </c>
      <c r="W289">
        <v>802</v>
      </c>
      <c r="X289">
        <v>744</v>
      </c>
      <c r="Y289">
        <v>755</v>
      </c>
      <c r="AX289" t="s">
        <v>26</v>
      </c>
      <c r="AY289" s="114" t="s">
        <v>270</v>
      </c>
      <c r="AZ289">
        <v>1144581</v>
      </c>
      <c r="BA289">
        <v>1138374</v>
      </c>
      <c r="BB289" t="s">
        <v>26</v>
      </c>
      <c r="BC289" s="130">
        <f>(AnnualChTB[[#This Row],[Persons this year]]-AnnualChTB[[#This Row],[Persons last year]])/AnnualChTB[[#This Row],[Persons last year]]</f>
        <v>5.4525138486999879E-3</v>
      </c>
    </row>
    <row r="290" spans="1:55" x14ac:dyDescent="0.3">
      <c r="A290" t="s">
        <v>30</v>
      </c>
      <c r="B290" t="s">
        <v>29</v>
      </c>
      <c r="C290" t="s">
        <v>245</v>
      </c>
      <c r="D290" t="s">
        <v>307</v>
      </c>
      <c r="E290">
        <v>14</v>
      </c>
      <c r="F290">
        <v>852</v>
      </c>
      <c r="G290">
        <v>857</v>
      </c>
      <c r="H290">
        <v>873</v>
      </c>
      <c r="I290">
        <v>840</v>
      </c>
      <c r="J290">
        <v>921</v>
      </c>
      <c r="K290">
        <v>938</v>
      </c>
      <c r="L290">
        <v>890</v>
      </c>
      <c r="M290">
        <v>840</v>
      </c>
      <c r="N290">
        <v>817</v>
      </c>
      <c r="O290">
        <v>837</v>
      </c>
      <c r="P290">
        <v>897</v>
      </c>
      <c r="Q290">
        <v>800</v>
      </c>
      <c r="R290">
        <v>809</v>
      </c>
      <c r="S290">
        <v>806</v>
      </c>
      <c r="T290">
        <v>704</v>
      </c>
      <c r="U290">
        <v>711</v>
      </c>
      <c r="V290">
        <v>681</v>
      </c>
      <c r="W290">
        <v>745</v>
      </c>
      <c r="X290">
        <v>826</v>
      </c>
      <c r="Y290">
        <v>744</v>
      </c>
      <c r="AX290" t="s">
        <v>26</v>
      </c>
      <c r="AY290" s="114" t="s">
        <v>271</v>
      </c>
      <c r="AZ290">
        <v>1149463</v>
      </c>
      <c r="BA290">
        <v>1144581</v>
      </c>
      <c r="BB290" t="s">
        <v>26</v>
      </c>
      <c r="BC290" s="130">
        <f>(AnnualChTB[[#This Row],[Persons this year]]-AnnualChTB[[#This Row],[Persons last year]])/AnnualChTB[[#This Row],[Persons last year]]</f>
        <v>4.2653163035206772E-3</v>
      </c>
    </row>
    <row r="291" spans="1:55" x14ac:dyDescent="0.3">
      <c r="A291" t="s">
        <v>30</v>
      </c>
      <c r="B291" t="s">
        <v>29</v>
      </c>
      <c r="C291" t="s">
        <v>245</v>
      </c>
      <c r="D291" t="s">
        <v>307</v>
      </c>
      <c r="E291">
        <v>15</v>
      </c>
      <c r="F291">
        <v>869</v>
      </c>
      <c r="G291">
        <v>888</v>
      </c>
      <c r="H291">
        <v>868</v>
      </c>
      <c r="I291">
        <v>876</v>
      </c>
      <c r="J291">
        <v>840</v>
      </c>
      <c r="K291">
        <v>939</v>
      </c>
      <c r="L291">
        <v>959</v>
      </c>
      <c r="M291">
        <v>897</v>
      </c>
      <c r="N291">
        <v>849</v>
      </c>
      <c r="O291">
        <v>834</v>
      </c>
      <c r="P291">
        <v>850</v>
      </c>
      <c r="Q291">
        <v>896</v>
      </c>
      <c r="R291">
        <v>808</v>
      </c>
      <c r="S291">
        <v>825</v>
      </c>
      <c r="T291">
        <v>804</v>
      </c>
      <c r="U291">
        <v>715</v>
      </c>
      <c r="V291">
        <v>715</v>
      </c>
      <c r="W291">
        <v>690</v>
      </c>
      <c r="X291">
        <v>749</v>
      </c>
      <c r="Y291">
        <v>809</v>
      </c>
      <c r="AX291" t="s">
        <v>26</v>
      </c>
      <c r="AY291" s="114" t="s">
        <v>272</v>
      </c>
      <c r="AZ291">
        <v>1154308</v>
      </c>
      <c r="BA291">
        <v>1149463</v>
      </c>
      <c r="BB291" t="s">
        <v>26</v>
      </c>
      <c r="BC291" s="130">
        <f>(AnnualChTB[[#This Row],[Persons this year]]-AnnualChTB[[#This Row],[Persons last year]])/AnnualChTB[[#This Row],[Persons last year]]</f>
        <v>4.2150117054659438E-3</v>
      </c>
    </row>
    <row r="292" spans="1:55" x14ac:dyDescent="0.3">
      <c r="A292" t="s">
        <v>30</v>
      </c>
      <c r="B292" t="s">
        <v>29</v>
      </c>
      <c r="C292" t="s">
        <v>245</v>
      </c>
      <c r="D292" t="s">
        <v>307</v>
      </c>
      <c r="E292">
        <v>16</v>
      </c>
      <c r="F292">
        <v>804</v>
      </c>
      <c r="G292">
        <v>876</v>
      </c>
      <c r="H292">
        <v>912</v>
      </c>
      <c r="I292">
        <v>906</v>
      </c>
      <c r="J292">
        <v>881</v>
      </c>
      <c r="K292">
        <v>852</v>
      </c>
      <c r="L292">
        <v>967</v>
      </c>
      <c r="M292">
        <v>961</v>
      </c>
      <c r="N292">
        <v>904</v>
      </c>
      <c r="O292">
        <v>869</v>
      </c>
      <c r="P292">
        <v>849</v>
      </c>
      <c r="Q292">
        <v>857</v>
      </c>
      <c r="R292">
        <v>910</v>
      </c>
      <c r="S292">
        <v>826</v>
      </c>
      <c r="T292">
        <v>824</v>
      </c>
      <c r="U292">
        <v>819</v>
      </c>
      <c r="V292">
        <v>711</v>
      </c>
      <c r="W292">
        <v>724</v>
      </c>
      <c r="X292">
        <v>698</v>
      </c>
      <c r="Y292">
        <v>747</v>
      </c>
      <c r="AX292" t="s">
        <v>26</v>
      </c>
      <c r="AY292" s="114" t="s">
        <v>273</v>
      </c>
      <c r="AZ292">
        <v>1159140</v>
      </c>
      <c r="BA292">
        <v>1154308</v>
      </c>
      <c r="BB292" t="s">
        <v>26</v>
      </c>
      <c r="BC292" s="130">
        <f>(AnnualChTB[[#This Row],[Persons this year]]-AnnualChTB[[#This Row],[Persons last year]])/AnnualChTB[[#This Row],[Persons last year]]</f>
        <v>4.1860577939336818E-3</v>
      </c>
    </row>
    <row r="293" spans="1:55" x14ac:dyDescent="0.3">
      <c r="A293" t="s">
        <v>30</v>
      </c>
      <c r="B293" t="s">
        <v>29</v>
      </c>
      <c r="C293" t="s">
        <v>245</v>
      </c>
      <c r="D293" t="s">
        <v>307</v>
      </c>
      <c r="E293">
        <v>17</v>
      </c>
      <c r="F293">
        <v>802</v>
      </c>
      <c r="G293">
        <v>828</v>
      </c>
      <c r="H293">
        <v>902</v>
      </c>
      <c r="I293">
        <v>897</v>
      </c>
      <c r="J293">
        <v>938</v>
      </c>
      <c r="K293">
        <v>921</v>
      </c>
      <c r="L293">
        <v>842</v>
      </c>
      <c r="M293">
        <v>984</v>
      </c>
      <c r="N293">
        <v>987</v>
      </c>
      <c r="O293">
        <v>891</v>
      </c>
      <c r="P293">
        <v>866</v>
      </c>
      <c r="Q293">
        <v>856</v>
      </c>
      <c r="R293">
        <v>873</v>
      </c>
      <c r="S293">
        <v>907</v>
      </c>
      <c r="T293">
        <v>844</v>
      </c>
      <c r="U293">
        <v>837</v>
      </c>
      <c r="V293">
        <v>824</v>
      </c>
      <c r="W293">
        <v>725</v>
      </c>
      <c r="X293">
        <v>742</v>
      </c>
      <c r="Y293">
        <v>702</v>
      </c>
      <c r="AX293" t="s">
        <v>26</v>
      </c>
      <c r="AY293" s="114" t="s">
        <v>274</v>
      </c>
      <c r="AZ293">
        <v>1161832</v>
      </c>
      <c r="BA293">
        <v>1159140</v>
      </c>
      <c r="BB293" t="s">
        <v>26</v>
      </c>
      <c r="BC293" s="130">
        <f>(AnnualChTB[[#This Row],[Persons this year]]-AnnualChTB[[#This Row],[Persons last year]])/AnnualChTB[[#This Row],[Persons last year]]</f>
        <v>2.3224114429663371E-3</v>
      </c>
    </row>
    <row r="294" spans="1:55" x14ac:dyDescent="0.3">
      <c r="A294" t="s">
        <v>30</v>
      </c>
      <c r="B294" t="s">
        <v>29</v>
      </c>
      <c r="C294" t="s">
        <v>245</v>
      </c>
      <c r="D294" t="s">
        <v>307</v>
      </c>
      <c r="E294">
        <v>18</v>
      </c>
      <c r="F294">
        <v>781</v>
      </c>
      <c r="G294">
        <v>828</v>
      </c>
      <c r="H294">
        <v>843</v>
      </c>
      <c r="I294">
        <v>899</v>
      </c>
      <c r="J294">
        <v>911</v>
      </c>
      <c r="K294">
        <v>927</v>
      </c>
      <c r="L294">
        <v>918</v>
      </c>
      <c r="M294">
        <v>878</v>
      </c>
      <c r="N294">
        <v>960</v>
      </c>
      <c r="O294">
        <v>989</v>
      </c>
      <c r="P294">
        <v>891</v>
      </c>
      <c r="Q294">
        <v>879</v>
      </c>
      <c r="R294">
        <v>860</v>
      </c>
      <c r="S294">
        <v>861</v>
      </c>
      <c r="T294">
        <v>871</v>
      </c>
      <c r="U294">
        <v>840</v>
      </c>
      <c r="V294">
        <v>809</v>
      </c>
      <c r="W294">
        <v>809</v>
      </c>
      <c r="X294">
        <v>699</v>
      </c>
      <c r="Y294">
        <v>724</v>
      </c>
      <c r="AX294" t="s">
        <v>26</v>
      </c>
      <c r="AY294" s="114" t="s">
        <v>275</v>
      </c>
      <c r="AZ294">
        <v>1163352</v>
      </c>
      <c r="BA294">
        <v>1161832</v>
      </c>
      <c r="BB294" t="s">
        <v>26</v>
      </c>
      <c r="BC294" s="130">
        <f>(AnnualChTB[[#This Row],[Persons this year]]-AnnualChTB[[#This Row],[Persons last year]])/AnnualChTB[[#This Row],[Persons last year]]</f>
        <v>1.3082786495810066E-3</v>
      </c>
    </row>
    <row r="295" spans="1:55" x14ac:dyDescent="0.3">
      <c r="A295" t="s">
        <v>30</v>
      </c>
      <c r="B295" t="s">
        <v>29</v>
      </c>
      <c r="C295" t="s">
        <v>245</v>
      </c>
      <c r="D295" t="s">
        <v>307</v>
      </c>
      <c r="E295">
        <v>19</v>
      </c>
      <c r="F295">
        <v>693</v>
      </c>
      <c r="G295">
        <v>707</v>
      </c>
      <c r="H295">
        <v>760</v>
      </c>
      <c r="I295">
        <v>796</v>
      </c>
      <c r="J295">
        <v>810</v>
      </c>
      <c r="K295">
        <v>799</v>
      </c>
      <c r="L295">
        <v>820</v>
      </c>
      <c r="M295">
        <v>831</v>
      </c>
      <c r="N295">
        <v>776</v>
      </c>
      <c r="O295">
        <v>861</v>
      </c>
      <c r="P295">
        <v>899</v>
      </c>
      <c r="Q295">
        <v>762</v>
      </c>
      <c r="R295">
        <v>775</v>
      </c>
      <c r="S295">
        <v>710</v>
      </c>
      <c r="T295">
        <v>743</v>
      </c>
      <c r="U295">
        <v>722</v>
      </c>
      <c r="V295">
        <v>731</v>
      </c>
      <c r="W295">
        <v>674</v>
      </c>
      <c r="X295">
        <v>690</v>
      </c>
      <c r="Y295">
        <v>577</v>
      </c>
      <c r="AX295" t="s">
        <v>26</v>
      </c>
      <c r="AY295" s="114" t="s">
        <v>276</v>
      </c>
      <c r="AZ295">
        <v>1164141</v>
      </c>
      <c r="BA295">
        <v>1163352</v>
      </c>
      <c r="BB295" t="s">
        <v>26</v>
      </c>
      <c r="BC295" s="130">
        <f>(AnnualChTB[[#This Row],[Persons this year]]-AnnualChTB[[#This Row],[Persons last year]])/AnnualChTB[[#This Row],[Persons last year]]</f>
        <v>6.7821261320735249E-4</v>
      </c>
    </row>
    <row r="296" spans="1:55" x14ac:dyDescent="0.3">
      <c r="A296" t="s">
        <v>30</v>
      </c>
      <c r="B296" t="s">
        <v>29</v>
      </c>
      <c r="C296" t="s">
        <v>245</v>
      </c>
      <c r="D296" t="s">
        <v>307</v>
      </c>
      <c r="E296">
        <v>20</v>
      </c>
      <c r="F296">
        <v>713</v>
      </c>
      <c r="G296">
        <v>699</v>
      </c>
      <c r="H296">
        <v>725</v>
      </c>
      <c r="I296">
        <v>785</v>
      </c>
      <c r="J296">
        <v>801</v>
      </c>
      <c r="K296">
        <v>833</v>
      </c>
      <c r="L296">
        <v>798</v>
      </c>
      <c r="M296">
        <v>802</v>
      </c>
      <c r="N296">
        <v>796</v>
      </c>
      <c r="O296">
        <v>766</v>
      </c>
      <c r="P296">
        <v>849</v>
      </c>
      <c r="Q296">
        <v>886</v>
      </c>
      <c r="R296">
        <v>801</v>
      </c>
      <c r="S296">
        <v>749</v>
      </c>
      <c r="T296">
        <v>699</v>
      </c>
      <c r="U296">
        <v>750</v>
      </c>
      <c r="V296">
        <v>707</v>
      </c>
      <c r="W296">
        <v>716</v>
      </c>
      <c r="X296">
        <v>690</v>
      </c>
      <c r="Y296">
        <v>648</v>
      </c>
      <c r="AX296" t="s">
        <v>26</v>
      </c>
      <c r="AY296" s="114" t="s">
        <v>277</v>
      </c>
      <c r="AZ296">
        <v>1167579</v>
      </c>
      <c r="BA296">
        <v>1164141</v>
      </c>
      <c r="BB296" t="s">
        <v>26</v>
      </c>
      <c r="BC296" s="130">
        <f>(AnnualChTB[[#This Row],[Persons this year]]-AnnualChTB[[#This Row],[Persons last year]])/AnnualChTB[[#This Row],[Persons last year]]</f>
        <v>2.9532505083147143E-3</v>
      </c>
    </row>
    <row r="297" spans="1:55" x14ac:dyDescent="0.3">
      <c r="A297" t="s">
        <v>30</v>
      </c>
      <c r="B297" t="s">
        <v>29</v>
      </c>
      <c r="C297" t="s">
        <v>245</v>
      </c>
      <c r="D297" t="s">
        <v>307</v>
      </c>
      <c r="E297">
        <v>21</v>
      </c>
      <c r="F297">
        <v>744</v>
      </c>
      <c r="G297">
        <v>727</v>
      </c>
      <c r="H297">
        <v>718</v>
      </c>
      <c r="I297">
        <v>754</v>
      </c>
      <c r="J297">
        <v>823</v>
      </c>
      <c r="K297">
        <v>812</v>
      </c>
      <c r="L297">
        <v>850</v>
      </c>
      <c r="M297">
        <v>810</v>
      </c>
      <c r="N297">
        <v>837</v>
      </c>
      <c r="O297">
        <v>806</v>
      </c>
      <c r="P297">
        <v>767</v>
      </c>
      <c r="Q297">
        <v>848</v>
      </c>
      <c r="R297">
        <v>942</v>
      </c>
      <c r="S297">
        <v>831</v>
      </c>
      <c r="T297">
        <v>756</v>
      </c>
      <c r="U297">
        <v>734</v>
      </c>
      <c r="V297">
        <v>768</v>
      </c>
      <c r="W297">
        <v>721</v>
      </c>
      <c r="X297">
        <v>754</v>
      </c>
      <c r="Y297">
        <v>661</v>
      </c>
      <c r="AX297" t="s">
        <v>26</v>
      </c>
      <c r="AY297" s="114" t="s">
        <v>278</v>
      </c>
      <c r="AZ297">
        <v>1171558</v>
      </c>
      <c r="BA297">
        <v>1167579</v>
      </c>
      <c r="BB297" t="s">
        <v>26</v>
      </c>
      <c r="BC297" s="130">
        <f>(AnnualChTB[[#This Row],[Persons this year]]-AnnualChTB[[#This Row],[Persons last year]])/AnnualChTB[[#This Row],[Persons last year]]</f>
        <v>3.4079064457308672E-3</v>
      </c>
    </row>
    <row r="298" spans="1:55" x14ac:dyDescent="0.3">
      <c r="A298" t="s">
        <v>30</v>
      </c>
      <c r="B298" t="s">
        <v>29</v>
      </c>
      <c r="C298" t="s">
        <v>245</v>
      </c>
      <c r="D298" t="s">
        <v>307</v>
      </c>
      <c r="E298">
        <v>22</v>
      </c>
      <c r="F298">
        <v>735</v>
      </c>
      <c r="G298">
        <v>757</v>
      </c>
      <c r="H298">
        <v>752</v>
      </c>
      <c r="I298">
        <v>758</v>
      </c>
      <c r="J298">
        <v>791</v>
      </c>
      <c r="K298">
        <v>836</v>
      </c>
      <c r="L298">
        <v>850</v>
      </c>
      <c r="M298">
        <v>924</v>
      </c>
      <c r="N298">
        <v>894</v>
      </c>
      <c r="O298">
        <v>921</v>
      </c>
      <c r="P298">
        <v>833</v>
      </c>
      <c r="Q298">
        <v>814</v>
      </c>
      <c r="R298">
        <v>936</v>
      </c>
      <c r="S298">
        <v>994</v>
      </c>
      <c r="T298">
        <v>838</v>
      </c>
      <c r="U298">
        <v>800</v>
      </c>
      <c r="V298">
        <v>774</v>
      </c>
      <c r="W298">
        <v>845</v>
      </c>
      <c r="X298">
        <v>786</v>
      </c>
      <c r="Y298">
        <v>795</v>
      </c>
      <c r="AX298" t="s">
        <v>26</v>
      </c>
      <c r="AY298" s="114" t="s">
        <v>279</v>
      </c>
      <c r="AZ298">
        <v>1175370</v>
      </c>
      <c r="BA298">
        <v>1171558</v>
      </c>
      <c r="BB298" t="s">
        <v>26</v>
      </c>
      <c r="BC298" s="130">
        <f>(AnnualChTB[[#This Row],[Persons this year]]-AnnualChTB[[#This Row],[Persons last year]])/AnnualChTB[[#This Row],[Persons last year]]</f>
        <v>3.2537868376981763E-3</v>
      </c>
    </row>
    <row r="299" spans="1:55" x14ac:dyDescent="0.3">
      <c r="A299" t="s">
        <v>30</v>
      </c>
      <c r="B299" t="s">
        <v>29</v>
      </c>
      <c r="C299" t="s">
        <v>245</v>
      </c>
      <c r="D299" t="s">
        <v>307</v>
      </c>
      <c r="E299">
        <v>23</v>
      </c>
      <c r="F299">
        <v>650</v>
      </c>
      <c r="G299">
        <v>741</v>
      </c>
      <c r="H299">
        <v>781</v>
      </c>
      <c r="I299">
        <v>775</v>
      </c>
      <c r="J299">
        <v>822</v>
      </c>
      <c r="K299">
        <v>825</v>
      </c>
      <c r="L299">
        <v>858</v>
      </c>
      <c r="M299">
        <v>866</v>
      </c>
      <c r="N299">
        <v>936</v>
      </c>
      <c r="O299">
        <v>927</v>
      </c>
      <c r="P299">
        <v>913</v>
      </c>
      <c r="Q299">
        <v>882</v>
      </c>
      <c r="R299">
        <v>842</v>
      </c>
      <c r="S299">
        <v>947</v>
      </c>
      <c r="T299">
        <v>997</v>
      </c>
      <c r="U299">
        <v>835</v>
      </c>
      <c r="V299">
        <v>835</v>
      </c>
      <c r="W299">
        <v>786</v>
      </c>
      <c r="X299">
        <v>865</v>
      </c>
      <c r="Y299">
        <v>821</v>
      </c>
      <c r="AX299" t="s">
        <v>26</v>
      </c>
      <c r="AY299" s="114" t="s">
        <v>280</v>
      </c>
      <c r="AZ299">
        <v>1178594</v>
      </c>
      <c r="BA299">
        <v>1175370</v>
      </c>
      <c r="BB299" t="s">
        <v>26</v>
      </c>
      <c r="BC299" s="130">
        <f>(AnnualChTB[[#This Row],[Persons this year]]-AnnualChTB[[#This Row],[Persons last year]])/AnnualChTB[[#This Row],[Persons last year]]</f>
        <v>2.7429660447348494E-3</v>
      </c>
    </row>
    <row r="300" spans="1:55" x14ac:dyDescent="0.3">
      <c r="A300" t="s">
        <v>30</v>
      </c>
      <c r="B300" t="s">
        <v>29</v>
      </c>
      <c r="C300" t="s">
        <v>245</v>
      </c>
      <c r="D300" t="s">
        <v>307</v>
      </c>
      <c r="E300">
        <v>24</v>
      </c>
      <c r="F300">
        <v>680</v>
      </c>
      <c r="G300">
        <v>638</v>
      </c>
      <c r="H300">
        <v>757</v>
      </c>
      <c r="I300">
        <v>820</v>
      </c>
      <c r="J300">
        <v>827</v>
      </c>
      <c r="K300">
        <v>837</v>
      </c>
      <c r="L300">
        <v>838</v>
      </c>
      <c r="M300">
        <v>851</v>
      </c>
      <c r="N300">
        <v>883</v>
      </c>
      <c r="O300">
        <v>948</v>
      </c>
      <c r="P300">
        <v>924</v>
      </c>
      <c r="Q300">
        <v>906</v>
      </c>
      <c r="R300">
        <v>868</v>
      </c>
      <c r="S300">
        <v>831</v>
      </c>
      <c r="T300">
        <v>945</v>
      </c>
      <c r="U300">
        <v>1005</v>
      </c>
      <c r="V300">
        <v>855</v>
      </c>
      <c r="W300">
        <v>855</v>
      </c>
      <c r="X300">
        <v>790</v>
      </c>
      <c r="Y300">
        <v>868</v>
      </c>
      <c r="AX300" t="s">
        <v>26</v>
      </c>
      <c r="AY300" s="114" t="s">
        <v>281</v>
      </c>
      <c r="AZ300">
        <v>1182605</v>
      </c>
      <c r="BA300">
        <v>1178594</v>
      </c>
      <c r="BB300" t="s">
        <v>26</v>
      </c>
      <c r="BC300" s="130">
        <f>(AnnualChTB[[#This Row],[Persons this year]]-AnnualChTB[[#This Row],[Persons last year]])/AnnualChTB[[#This Row],[Persons last year]]</f>
        <v>3.4032075506917566E-3</v>
      </c>
    </row>
    <row r="301" spans="1:55" x14ac:dyDescent="0.3">
      <c r="A301" t="s">
        <v>30</v>
      </c>
      <c r="B301" t="s">
        <v>29</v>
      </c>
      <c r="C301" t="s">
        <v>245</v>
      </c>
      <c r="D301" t="s">
        <v>307</v>
      </c>
      <c r="E301">
        <v>25</v>
      </c>
      <c r="F301">
        <v>707</v>
      </c>
      <c r="G301">
        <v>675</v>
      </c>
      <c r="H301">
        <v>659</v>
      </c>
      <c r="I301">
        <v>782</v>
      </c>
      <c r="J301">
        <v>846</v>
      </c>
      <c r="K301">
        <v>847</v>
      </c>
      <c r="L301">
        <v>843</v>
      </c>
      <c r="M301">
        <v>829</v>
      </c>
      <c r="N301">
        <v>857</v>
      </c>
      <c r="O301">
        <v>898</v>
      </c>
      <c r="P301">
        <v>916</v>
      </c>
      <c r="Q301">
        <v>911</v>
      </c>
      <c r="R301">
        <v>919</v>
      </c>
      <c r="S301">
        <v>867</v>
      </c>
      <c r="T301">
        <v>846</v>
      </c>
      <c r="U301">
        <v>944</v>
      </c>
      <c r="V301">
        <v>1021</v>
      </c>
      <c r="W301">
        <v>832</v>
      </c>
      <c r="X301">
        <v>882</v>
      </c>
      <c r="Y301">
        <v>768</v>
      </c>
      <c r="AX301" t="s">
        <v>26</v>
      </c>
      <c r="AY301" s="114" t="s">
        <v>282</v>
      </c>
      <c r="AZ301">
        <v>1188875</v>
      </c>
      <c r="BA301">
        <v>1182605</v>
      </c>
      <c r="BB301" t="s">
        <v>26</v>
      </c>
      <c r="BC301" s="130">
        <f>(AnnualChTB[[#This Row],[Persons this year]]-AnnualChTB[[#This Row],[Persons last year]])/AnnualChTB[[#This Row],[Persons last year]]</f>
        <v>5.3018548035903791E-3</v>
      </c>
    </row>
    <row r="302" spans="1:55" x14ac:dyDescent="0.3">
      <c r="A302" t="s">
        <v>30</v>
      </c>
      <c r="B302" t="s">
        <v>29</v>
      </c>
      <c r="C302" t="s">
        <v>245</v>
      </c>
      <c r="D302" t="s">
        <v>307</v>
      </c>
      <c r="E302">
        <v>26</v>
      </c>
      <c r="F302">
        <v>758</v>
      </c>
      <c r="G302">
        <v>697</v>
      </c>
      <c r="H302">
        <v>696</v>
      </c>
      <c r="I302">
        <v>661</v>
      </c>
      <c r="J302">
        <v>795</v>
      </c>
      <c r="K302">
        <v>877</v>
      </c>
      <c r="L302">
        <v>875</v>
      </c>
      <c r="M302">
        <v>851</v>
      </c>
      <c r="N302">
        <v>839</v>
      </c>
      <c r="O302">
        <v>858</v>
      </c>
      <c r="P302">
        <v>897</v>
      </c>
      <c r="Q302">
        <v>936</v>
      </c>
      <c r="R302">
        <v>865</v>
      </c>
      <c r="S302">
        <v>921</v>
      </c>
      <c r="T302">
        <v>842</v>
      </c>
      <c r="U302">
        <v>851</v>
      </c>
      <c r="V302">
        <v>940</v>
      </c>
      <c r="W302">
        <v>1009</v>
      </c>
      <c r="X302">
        <v>823</v>
      </c>
      <c r="Y302">
        <v>860</v>
      </c>
      <c r="AX302" t="s">
        <v>26</v>
      </c>
      <c r="AY302" s="114" t="s">
        <v>283</v>
      </c>
      <c r="AZ302">
        <v>1195418</v>
      </c>
      <c r="BA302">
        <v>1188875</v>
      </c>
      <c r="BB302" t="s">
        <v>26</v>
      </c>
      <c r="BC302" s="130">
        <f>(AnnualChTB[[#This Row],[Persons this year]]-AnnualChTB[[#This Row],[Persons last year]])/AnnualChTB[[#This Row],[Persons last year]]</f>
        <v>5.5035222374093156E-3</v>
      </c>
    </row>
    <row r="303" spans="1:55" x14ac:dyDescent="0.3">
      <c r="A303" t="s">
        <v>30</v>
      </c>
      <c r="B303" t="s">
        <v>29</v>
      </c>
      <c r="C303" t="s">
        <v>245</v>
      </c>
      <c r="D303" t="s">
        <v>307</v>
      </c>
      <c r="E303">
        <v>27</v>
      </c>
      <c r="F303">
        <v>823</v>
      </c>
      <c r="G303">
        <v>764</v>
      </c>
      <c r="H303">
        <v>723</v>
      </c>
      <c r="I303">
        <v>715</v>
      </c>
      <c r="J303">
        <v>716</v>
      </c>
      <c r="K303">
        <v>808</v>
      </c>
      <c r="L303">
        <v>902</v>
      </c>
      <c r="M303">
        <v>855</v>
      </c>
      <c r="N303">
        <v>839</v>
      </c>
      <c r="O303">
        <v>852</v>
      </c>
      <c r="P303">
        <v>863</v>
      </c>
      <c r="Q303">
        <v>864</v>
      </c>
      <c r="R303">
        <v>899</v>
      </c>
      <c r="S303">
        <v>861</v>
      </c>
      <c r="T303">
        <v>889</v>
      </c>
      <c r="U303">
        <v>834</v>
      </c>
      <c r="V303">
        <v>851</v>
      </c>
      <c r="W303">
        <v>916</v>
      </c>
      <c r="X303">
        <v>1007</v>
      </c>
      <c r="Y303">
        <v>810</v>
      </c>
      <c r="AX303" t="s">
        <v>26</v>
      </c>
      <c r="AY303" s="114" t="s">
        <v>265</v>
      </c>
      <c r="AZ303">
        <v>1201855</v>
      </c>
      <c r="BA303">
        <v>1195418</v>
      </c>
      <c r="BB303" t="s">
        <v>26</v>
      </c>
      <c r="BC303" s="130">
        <f>(AnnualChTB[[#This Row],[Persons this year]]-AnnualChTB[[#This Row],[Persons last year]])/AnnualChTB[[#This Row],[Persons last year]]</f>
        <v>5.3847273506003757E-3</v>
      </c>
    </row>
    <row r="304" spans="1:55" x14ac:dyDescent="0.3">
      <c r="A304" t="s">
        <v>30</v>
      </c>
      <c r="B304" t="s">
        <v>29</v>
      </c>
      <c r="C304" t="s">
        <v>245</v>
      </c>
      <c r="D304" t="s">
        <v>307</v>
      </c>
      <c r="E304">
        <v>28</v>
      </c>
      <c r="F304">
        <v>885</v>
      </c>
      <c r="G304">
        <v>812</v>
      </c>
      <c r="H304">
        <v>787</v>
      </c>
      <c r="I304">
        <v>734</v>
      </c>
      <c r="J304">
        <v>739</v>
      </c>
      <c r="K304">
        <v>738</v>
      </c>
      <c r="L304">
        <v>837</v>
      </c>
      <c r="M304">
        <v>862</v>
      </c>
      <c r="N304">
        <v>859</v>
      </c>
      <c r="O304">
        <v>846</v>
      </c>
      <c r="P304">
        <v>856</v>
      </c>
      <c r="Q304">
        <v>856</v>
      </c>
      <c r="R304">
        <v>871</v>
      </c>
      <c r="S304">
        <v>872</v>
      </c>
      <c r="T304">
        <v>862</v>
      </c>
      <c r="U304">
        <v>883</v>
      </c>
      <c r="V304">
        <v>813</v>
      </c>
      <c r="W304">
        <v>839</v>
      </c>
      <c r="X304">
        <v>909</v>
      </c>
      <c r="Y304">
        <v>979</v>
      </c>
      <c r="AX304" t="s">
        <v>26</v>
      </c>
      <c r="AY304" s="114" t="s">
        <v>266</v>
      </c>
      <c r="AZ304">
        <v>1210053</v>
      </c>
      <c r="BA304">
        <v>1201855</v>
      </c>
      <c r="BB304" t="s">
        <v>26</v>
      </c>
      <c r="BC304" s="130">
        <f>(AnnualChTB[[#This Row],[Persons this year]]-AnnualChTB[[#This Row],[Persons last year]])/AnnualChTB[[#This Row],[Persons last year]]</f>
        <v>6.8211223483698119E-3</v>
      </c>
    </row>
    <row r="305" spans="1:55" x14ac:dyDescent="0.3">
      <c r="A305" t="s">
        <v>30</v>
      </c>
      <c r="B305" t="s">
        <v>29</v>
      </c>
      <c r="C305" t="s">
        <v>245</v>
      </c>
      <c r="D305" t="s">
        <v>307</v>
      </c>
      <c r="E305">
        <v>29</v>
      </c>
      <c r="F305">
        <v>986</v>
      </c>
      <c r="G305">
        <v>878</v>
      </c>
      <c r="H305">
        <v>836</v>
      </c>
      <c r="I305">
        <v>782</v>
      </c>
      <c r="J305">
        <v>729</v>
      </c>
      <c r="K305">
        <v>747</v>
      </c>
      <c r="L305">
        <v>743</v>
      </c>
      <c r="M305">
        <v>800</v>
      </c>
      <c r="N305">
        <v>856</v>
      </c>
      <c r="O305">
        <v>846</v>
      </c>
      <c r="P305">
        <v>853</v>
      </c>
      <c r="Q305">
        <v>841</v>
      </c>
      <c r="R305">
        <v>852</v>
      </c>
      <c r="S305">
        <v>875</v>
      </c>
      <c r="T305">
        <v>824</v>
      </c>
      <c r="U305">
        <v>879</v>
      </c>
      <c r="V305">
        <v>887</v>
      </c>
      <c r="W305">
        <v>787</v>
      </c>
      <c r="X305">
        <v>807</v>
      </c>
      <c r="Y305">
        <v>889</v>
      </c>
      <c r="AX305" t="s">
        <v>26</v>
      </c>
      <c r="AY305" s="114" t="s">
        <v>297</v>
      </c>
      <c r="AZ305">
        <v>1219799</v>
      </c>
      <c r="BA305">
        <v>1210053</v>
      </c>
      <c r="BB305" t="s">
        <v>26</v>
      </c>
      <c r="BC305" s="130">
        <f>(AnnualChTB[[#This Row],[Persons this year]]-AnnualChTB[[#This Row],[Persons last year]])/AnnualChTB[[#This Row],[Persons last year]]</f>
        <v>8.0541926675938985E-3</v>
      </c>
    </row>
    <row r="306" spans="1:55" x14ac:dyDescent="0.3">
      <c r="A306" t="s">
        <v>30</v>
      </c>
      <c r="B306" t="s">
        <v>29</v>
      </c>
      <c r="C306" t="s">
        <v>245</v>
      </c>
      <c r="D306" t="s">
        <v>307</v>
      </c>
      <c r="E306">
        <v>30</v>
      </c>
      <c r="F306">
        <v>1035</v>
      </c>
      <c r="G306">
        <v>965</v>
      </c>
      <c r="H306">
        <v>877</v>
      </c>
      <c r="I306">
        <v>835</v>
      </c>
      <c r="J306">
        <v>798</v>
      </c>
      <c r="K306">
        <v>728</v>
      </c>
      <c r="L306">
        <v>747</v>
      </c>
      <c r="M306">
        <v>723</v>
      </c>
      <c r="N306">
        <v>798</v>
      </c>
      <c r="O306">
        <v>856</v>
      </c>
      <c r="P306">
        <v>816</v>
      </c>
      <c r="Q306">
        <v>841</v>
      </c>
      <c r="R306">
        <v>827</v>
      </c>
      <c r="S306">
        <v>875</v>
      </c>
      <c r="T306">
        <v>861</v>
      </c>
      <c r="U306">
        <v>815</v>
      </c>
      <c r="V306">
        <v>873</v>
      </c>
      <c r="W306">
        <v>886</v>
      </c>
      <c r="X306">
        <v>770</v>
      </c>
      <c r="Y306">
        <v>809</v>
      </c>
      <c r="AX306" t="s">
        <v>26</v>
      </c>
      <c r="AY306" s="114" t="s">
        <v>344</v>
      </c>
      <c r="AZ306">
        <v>1227076</v>
      </c>
      <c r="BA306">
        <v>1219799</v>
      </c>
      <c r="BB306" t="s">
        <v>26</v>
      </c>
      <c r="BC306" s="130">
        <f>(AnnualChTB[[#This Row],[Persons this year]]-AnnualChTB[[#This Row],[Persons last year]])/AnnualChTB[[#This Row],[Persons last year]]</f>
        <v>5.9657369779775194E-3</v>
      </c>
    </row>
    <row r="307" spans="1:55" x14ac:dyDescent="0.3">
      <c r="A307" t="s">
        <v>30</v>
      </c>
      <c r="B307" t="s">
        <v>29</v>
      </c>
      <c r="C307" t="s">
        <v>245</v>
      </c>
      <c r="D307" t="s">
        <v>307</v>
      </c>
      <c r="E307">
        <v>31</v>
      </c>
      <c r="F307">
        <v>998</v>
      </c>
      <c r="G307">
        <v>1044</v>
      </c>
      <c r="H307">
        <v>976</v>
      </c>
      <c r="I307">
        <v>874</v>
      </c>
      <c r="J307">
        <v>851</v>
      </c>
      <c r="K307">
        <v>798</v>
      </c>
      <c r="L307">
        <v>741</v>
      </c>
      <c r="M307">
        <v>735</v>
      </c>
      <c r="N307">
        <v>705</v>
      </c>
      <c r="O307">
        <v>804</v>
      </c>
      <c r="P307">
        <v>835</v>
      </c>
      <c r="Q307">
        <v>830</v>
      </c>
      <c r="R307">
        <v>809</v>
      </c>
      <c r="S307">
        <v>784</v>
      </c>
      <c r="T307">
        <v>877</v>
      </c>
      <c r="U307">
        <v>830</v>
      </c>
      <c r="V307">
        <v>796</v>
      </c>
      <c r="W307">
        <v>832</v>
      </c>
      <c r="X307">
        <v>865</v>
      </c>
      <c r="Y307">
        <v>786</v>
      </c>
      <c r="AX307" t="s">
        <v>33</v>
      </c>
      <c r="AY307" s="114" t="s">
        <v>268</v>
      </c>
      <c r="AZ307">
        <v>1417265</v>
      </c>
      <c r="BB307" t="s">
        <v>33</v>
      </c>
      <c r="BC307" s="130"/>
    </row>
    <row r="308" spans="1:55" x14ac:dyDescent="0.3">
      <c r="A308" t="s">
        <v>30</v>
      </c>
      <c r="B308" t="s">
        <v>29</v>
      </c>
      <c r="C308" t="s">
        <v>245</v>
      </c>
      <c r="D308" t="s">
        <v>307</v>
      </c>
      <c r="E308">
        <v>32</v>
      </c>
      <c r="F308">
        <v>1060</v>
      </c>
      <c r="G308">
        <v>989</v>
      </c>
      <c r="H308">
        <v>1036</v>
      </c>
      <c r="I308">
        <v>981</v>
      </c>
      <c r="J308">
        <v>881</v>
      </c>
      <c r="K308">
        <v>857</v>
      </c>
      <c r="L308">
        <v>787</v>
      </c>
      <c r="M308">
        <v>735</v>
      </c>
      <c r="N308">
        <v>713</v>
      </c>
      <c r="O308">
        <v>706</v>
      </c>
      <c r="P308">
        <v>804</v>
      </c>
      <c r="Q308">
        <v>818</v>
      </c>
      <c r="R308">
        <v>816</v>
      </c>
      <c r="S308">
        <v>799</v>
      </c>
      <c r="T308">
        <v>784</v>
      </c>
      <c r="U308">
        <v>871</v>
      </c>
      <c r="V308">
        <v>802</v>
      </c>
      <c r="W308">
        <v>799</v>
      </c>
      <c r="X308">
        <v>861</v>
      </c>
      <c r="Y308">
        <v>858</v>
      </c>
      <c r="AX308" t="s">
        <v>33</v>
      </c>
      <c r="AY308" s="114" t="s">
        <v>269</v>
      </c>
      <c r="AZ308">
        <v>1420076</v>
      </c>
      <c r="BA308">
        <v>1417265</v>
      </c>
      <c r="BB308" t="s">
        <v>33</v>
      </c>
      <c r="BC308" s="130">
        <f>(AnnualChTB[[#This Row],[Persons this year]]-AnnualChTB[[#This Row],[Persons last year]])/AnnualChTB[[#This Row],[Persons last year]]</f>
        <v>1.9833976003076348E-3</v>
      </c>
    </row>
    <row r="309" spans="1:55" x14ac:dyDescent="0.3">
      <c r="A309" t="s">
        <v>30</v>
      </c>
      <c r="B309" t="s">
        <v>29</v>
      </c>
      <c r="C309" t="s">
        <v>245</v>
      </c>
      <c r="D309" t="s">
        <v>307</v>
      </c>
      <c r="E309">
        <v>33</v>
      </c>
      <c r="F309">
        <v>1086</v>
      </c>
      <c r="G309">
        <v>1049</v>
      </c>
      <c r="H309">
        <v>989</v>
      </c>
      <c r="I309">
        <v>1051</v>
      </c>
      <c r="J309">
        <v>992</v>
      </c>
      <c r="K309">
        <v>891</v>
      </c>
      <c r="L309">
        <v>859</v>
      </c>
      <c r="M309">
        <v>780</v>
      </c>
      <c r="N309">
        <v>745</v>
      </c>
      <c r="O309">
        <v>719</v>
      </c>
      <c r="P309">
        <v>702</v>
      </c>
      <c r="Q309">
        <v>771</v>
      </c>
      <c r="R309">
        <v>816</v>
      </c>
      <c r="S309">
        <v>787</v>
      </c>
      <c r="T309">
        <v>783</v>
      </c>
      <c r="U309">
        <v>770</v>
      </c>
      <c r="V309">
        <v>840</v>
      </c>
      <c r="W309">
        <v>793</v>
      </c>
      <c r="X309">
        <v>797</v>
      </c>
      <c r="Y309">
        <v>858</v>
      </c>
      <c r="AX309" t="s">
        <v>33</v>
      </c>
      <c r="AY309" s="114" t="s">
        <v>270</v>
      </c>
      <c r="AZ309">
        <v>1427668</v>
      </c>
      <c r="BA309">
        <v>1420076</v>
      </c>
      <c r="BB309" t="s">
        <v>33</v>
      </c>
      <c r="BC309" s="130">
        <f>(AnnualChTB[[#This Row],[Persons this year]]-AnnualChTB[[#This Row],[Persons last year]])/AnnualChTB[[#This Row],[Persons last year]]</f>
        <v>5.3461927389801675E-3</v>
      </c>
    </row>
    <row r="310" spans="1:55" x14ac:dyDescent="0.3">
      <c r="A310" t="s">
        <v>30</v>
      </c>
      <c r="B310" t="s">
        <v>29</v>
      </c>
      <c r="C310" t="s">
        <v>245</v>
      </c>
      <c r="D310" t="s">
        <v>307</v>
      </c>
      <c r="E310">
        <v>34</v>
      </c>
      <c r="F310">
        <v>1073</v>
      </c>
      <c r="G310">
        <v>1078</v>
      </c>
      <c r="H310">
        <v>1072</v>
      </c>
      <c r="I310">
        <v>970</v>
      </c>
      <c r="J310">
        <v>1045</v>
      </c>
      <c r="K310">
        <v>994</v>
      </c>
      <c r="L310">
        <v>887</v>
      </c>
      <c r="M310">
        <v>835</v>
      </c>
      <c r="N310">
        <v>780</v>
      </c>
      <c r="O310">
        <v>748</v>
      </c>
      <c r="P310">
        <v>730</v>
      </c>
      <c r="Q310">
        <v>716</v>
      </c>
      <c r="R310">
        <v>774</v>
      </c>
      <c r="S310">
        <v>797</v>
      </c>
      <c r="T310">
        <v>765</v>
      </c>
      <c r="U310">
        <v>782</v>
      </c>
      <c r="V310">
        <v>774</v>
      </c>
      <c r="W310">
        <v>834</v>
      </c>
      <c r="X310">
        <v>789</v>
      </c>
      <c r="Y310">
        <v>790</v>
      </c>
      <c r="AX310" t="s">
        <v>33</v>
      </c>
      <c r="AY310" s="114" t="s">
        <v>271</v>
      </c>
      <c r="AZ310">
        <v>1434024</v>
      </c>
      <c r="BA310">
        <v>1427668</v>
      </c>
      <c r="BB310" t="s">
        <v>33</v>
      </c>
      <c r="BC310" s="130">
        <f>(AnnualChTB[[#This Row],[Persons this year]]-AnnualChTB[[#This Row],[Persons last year]])/AnnualChTB[[#This Row],[Persons last year]]</f>
        <v>4.4520154545734719E-3</v>
      </c>
    </row>
    <row r="311" spans="1:55" x14ac:dyDescent="0.3">
      <c r="A311" t="s">
        <v>30</v>
      </c>
      <c r="B311" t="s">
        <v>29</v>
      </c>
      <c r="C311" t="s">
        <v>245</v>
      </c>
      <c r="D311" t="s">
        <v>307</v>
      </c>
      <c r="E311">
        <v>35</v>
      </c>
      <c r="F311">
        <v>1080</v>
      </c>
      <c r="G311">
        <v>1094</v>
      </c>
      <c r="H311">
        <v>1070</v>
      </c>
      <c r="I311">
        <v>1093</v>
      </c>
      <c r="J311">
        <v>984</v>
      </c>
      <c r="K311">
        <v>1033</v>
      </c>
      <c r="L311">
        <v>981</v>
      </c>
      <c r="M311">
        <v>894</v>
      </c>
      <c r="N311">
        <v>825</v>
      </c>
      <c r="O311">
        <v>770</v>
      </c>
      <c r="P311">
        <v>722</v>
      </c>
      <c r="Q311">
        <v>710</v>
      </c>
      <c r="R311">
        <v>708</v>
      </c>
      <c r="S311">
        <v>771</v>
      </c>
      <c r="T311">
        <v>790</v>
      </c>
      <c r="U311">
        <v>744</v>
      </c>
      <c r="V311">
        <v>786</v>
      </c>
      <c r="W311">
        <v>775</v>
      </c>
      <c r="X311">
        <v>814</v>
      </c>
      <c r="Y311">
        <v>778</v>
      </c>
      <c r="AX311" t="s">
        <v>33</v>
      </c>
      <c r="AY311" s="114" t="s">
        <v>272</v>
      </c>
      <c r="AZ311">
        <v>1440141</v>
      </c>
      <c r="BA311">
        <v>1434024</v>
      </c>
      <c r="BB311" t="s">
        <v>33</v>
      </c>
      <c r="BC311" s="130">
        <f>(AnnualChTB[[#This Row],[Persons this year]]-AnnualChTB[[#This Row],[Persons last year]])/AnnualChTB[[#This Row],[Persons last year]]</f>
        <v>4.26561898545631E-3</v>
      </c>
    </row>
    <row r="312" spans="1:55" x14ac:dyDescent="0.3">
      <c r="A312" t="s">
        <v>30</v>
      </c>
      <c r="B312" t="s">
        <v>29</v>
      </c>
      <c r="C312" t="s">
        <v>245</v>
      </c>
      <c r="D312" t="s">
        <v>307</v>
      </c>
      <c r="E312">
        <v>36</v>
      </c>
      <c r="F312">
        <v>1060</v>
      </c>
      <c r="G312">
        <v>1108</v>
      </c>
      <c r="H312">
        <v>1091</v>
      </c>
      <c r="I312">
        <v>1071</v>
      </c>
      <c r="J312">
        <v>1098</v>
      </c>
      <c r="K312">
        <v>973</v>
      </c>
      <c r="L312">
        <v>1030</v>
      </c>
      <c r="M312">
        <v>980</v>
      </c>
      <c r="N312">
        <v>907</v>
      </c>
      <c r="O312">
        <v>825</v>
      </c>
      <c r="P312">
        <v>761</v>
      </c>
      <c r="Q312">
        <v>720</v>
      </c>
      <c r="R312">
        <v>702</v>
      </c>
      <c r="S312">
        <v>704</v>
      </c>
      <c r="T312">
        <v>775</v>
      </c>
      <c r="U312">
        <v>780</v>
      </c>
      <c r="V312">
        <v>729</v>
      </c>
      <c r="W312">
        <v>780</v>
      </c>
      <c r="X312">
        <v>786</v>
      </c>
      <c r="Y312">
        <v>811</v>
      </c>
      <c r="AX312" t="s">
        <v>33</v>
      </c>
      <c r="AY312" s="114" t="s">
        <v>273</v>
      </c>
      <c r="AZ312">
        <v>1445983</v>
      </c>
      <c r="BA312">
        <v>1440141</v>
      </c>
      <c r="BB312" t="s">
        <v>33</v>
      </c>
      <c r="BC312" s="130">
        <f>(AnnualChTB[[#This Row],[Persons this year]]-AnnualChTB[[#This Row],[Persons last year]])/AnnualChTB[[#This Row],[Persons last year]]</f>
        <v>4.0565472408604433E-3</v>
      </c>
    </row>
    <row r="313" spans="1:55" x14ac:dyDescent="0.3">
      <c r="A313" t="s">
        <v>30</v>
      </c>
      <c r="B313" t="s">
        <v>29</v>
      </c>
      <c r="C313" t="s">
        <v>245</v>
      </c>
      <c r="D313" t="s">
        <v>307</v>
      </c>
      <c r="E313">
        <v>37</v>
      </c>
      <c r="F313">
        <v>1054</v>
      </c>
      <c r="G313">
        <v>1059</v>
      </c>
      <c r="H313">
        <v>1133</v>
      </c>
      <c r="I313">
        <v>1088</v>
      </c>
      <c r="J313">
        <v>1070</v>
      </c>
      <c r="K313">
        <v>1089</v>
      </c>
      <c r="L313">
        <v>975</v>
      </c>
      <c r="M313">
        <v>1025</v>
      </c>
      <c r="N313">
        <v>982</v>
      </c>
      <c r="O313">
        <v>929</v>
      </c>
      <c r="P313">
        <v>819</v>
      </c>
      <c r="Q313">
        <v>751</v>
      </c>
      <c r="R313">
        <v>721</v>
      </c>
      <c r="S313">
        <v>692</v>
      </c>
      <c r="T313">
        <v>705</v>
      </c>
      <c r="U313">
        <v>781</v>
      </c>
      <c r="V313">
        <v>779</v>
      </c>
      <c r="W313">
        <v>739</v>
      </c>
      <c r="X313">
        <v>775</v>
      </c>
      <c r="Y313">
        <v>767</v>
      </c>
      <c r="AX313" t="s">
        <v>33</v>
      </c>
      <c r="AY313" s="114" t="s">
        <v>274</v>
      </c>
      <c r="AZ313">
        <v>1449418</v>
      </c>
      <c r="BA313">
        <v>1445983</v>
      </c>
      <c r="BB313" t="s">
        <v>33</v>
      </c>
      <c r="BC313" s="130">
        <f>(AnnualChTB[[#This Row],[Persons this year]]-AnnualChTB[[#This Row],[Persons last year]])/AnnualChTB[[#This Row],[Persons last year]]</f>
        <v>2.3755466004787055E-3</v>
      </c>
    </row>
    <row r="314" spans="1:55" x14ac:dyDescent="0.3">
      <c r="A314" t="s">
        <v>30</v>
      </c>
      <c r="B314" t="s">
        <v>29</v>
      </c>
      <c r="C314" t="s">
        <v>245</v>
      </c>
      <c r="D314" t="s">
        <v>307</v>
      </c>
      <c r="E314">
        <v>38</v>
      </c>
      <c r="F314">
        <v>1053</v>
      </c>
      <c r="G314">
        <v>1062</v>
      </c>
      <c r="H314">
        <v>1078</v>
      </c>
      <c r="I314">
        <v>1137</v>
      </c>
      <c r="J314">
        <v>1092</v>
      </c>
      <c r="K314">
        <v>1084</v>
      </c>
      <c r="L314">
        <v>1106</v>
      </c>
      <c r="M314">
        <v>955</v>
      </c>
      <c r="N314">
        <v>1016</v>
      </c>
      <c r="O314">
        <v>1000</v>
      </c>
      <c r="P314">
        <v>919</v>
      </c>
      <c r="Q314">
        <v>837</v>
      </c>
      <c r="R314">
        <v>746</v>
      </c>
      <c r="S314">
        <v>731</v>
      </c>
      <c r="T314">
        <v>698</v>
      </c>
      <c r="U314">
        <v>702</v>
      </c>
      <c r="V314">
        <v>787</v>
      </c>
      <c r="W314">
        <v>772</v>
      </c>
      <c r="X314">
        <v>732</v>
      </c>
      <c r="Y314">
        <v>772</v>
      </c>
      <c r="AX314" t="s">
        <v>33</v>
      </c>
      <c r="AY314" s="114" t="s">
        <v>275</v>
      </c>
      <c r="AZ314">
        <v>1451175</v>
      </c>
      <c r="BA314">
        <v>1449418</v>
      </c>
      <c r="BB314" t="s">
        <v>33</v>
      </c>
      <c r="BC314" s="130">
        <f>(AnnualChTB[[#This Row],[Persons this year]]-AnnualChTB[[#This Row],[Persons last year]])/AnnualChTB[[#This Row],[Persons last year]]</f>
        <v>1.2122106942234745E-3</v>
      </c>
    </row>
    <row r="315" spans="1:55" x14ac:dyDescent="0.3">
      <c r="A315" t="s">
        <v>30</v>
      </c>
      <c r="B315" t="s">
        <v>29</v>
      </c>
      <c r="C315" t="s">
        <v>245</v>
      </c>
      <c r="D315" t="s">
        <v>307</v>
      </c>
      <c r="E315">
        <v>39</v>
      </c>
      <c r="F315">
        <v>1051</v>
      </c>
      <c r="G315">
        <v>1040</v>
      </c>
      <c r="H315">
        <v>1081</v>
      </c>
      <c r="I315">
        <v>1088</v>
      </c>
      <c r="J315">
        <v>1138</v>
      </c>
      <c r="K315">
        <v>1112</v>
      </c>
      <c r="L315">
        <v>1071</v>
      </c>
      <c r="M315">
        <v>1100</v>
      </c>
      <c r="N315">
        <v>963</v>
      </c>
      <c r="O315">
        <v>1019</v>
      </c>
      <c r="P315">
        <v>985</v>
      </c>
      <c r="Q315">
        <v>905</v>
      </c>
      <c r="R315">
        <v>841</v>
      </c>
      <c r="S315">
        <v>759</v>
      </c>
      <c r="T315">
        <v>729</v>
      </c>
      <c r="U315">
        <v>691</v>
      </c>
      <c r="V315">
        <v>715</v>
      </c>
      <c r="W315">
        <v>771</v>
      </c>
      <c r="X315">
        <v>772</v>
      </c>
      <c r="Y315">
        <v>734</v>
      </c>
      <c r="AX315" t="s">
        <v>33</v>
      </c>
      <c r="AY315" s="114" t="s">
        <v>276</v>
      </c>
      <c r="AZ315">
        <v>1452916</v>
      </c>
      <c r="BA315">
        <v>1451175</v>
      </c>
      <c r="BB315" t="s">
        <v>33</v>
      </c>
      <c r="BC315" s="130">
        <f>(AnnualChTB[[#This Row],[Persons this year]]-AnnualChTB[[#This Row],[Persons last year]])/AnnualChTB[[#This Row],[Persons last year]]</f>
        <v>1.1997174703257704E-3</v>
      </c>
    </row>
    <row r="316" spans="1:55" x14ac:dyDescent="0.3">
      <c r="A316" t="s">
        <v>30</v>
      </c>
      <c r="B316" t="s">
        <v>29</v>
      </c>
      <c r="C316" t="s">
        <v>245</v>
      </c>
      <c r="D316" t="s">
        <v>307</v>
      </c>
      <c r="E316">
        <v>40</v>
      </c>
      <c r="F316">
        <v>957</v>
      </c>
      <c r="G316">
        <v>1053</v>
      </c>
      <c r="H316">
        <v>1057</v>
      </c>
      <c r="I316">
        <v>1096</v>
      </c>
      <c r="J316">
        <v>1084</v>
      </c>
      <c r="K316">
        <v>1143</v>
      </c>
      <c r="L316">
        <v>1106</v>
      </c>
      <c r="M316">
        <v>1049</v>
      </c>
      <c r="N316">
        <v>1072</v>
      </c>
      <c r="O316">
        <v>949</v>
      </c>
      <c r="P316">
        <v>1024</v>
      </c>
      <c r="Q316">
        <v>975</v>
      </c>
      <c r="R316">
        <v>921</v>
      </c>
      <c r="S316">
        <v>838</v>
      </c>
      <c r="T316">
        <v>751</v>
      </c>
      <c r="U316">
        <v>728</v>
      </c>
      <c r="V316">
        <v>675</v>
      </c>
      <c r="W316">
        <v>715</v>
      </c>
      <c r="X316">
        <v>765</v>
      </c>
      <c r="Y316">
        <v>767</v>
      </c>
      <c r="AX316" t="s">
        <v>33</v>
      </c>
      <c r="AY316" s="114" t="s">
        <v>277</v>
      </c>
      <c r="AZ316">
        <v>1457298</v>
      </c>
      <c r="BA316">
        <v>1452916</v>
      </c>
      <c r="BB316" t="s">
        <v>33</v>
      </c>
      <c r="BC316" s="130">
        <f>(AnnualChTB[[#This Row],[Persons this year]]-AnnualChTB[[#This Row],[Persons last year]])/AnnualChTB[[#This Row],[Persons last year]]</f>
        <v>3.0160036781204146E-3</v>
      </c>
    </row>
    <row r="317" spans="1:55" x14ac:dyDescent="0.3">
      <c r="A317" t="s">
        <v>30</v>
      </c>
      <c r="B317" t="s">
        <v>29</v>
      </c>
      <c r="C317" t="s">
        <v>245</v>
      </c>
      <c r="D317" t="s">
        <v>307</v>
      </c>
      <c r="E317">
        <v>41</v>
      </c>
      <c r="F317">
        <v>911</v>
      </c>
      <c r="G317">
        <v>968</v>
      </c>
      <c r="H317">
        <v>1071</v>
      </c>
      <c r="I317">
        <v>1063</v>
      </c>
      <c r="J317">
        <v>1096</v>
      </c>
      <c r="K317">
        <v>1087</v>
      </c>
      <c r="L317">
        <v>1144</v>
      </c>
      <c r="M317">
        <v>1123</v>
      </c>
      <c r="N317">
        <v>1042</v>
      </c>
      <c r="O317">
        <v>1085</v>
      </c>
      <c r="P317">
        <v>958</v>
      </c>
      <c r="Q317">
        <v>1016</v>
      </c>
      <c r="R317">
        <v>958</v>
      </c>
      <c r="S317">
        <v>908</v>
      </c>
      <c r="T317">
        <v>830</v>
      </c>
      <c r="U317">
        <v>755</v>
      </c>
      <c r="V317">
        <v>729</v>
      </c>
      <c r="W317">
        <v>679</v>
      </c>
      <c r="X317">
        <v>723</v>
      </c>
      <c r="Y317">
        <v>757</v>
      </c>
      <c r="AX317" t="s">
        <v>33</v>
      </c>
      <c r="AY317" s="114" t="s">
        <v>278</v>
      </c>
      <c r="AZ317">
        <v>1461295</v>
      </c>
      <c r="BA317">
        <v>1457298</v>
      </c>
      <c r="BB317" t="s">
        <v>33</v>
      </c>
      <c r="BC317" s="130">
        <f>(AnnualChTB[[#This Row],[Persons this year]]-AnnualChTB[[#This Row],[Persons last year]])/AnnualChTB[[#This Row],[Persons last year]]</f>
        <v>2.7427471937791722E-3</v>
      </c>
    </row>
    <row r="318" spans="1:55" x14ac:dyDescent="0.3">
      <c r="A318" t="s">
        <v>30</v>
      </c>
      <c r="B318" t="s">
        <v>29</v>
      </c>
      <c r="C318" t="s">
        <v>245</v>
      </c>
      <c r="D318" t="s">
        <v>307</v>
      </c>
      <c r="E318">
        <v>42</v>
      </c>
      <c r="F318">
        <v>942</v>
      </c>
      <c r="G318">
        <v>931</v>
      </c>
      <c r="H318">
        <v>991</v>
      </c>
      <c r="I318">
        <v>1077</v>
      </c>
      <c r="J318">
        <v>1055</v>
      </c>
      <c r="K318">
        <v>1115</v>
      </c>
      <c r="L318">
        <v>1074</v>
      </c>
      <c r="M318">
        <v>1142</v>
      </c>
      <c r="N318">
        <v>1103</v>
      </c>
      <c r="O318">
        <v>1062</v>
      </c>
      <c r="P318">
        <v>1066</v>
      </c>
      <c r="Q318">
        <v>945</v>
      </c>
      <c r="R318">
        <v>1013</v>
      </c>
      <c r="S318">
        <v>943</v>
      </c>
      <c r="T318">
        <v>893</v>
      </c>
      <c r="U318">
        <v>825</v>
      </c>
      <c r="V318">
        <v>759</v>
      </c>
      <c r="W318">
        <v>741</v>
      </c>
      <c r="X318">
        <v>676</v>
      </c>
      <c r="Y318">
        <v>721</v>
      </c>
      <c r="AX318" t="s">
        <v>33</v>
      </c>
      <c r="AY318" s="114" t="s">
        <v>279</v>
      </c>
      <c r="AZ318">
        <v>1465261</v>
      </c>
      <c r="BA318">
        <v>1461295</v>
      </c>
      <c r="BB318" t="s">
        <v>33</v>
      </c>
      <c r="BC318" s="130">
        <f>(AnnualChTB[[#This Row],[Persons this year]]-AnnualChTB[[#This Row],[Persons last year]])/AnnualChTB[[#This Row],[Persons last year]]</f>
        <v>2.7140310478034895E-3</v>
      </c>
    </row>
    <row r="319" spans="1:55" x14ac:dyDescent="0.3">
      <c r="A319" t="s">
        <v>30</v>
      </c>
      <c r="B319" t="s">
        <v>29</v>
      </c>
      <c r="C319" t="s">
        <v>245</v>
      </c>
      <c r="D319" t="s">
        <v>307</v>
      </c>
      <c r="E319">
        <v>43</v>
      </c>
      <c r="F319">
        <v>877</v>
      </c>
      <c r="G319">
        <v>955</v>
      </c>
      <c r="H319">
        <v>917</v>
      </c>
      <c r="I319">
        <v>991</v>
      </c>
      <c r="J319">
        <v>1096</v>
      </c>
      <c r="K319">
        <v>1056</v>
      </c>
      <c r="L319">
        <v>1126</v>
      </c>
      <c r="M319">
        <v>1071</v>
      </c>
      <c r="N319">
        <v>1127</v>
      </c>
      <c r="O319">
        <v>1104</v>
      </c>
      <c r="P319">
        <v>1055</v>
      </c>
      <c r="Q319">
        <v>1051</v>
      </c>
      <c r="R319">
        <v>950</v>
      </c>
      <c r="S319">
        <v>1026</v>
      </c>
      <c r="T319">
        <v>946</v>
      </c>
      <c r="U319">
        <v>878</v>
      </c>
      <c r="V319">
        <v>838</v>
      </c>
      <c r="W319">
        <v>755</v>
      </c>
      <c r="X319">
        <v>748</v>
      </c>
      <c r="Y319">
        <v>681</v>
      </c>
      <c r="AX319" t="s">
        <v>33</v>
      </c>
      <c r="AY319" s="114" t="s">
        <v>280</v>
      </c>
      <c r="AZ319">
        <v>1467960</v>
      </c>
      <c r="BA319">
        <v>1465261</v>
      </c>
      <c r="BB319" t="s">
        <v>33</v>
      </c>
      <c r="BC319" s="130">
        <f>(AnnualChTB[[#This Row],[Persons this year]]-AnnualChTB[[#This Row],[Persons last year]])/AnnualChTB[[#This Row],[Persons last year]]</f>
        <v>1.8419926552334363E-3</v>
      </c>
    </row>
    <row r="320" spans="1:55" x14ac:dyDescent="0.3">
      <c r="A320" t="s">
        <v>30</v>
      </c>
      <c r="B320" t="s">
        <v>29</v>
      </c>
      <c r="C320" t="s">
        <v>245</v>
      </c>
      <c r="D320" t="s">
        <v>307</v>
      </c>
      <c r="E320">
        <v>44</v>
      </c>
      <c r="F320">
        <v>857</v>
      </c>
      <c r="G320">
        <v>876</v>
      </c>
      <c r="H320">
        <v>964</v>
      </c>
      <c r="I320">
        <v>912</v>
      </c>
      <c r="J320">
        <v>986</v>
      </c>
      <c r="K320">
        <v>1094</v>
      </c>
      <c r="L320">
        <v>1087</v>
      </c>
      <c r="M320">
        <v>1122</v>
      </c>
      <c r="N320">
        <v>1059</v>
      </c>
      <c r="O320">
        <v>1142</v>
      </c>
      <c r="P320">
        <v>1085</v>
      </c>
      <c r="Q320">
        <v>1061</v>
      </c>
      <c r="R320">
        <v>1071</v>
      </c>
      <c r="S320">
        <v>943</v>
      </c>
      <c r="T320">
        <v>1011</v>
      </c>
      <c r="U320">
        <v>952</v>
      </c>
      <c r="V320">
        <v>884</v>
      </c>
      <c r="W320">
        <v>826</v>
      </c>
      <c r="X320">
        <v>747</v>
      </c>
      <c r="Y320">
        <v>733</v>
      </c>
      <c r="AX320" t="s">
        <v>33</v>
      </c>
      <c r="AY320" s="114" t="s">
        <v>281</v>
      </c>
      <c r="AZ320">
        <v>1470919</v>
      </c>
      <c r="BA320">
        <v>1467960</v>
      </c>
      <c r="BB320" t="s">
        <v>33</v>
      </c>
      <c r="BC320" s="130">
        <f>(AnnualChTB[[#This Row],[Persons this year]]-AnnualChTB[[#This Row],[Persons last year]])/AnnualChTB[[#This Row],[Persons last year]]</f>
        <v>2.015722499250661E-3</v>
      </c>
    </row>
    <row r="321" spans="1:55" x14ac:dyDescent="0.3">
      <c r="A321" t="s">
        <v>30</v>
      </c>
      <c r="B321" t="s">
        <v>29</v>
      </c>
      <c r="C321" t="s">
        <v>245</v>
      </c>
      <c r="D321" t="s">
        <v>307</v>
      </c>
      <c r="E321">
        <v>45</v>
      </c>
      <c r="F321">
        <v>935</v>
      </c>
      <c r="G321">
        <v>883</v>
      </c>
      <c r="H321">
        <v>907</v>
      </c>
      <c r="I321">
        <v>981</v>
      </c>
      <c r="J321">
        <v>944</v>
      </c>
      <c r="K321">
        <v>1007</v>
      </c>
      <c r="L321">
        <v>1086</v>
      </c>
      <c r="M321">
        <v>1096</v>
      </c>
      <c r="N321">
        <v>1125</v>
      </c>
      <c r="O321">
        <v>1032</v>
      </c>
      <c r="P321">
        <v>1136</v>
      </c>
      <c r="Q321">
        <v>1098</v>
      </c>
      <c r="R321">
        <v>1069</v>
      </c>
      <c r="S321">
        <v>1069</v>
      </c>
      <c r="T321">
        <v>944</v>
      </c>
      <c r="U321">
        <v>1034</v>
      </c>
      <c r="V321">
        <v>958</v>
      </c>
      <c r="W321">
        <v>873</v>
      </c>
      <c r="X321">
        <v>812</v>
      </c>
      <c r="Y321">
        <v>729</v>
      </c>
      <c r="AX321" t="s">
        <v>33</v>
      </c>
      <c r="AY321" s="114" t="s">
        <v>282</v>
      </c>
      <c r="AZ321">
        <v>1476893</v>
      </c>
      <c r="BA321">
        <v>1470919</v>
      </c>
      <c r="BB321" t="s">
        <v>33</v>
      </c>
      <c r="BC321" s="130">
        <f>(AnnualChTB[[#This Row],[Persons this year]]-AnnualChTB[[#This Row],[Persons last year]])/AnnualChTB[[#This Row],[Persons last year]]</f>
        <v>4.0614065084481196E-3</v>
      </c>
    </row>
    <row r="322" spans="1:55" x14ac:dyDescent="0.3">
      <c r="A322" t="s">
        <v>30</v>
      </c>
      <c r="B322" t="s">
        <v>29</v>
      </c>
      <c r="C322" t="s">
        <v>245</v>
      </c>
      <c r="D322" t="s">
        <v>307</v>
      </c>
      <c r="E322">
        <v>46</v>
      </c>
      <c r="F322">
        <v>890</v>
      </c>
      <c r="G322">
        <v>945</v>
      </c>
      <c r="H322">
        <v>884</v>
      </c>
      <c r="I322">
        <v>931</v>
      </c>
      <c r="J322">
        <v>995</v>
      </c>
      <c r="K322">
        <v>942</v>
      </c>
      <c r="L322">
        <v>1026</v>
      </c>
      <c r="M322">
        <v>1087</v>
      </c>
      <c r="N322">
        <v>1101</v>
      </c>
      <c r="O322">
        <v>1110</v>
      </c>
      <c r="P322">
        <v>1044</v>
      </c>
      <c r="Q322">
        <v>1134</v>
      </c>
      <c r="R322">
        <v>1103</v>
      </c>
      <c r="S322">
        <v>1064</v>
      </c>
      <c r="T322">
        <v>1093</v>
      </c>
      <c r="U322">
        <v>951</v>
      </c>
      <c r="V322">
        <v>1035</v>
      </c>
      <c r="W322">
        <v>948</v>
      </c>
      <c r="X322">
        <v>894</v>
      </c>
      <c r="Y322">
        <v>795</v>
      </c>
      <c r="AX322" t="s">
        <v>33</v>
      </c>
      <c r="AY322" s="114" t="s">
        <v>283</v>
      </c>
      <c r="AZ322">
        <v>1483863</v>
      </c>
      <c r="BA322">
        <v>1476893</v>
      </c>
      <c r="BB322" t="s">
        <v>33</v>
      </c>
      <c r="BC322" s="130">
        <f>(AnnualChTB[[#This Row],[Persons this year]]-AnnualChTB[[#This Row],[Persons last year]])/AnnualChTB[[#This Row],[Persons last year]]</f>
        <v>4.7193669412746893E-3</v>
      </c>
    </row>
    <row r="323" spans="1:55" x14ac:dyDescent="0.3">
      <c r="A323" t="s">
        <v>30</v>
      </c>
      <c r="B323" t="s">
        <v>29</v>
      </c>
      <c r="C323" t="s">
        <v>245</v>
      </c>
      <c r="D323" t="s">
        <v>307</v>
      </c>
      <c r="E323">
        <v>47</v>
      </c>
      <c r="F323">
        <v>894</v>
      </c>
      <c r="G323">
        <v>898</v>
      </c>
      <c r="H323">
        <v>962</v>
      </c>
      <c r="I323">
        <v>897</v>
      </c>
      <c r="J323">
        <v>921</v>
      </c>
      <c r="K323">
        <v>979</v>
      </c>
      <c r="L323">
        <v>941</v>
      </c>
      <c r="M323">
        <v>1017</v>
      </c>
      <c r="N323">
        <v>1087</v>
      </c>
      <c r="O323">
        <v>1097</v>
      </c>
      <c r="P323">
        <v>1114</v>
      </c>
      <c r="Q323">
        <v>1043</v>
      </c>
      <c r="R323">
        <v>1126</v>
      </c>
      <c r="S323">
        <v>1097</v>
      </c>
      <c r="T323">
        <v>1055</v>
      </c>
      <c r="U323">
        <v>1100</v>
      </c>
      <c r="V323">
        <v>943</v>
      </c>
      <c r="W323">
        <v>1020</v>
      </c>
      <c r="X323">
        <v>948</v>
      </c>
      <c r="Y323">
        <v>885</v>
      </c>
      <c r="AX323" t="s">
        <v>33</v>
      </c>
      <c r="AY323" s="114" t="s">
        <v>265</v>
      </c>
      <c r="AZ323">
        <v>1490497</v>
      </c>
      <c r="BA323">
        <v>1483863</v>
      </c>
      <c r="BB323" t="s">
        <v>33</v>
      </c>
      <c r="BC323" s="130">
        <f>(AnnualChTB[[#This Row],[Persons this year]]-AnnualChTB[[#This Row],[Persons last year]])/AnnualChTB[[#This Row],[Persons last year]]</f>
        <v>4.4707631364890154E-3</v>
      </c>
    </row>
    <row r="324" spans="1:55" x14ac:dyDescent="0.3">
      <c r="A324" t="s">
        <v>30</v>
      </c>
      <c r="B324" t="s">
        <v>29</v>
      </c>
      <c r="C324" t="s">
        <v>245</v>
      </c>
      <c r="D324" t="s">
        <v>307</v>
      </c>
      <c r="E324">
        <v>48</v>
      </c>
      <c r="F324">
        <v>842</v>
      </c>
      <c r="G324">
        <v>912</v>
      </c>
      <c r="H324">
        <v>904</v>
      </c>
      <c r="I324">
        <v>974</v>
      </c>
      <c r="J324">
        <v>898</v>
      </c>
      <c r="K324">
        <v>920</v>
      </c>
      <c r="L324">
        <v>971</v>
      </c>
      <c r="M324">
        <v>942</v>
      </c>
      <c r="N324">
        <v>995</v>
      </c>
      <c r="O324">
        <v>1096</v>
      </c>
      <c r="P324">
        <v>1095</v>
      </c>
      <c r="Q324">
        <v>1103</v>
      </c>
      <c r="R324">
        <v>1062</v>
      </c>
      <c r="S324">
        <v>1106</v>
      </c>
      <c r="T324">
        <v>1076</v>
      </c>
      <c r="U324">
        <v>1071</v>
      </c>
      <c r="V324">
        <v>1094</v>
      </c>
      <c r="W324">
        <v>953</v>
      </c>
      <c r="X324">
        <v>1018</v>
      </c>
      <c r="Y324">
        <v>937</v>
      </c>
      <c r="AX324" t="s">
        <v>33</v>
      </c>
      <c r="AY324" s="114" t="s">
        <v>266</v>
      </c>
      <c r="AZ324">
        <v>1498300</v>
      </c>
      <c r="BA324">
        <v>1490497</v>
      </c>
      <c r="BB324" t="s">
        <v>33</v>
      </c>
      <c r="BC324" s="130">
        <f>(AnnualChTB[[#This Row],[Persons this year]]-AnnualChTB[[#This Row],[Persons last year]])/AnnualChTB[[#This Row],[Persons last year]]</f>
        <v>5.2351665249913285E-3</v>
      </c>
    </row>
    <row r="325" spans="1:55" x14ac:dyDescent="0.3">
      <c r="A325" t="s">
        <v>30</v>
      </c>
      <c r="B325" t="s">
        <v>29</v>
      </c>
      <c r="C325" t="s">
        <v>245</v>
      </c>
      <c r="D325" t="s">
        <v>307</v>
      </c>
      <c r="E325">
        <v>49</v>
      </c>
      <c r="F325">
        <v>841</v>
      </c>
      <c r="G325">
        <v>831</v>
      </c>
      <c r="H325">
        <v>922</v>
      </c>
      <c r="I325">
        <v>913</v>
      </c>
      <c r="J325">
        <v>981</v>
      </c>
      <c r="K325">
        <v>886</v>
      </c>
      <c r="L325">
        <v>923</v>
      </c>
      <c r="M325">
        <v>973</v>
      </c>
      <c r="N325">
        <v>936</v>
      </c>
      <c r="O325">
        <v>1010</v>
      </c>
      <c r="P325">
        <v>1085</v>
      </c>
      <c r="Q325">
        <v>1093</v>
      </c>
      <c r="R325">
        <v>1111</v>
      </c>
      <c r="S325">
        <v>1058</v>
      </c>
      <c r="T325">
        <v>1090</v>
      </c>
      <c r="U325">
        <v>1073</v>
      </c>
      <c r="V325">
        <v>1061</v>
      </c>
      <c r="W325">
        <v>1098</v>
      </c>
      <c r="X325">
        <v>964</v>
      </c>
      <c r="Y325">
        <v>1020</v>
      </c>
      <c r="AX325" t="s">
        <v>33</v>
      </c>
      <c r="AY325" s="114" t="s">
        <v>297</v>
      </c>
      <c r="AZ325">
        <v>1508941</v>
      </c>
      <c r="BA325">
        <v>1498300</v>
      </c>
      <c r="BB325" t="s">
        <v>33</v>
      </c>
      <c r="BC325" s="130">
        <f>(AnnualChTB[[#This Row],[Persons this year]]-AnnualChTB[[#This Row],[Persons last year]])/AnnualChTB[[#This Row],[Persons last year]]</f>
        <v>7.1020489888540348E-3</v>
      </c>
    </row>
    <row r="326" spans="1:55" x14ac:dyDescent="0.3">
      <c r="A326" t="s">
        <v>30</v>
      </c>
      <c r="B326" t="s">
        <v>29</v>
      </c>
      <c r="C326" t="s">
        <v>245</v>
      </c>
      <c r="D326" t="s">
        <v>307</v>
      </c>
      <c r="E326">
        <v>50</v>
      </c>
      <c r="F326">
        <v>860</v>
      </c>
      <c r="G326">
        <v>863</v>
      </c>
      <c r="H326">
        <v>830</v>
      </c>
      <c r="I326">
        <v>918</v>
      </c>
      <c r="J326">
        <v>904</v>
      </c>
      <c r="K326">
        <v>982</v>
      </c>
      <c r="L326">
        <v>900</v>
      </c>
      <c r="M326">
        <v>916</v>
      </c>
      <c r="N326">
        <v>967</v>
      </c>
      <c r="O326">
        <v>944</v>
      </c>
      <c r="P326">
        <v>997</v>
      </c>
      <c r="Q326">
        <v>1082</v>
      </c>
      <c r="R326">
        <v>1087</v>
      </c>
      <c r="S326">
        <v>1127</v>
      </c>
      <c r="T326">
        <v>1051</v>
      </c>
      <c r="U326">
        <v>1091</v>
      </c>
      <c r="V326">
        <v>1074</v>
      </c>
      <c r="W326">
        <v>1054</v>
      </c>
      <c r="X326">
        <v>1089</v>
      </c>
      <c r="Y326">
        <v>953</v>
      </c>
      <c r="AX326" t="s">
        <v>33</v>
      </c>
      <c r="AY326" s="114" t="s">
        <v>344</v>
      </c>
      <c r="AZ326">
        <v>1515487</v>
      </c>
      <c r="BA326">
        <v>1508941</v>
      </c>
      <c r="BB326" t="s">
        <v>33</v>
      </c>
      <c r="BC326" s="130">
        <f>(AnnualChTB[[#This Row],[Persons this year]]-AnnualChTB[[#This Row],[Persons last year]])/AnnualChTB[[#This Row],[Persons last year]]</f>
        <v>4.3381417828795158E-3</v>
      </c>
    </row>
    <row r="327" spans="1:55" x14ac:dyDescent="0.3">
      <c r="A327" t="s">
        <v>30</v>
      </c>
      <c r="B327" t="s">
        <v>29</v>
      </c>
      <c r="C327" t="s">
        <v>245</v>
      </c>
      <c r="D327" t="s">
        <v>307</v>
      </c>
      <c r="E327">
        <v>51</v>
      </c>
      <c r="F327">
        <v>924</v>
      </c>
      <c r="G327">
        <v>855</v>
      </c>
      <c r="H327">
        <v>862</v>
      </c>
      <c r="I327">
        <v>820</v>
      </c>
      <c r="J327">
        <v>909</v>
      </c>
      <c r="K327">
        <v>889</v>
      </c>
      <c r="L327">
        <v>974</v>
      </c>
      <c r="M327">
        <v>885</v>
      </c>
      <c r="N327">
        <v>924</v>
      </c>
      <c r="O327">
        <v>951</v>
      </c>
      <c r="P327">
        <v>949</v>
      </c>
      <c r="Q327">
        <v>999</v>
      </c>
      <c r="R327">
        <v>1064</v>
      </c>
      <c r="S327">
        <v>1067</v>
      </c>
      <c r="T327">
        <v>1120</v>
      </c>
      <c r="U327">
        <v>1035</v>
      </c>
      <c r="V327">
        <v>1112</v>
      </c>
      <c r="W327">
        <v>1067</v>
      </c>
      <c r="X327">
        <v>1051</v>
      </c>
      <c r="Y327">
        <v>1100</v>
      </c>
    </row>
    <row r="328" spans="1:55" x14ac:dyDescent="0.3">
      <c r="A328" t="s">
        <v>30</v>
      </c>
      <c r="B328" t="s">
        <v>29</v>
      </c>
      <c r="C328" t="s">
        <v>245</v>
      </c>
      <c r="D328" t="s">
        <v>307</v>
      </c>
      <c r="E328">
        <v>52</v>
      </c>
      <c r="F328">
        <v>980</v>
      </c>
      <c r="G328">
        <v>916</v>
      </c>
      <c r="H328">
        <v>871</v>
      </c>
      <c r="I328">
        <v>845</v>
      </c>
      <c r="J328">
        <v>828</v>
      </c>
      <c r="K328">
        <v>907</v>
      </c>
      <c r="L328">
        <v>902</v>
      </c>
      <c r="M328">
        <v>959</v>
      </c>
      <c r="N328">
        <v>876</v>
      </c>
      <c r="O328">
        <v>923</v>
      </c>
      <c r="P328">
        <v>956</v>
      </c>
      <c r="Q328">
        <v>931</v>
      </c>
      <c r="R328">
        <v>993</v>
      </c>
      <c r="S328">
        <v>1062</v>
      </c>
      <c r="T328">
        <v>1078</v>
      </c>
      <c r="U328">
        <v>1098</v>
      </c>
      <c r="V328">
        <v>1041</v>
      </c>
      <c r="W328">
        <v>1097</v>
      </c>
      <c r="X328">
        <v>1048</v>
      </c>
      <c r="Y328">
        <v>1046</v>
      </c>
    </row>
    <row r="329" spans="1:55" x14ac:dyDescent="0.3">
      <c r="A329" t="s">
        <v>30</v>
      </c>
      <c r="B329" t="s">
        <v>29</v>
      </c>
      <c r="C329" t="s">
        <v>245</v>
      </c>
      <c r="D329" t="s">
        <v>307</v>
      </c>
      <c r="E329">
        <v>53</v>
      </c>
      <c r="F329">
        <v>1112</v>
      </c>
      <c r="G329">
        <v>984</v>
      </c>
      <c r="H329">
        <v>896</v>
      </c>
      <c r="I329">
        <v>876</v>
      </c>
      <c r="J329">
        <v>846</v>
      </c>
      <c r="K329">
        <v>844</v>
      </c>
      <c r="L329">
        <v>909</v>
      </c>
      <c r="M329">
        <v>905</v>
      </c>
      <c r="N329">
        <v>961</v>
      </c>
      <c r="O329">
        <v>874</v>
      </c>
      <c r="P329">
        <v>908</v>
      </c>
      <c r="Q329">
        <v>960</v>
      </c>
      <c r="R329">
        <v>936</v>
      </c>
      <c r="S329">
        <v>996</v>
      </c>
      <c r="T329">
        <v>1046</v>
      </c>
      <c r="U329">
        <v>1071</v>
      </c>
      <c r="V329">
        <v>1087</v>
      </c>
      <c r="W329">
        <v>1046</v>
      </c>
      <c r="X329">
        <v>1104</v>
      </c>
      <c r="Y329">
        <v>1035</v>
      </c>
    </row>
    <row r="330" spans="1:55" x14ac:dyDescent="0.3">
      <c r="A330" t="s">
        <v>30</v>
      </c>
      <c r="B330" t="s">
        <v>29</v>
      </c>
      <c r="C330" t="s">
        <v>245</v>
      </c>
      <c r="D330" t="s">
        <v>307</v>
      </c>
      <c r="E330">
        <v>54</v>
      </c>
      <c r="F330">
        <v>1080</v>
      </c>
      <c r="G330">
        <v>1100</v>
      </c>
      <c r="H330">
        <v>999</v>
      </c>
      <c r="I330">
        <v>918</v>
      </c>
      <c r="J330">
        <v>865</v>
      </c>
      <c r="K330">
        <v>842</v>
      </c>
      <c r="L330">
        <v>826</v>
      </c>
      <c r="M330">
        <v>883</v>
      </c>
      <c r="N330">
        <v>897</v>
      </c>
      <c r="O330">
        <v>942</v>
      </c>
      <c r="P330">
        <v>878</v>
      </c>
      <c r="Q330">
        <v>910</v>
      </c>
      <c r="R330">
        <v>955</v>
      </c>
      <c r="S330">
        <v>918</v>
      </c>
      <c r="T330">
        <v>994</v>
      </c>
      <c r="U330">
        <v>1035</v>
      </c>
      <c r="V330">
        <v>1075</v>
      </c>
      <c r="W330">
        <v>1076</v>
      </c>
      <c r="X330">
        <v>1052</v>
      </c>
      <c r="Y330">
        <v>1099</v>
      </c>
    </row>
    <row r="331" spans="1:55" x14ac:dyDescent="0.3">
      <c r="A331" t="s">
        <v>30</v>
      </c>
      <c r="B331" t="s">
        <v>29</v>
      </c>
      <c r="C331" t="s">
        <v>245</v>
      </c>
      <c r="D331" t="s">
        <v>307</v>
      </c>
      <c r="E331">
        <v>55</v>
      </c>
      <c r="F331">
        <v>963</v>
      </c>
      <c r="G331">
        <v>1093</v>
      </c>
      <c r="H331">
        <v>1105</v>
      </c>
      <c r="I331">
        <v>986</v>
      </c>
      <c r="J331">
        <v>896</v>
      </c>
      <c r="K331">
        <v>857</v>
      </c>
      <c r="L331">
        <v>838</v>
      </c>
      <c r="M331">
        <v>808</v>
      </c>
      <c r="N331">
        <v>863</v>
      </c>
      <c r="O331">
        <v>884</v>
      </c>
      <c r="P331">
        <v>935</v>
      </c>
      <c r="Q331">
        <v>879</v>
      </c>
      <c r="R331">
        <v>905</v>
      </c>
      <c r="S331">
        <v>929</v>
      </c>
      <c r="T331">
        <v>919</v>
      </c>
      <c r="U331">
        <v>984</v>
      </c>
      <c r="V331">
        <v>1040</v>
      </c>
      <c r="W331">
        <v>1063</v>
      </c>
      <c r="X331">
        <v>1060</v>
      </c>
      <c r="Y331">
        <v>1051</v>
      </c>
    </row>
    <row r="332" spans="1:55" x14ac:dyDescent="0.3">
      <c r="A332" t="s">
        <v>30</v>
      </c>
      <c r="B332" t="s">
        <v>29</v>
      </c>
      <c r="C332" t="s">
        <v>245</v>
      </c>
      <c r="D332" t="s">
        <v>307</v>
      </c>
      <c r="E332">
        <v>56</v>
      </c>
      <c r="F332">
        <v>955</v>
      </c>
      <c r="G332">
        <v>943</v>
      </c>
      <c r="H332">
        <v>1089</v>
      </c>
      <c r="I332">
        <v>1095</v>
      </c>
      <c r="J332">
        <v>992</v>
      </c>
      <c r="K332">
        <v>882</v>
      </c>
      <c r="L332">
        <v>849</v>
      </c>
      <c r="M332">
        <v>837</v>
      </c>
      <c r="N332">
        <v>810</v>
      </c>
      <c r="O332">
        <v>857</v>
      </c>
      <c r="P332">
        <v>862</v>
      </c>
      <c r="Q332">
        <v>934</v>
      </c>
      <c r="R332">
        <v>845</v>
      </c>
      <c r="S332">
        <v>892</v>
      </c>
      <c r="T332">
        <v>924</v>
      </c>
      <c r="U332">
        <v>923</v>
      </c>
      <c r="V332">
        <v>964</v>
      </c>
      <c r="W332">
        <v>1027</v>
      </c>
      <c r="X332">
        <v>1071</v>
      </c>
      <c r="Y332">
        <v>1070</v>
      </c>
    </row>
    <row r="333" spans="1:55" x14ac:dyDescent="0.3">
      <c r="A333" t="s">
        <v>30</v>
      </c>
      <c r="B333" t="s">
        <v>29</v>
      </c>
      <c r="C333" t="s">
        <v>245</v>
      </c>
      <c r="D333" t="s">
        <v>307</v>
      </c>
      <c r="E333">
        <v>57</v>
      </c>
      <c r="F333">
        <v>914</v>
      </c>
      <c r="G333">
        <v>954</v>
      </c>
      <c r="H333">
        <v>939</v>
      </c>
      <c r="I333">
        <v>1115</v>
      </c>
      <c r="J333">
        <v>1071</v>
      </c>
      <c r="K333">
        <v>990</v>
      </c>
      <c r="L333">
        <v>880</v>
      </c>
      <c r="M333">
        <v>814</v>
      </c>
      <c r="N333">
        <v>832</v>
      </c>
      <c r="O333">
        <v>798</v>
      </c>
      <c r="P333">
        <v>834</v>
      </c>
      <c r="Q333">
        <v>848</v>
      </c>
      <c r="R333">
        <v>925</v>
      </c>
      <c r="S333">
        <v>857</v>
      </c>
      <c r="T333">
        <v>890</v>
      </c>
      <c r="U333">
        <v>937</v>
      </c>
      <c r="V333">
        <v>922</v>
      </c>
      <c r="W333">
        <v>960</v>
      </c>
      <c r="X333">
        <v>1025</v>
      </c>
      <c r="Y333">
        <v>1059</v>
      </c>
    </row>
    <row r="334" spans="1:55" x14ac:dyDescent="0.3">
      <c r="A334" t="s">
        <v>30</v>
      </c>
      <c r="B334" t="s">
        <v>29</v>
      </c>
      <c r="C334" t="s">
        <v>245</v>
      </c>
      <c r="D334" t="s">
        <v>307</v>
      </c>
      <c r="E334">
        <v>58</v>
      </c>
      <c r="F334">
        <v>873</v>
      </c>
      <c r="G334">
        <v>897</v>
      </c>
      <c r="H334">
        <v>951</v>
      </c>
      <c r="I334">
        <v>922</v>
      </c>
      <c r="J334">
        <v>1101</v>
      </c>
      <c r="K334">
        <v>1048</v>
      </c>
      <c r="L334">
        <v>990</v>
      </c>
      <c r="M334">
        <v>874</v>
      </c>
      <c r="N334">
        <v>810</v>
      </c>
      <c r="O334">
        <v>814</v>
      </c>
      <c r="P334">
        <v>788</v>
      </c>
      <c r="Q334">
        <v>826</v>
      </c>
      <c r="R334">
        <v>843</v>
      </c>
      <c r="S334">
        <v>915</v>
      </c>
      <c r="T334">
        <v>842</v>
      </c>
      <c r="U334">
        <v>889</v>
      </c>
      <c r="V334">
        <v>940</v>
      </c>
      <c r="W334">
        <v>915</v>
      </c>
      <c r="X334">
        <v>969</v>
      </c>
      <c r="Y334">
        <v>1009</v>
      </c>
    </row>
    <row r="335" spans="1:55" x14ac:dyDescent="0.3">
      <c r="A335" t="s">
        <v>30</v>
      </c>
      <c r="B335" t="s">
        <v>29</v>
      </c>
      <c r="C335" t="s">
        <v>245</v>
      </c>
      <c r="D335" t="s">
        <v>307</v>
      </c>
      <c r="E335">
        <v>59</v>
      </c>
      <c r="F335">
        <v>850</v>
      </c>
      <c r="G335">
        <v>869</v>
      </c>
      <c r="H335">
        <v>893</v>
      </c>
      <c r="I335">
        <v>916</v>
      </c>
      <c r="J335">
        <v>911</v>
      </c>
      <c r="K335">
        <v>1087</v>
      </c>
      <c r="L335">
        <v>1042</v>
      </c>
      <c r="M335">
        <v>982</v>
      </c>
      <c r="N335">
        <v>861</v>
      </c>
      <c r="O335">
        <v>815</v>
      </c>
      <c r="P335">
        <v>802</v>
      </c>
      <c r="Q335">
        <v>777</v>
      </c>
      <c r="R335">
        <v>821</v>
      </c>
      <c r="S335">
        <v>824</v>
      </c>
      <c r="T335">
        <v>921</v>
      </c>
      <c r="U335">
        <v>840</v>
      </c>
      <c r="V335">
        <v>900</v>
      </c>
      <c r="W335">
        <v>927</v>
      </c>
      <c r="X335">
        <v>922</v>
      </c>
      <c r="Y335">
        <v>962</v>
      </c>
    </row>
    <row r="336" spans="1:55" x14ac:dyDescent="0.3">
      <c r="A336" t="s">
        <v>30</v>
      </c>
      <c r="B336" t="s">
        <v>29</v>
      </c>
      <c r="C336" t="s">
        <v>245</v>
      </c>
      <c r="D336" t="s">
        <v>307</v>
      </c>
      <c r="E336">
        <v>60</v>
      </c>
      <c r="F336">
        <v>845</v>
      </c>
      <c r="G336">
        <v>840</v>
      </c>
      <c r="H336">
        <v>849</v>
      </c>
      <c r="I336">
        <v>872</v>
      </c>
      <c r="J336">
        <v>907</v>
      </c>
      <c r="K336">
        <v>901</v>
      </c>
      <c r="L336">
        <v>1069</v>
      </c>
      <c r="M336">
        <v>1027</v>
      </c>
      <c r="N336">
        <v>983</v>
      </c>
      <c r="O336">
        <v>841</v>
      </c>
      <c r="P336">
        <v>810</v>
      </c>
      <c r="Q336">
        <v>786</v>
      </c>
      <c r="R336">
        <v>773</v>
      </c>
      <c r="S336">
        <v>809</v>
      </c>
      <c r="T336">
        <v>796</v>
      </c>
      <c r="U336">
        <v>919</v>
      </c>
      <c r="V336">
        <v>839</v>
      </c>
      <c r="W336">
        <v>910</v>
      </c>
      <c r="X336">
        <v>931</v>
      </c>
      <c r="Y336">
        <v>921</v>
      </c>
    </row>
    <row r="337" spans="1:25" x14ac:dyDescent="0.3">
      <c r="A337" t="s">
        <v>30</v>
      </c>
      <c r="B337" t="s">
        <v>29</v>
      </c>
      <c r="C337" t="s">
        <v>245</v>
      </c>
      <c r="D337" t="s">
        <v>307</v>
      </c>
      <c r="E337">
        <v>61</v>
      </c>
      <c r="F337">
        <v>859</v>
      </c>
      <c r="G337">
        <v>856</v>
      </c>
      <c r="H337">
        <v>828</v>
      </c>
      <c r="I337">
        <v>851</v>
      </c>
      <c r="J337">
        <v>848</v>
      </c>
      <c r="K337">
        <v>905</v>
      </c>
      <c r="L337">
        <v>874</v>
      </c>
      <c r="M337">
        <v>1057</v>
      </c>
      <c r="N337">
        <v>1025</v>
      </c>
      <c r="O337">
        <v>969</v>
      </c>
      <c r="P337">
        <v>846</v>
      </c>
      <c r="Q337">
        <v>811</v>
      </c>
      <c r="R337">
        <v>787</v>
      </c>
      <c r="S337">
        <v>765</v>
      </c>
      <c r="T337">
        <v>800</v>
      </c>
      <c r="U337">
        <v>806</v>
      </c>
      <c r="V337">
        <v>913</v>
      </c>
      <c r="W337">
        <v>827</v>
      </c>
      <c r="X337">
        <v>891</v>
      </c>
      <c r="Y337">
        <v>922</v>
      </c>
    </row>
    <row r="338" spans="1:25" x14ac:dyDescent="0.3">
      <c r="A338" t="s">
        <v>30</v>
      </c>
      <c r="B338" t="s">
        <v>29</v>
      </c>
      <c r="C338" t="s">
        <v>245</v>
      </c>
      <c r="D338" t="s">
        <v>307</v>
      </c>
      <c r="E338">
        <v>62</v>
      </c>
      <c r="F338">
        <v>875</v>
      </c>
      <c r="G338">
        <v>855</v>
      </c>
      <c r="H338">
        <v>844</v>
      </c>
      <c r="I338">
        <v>804</v>
      </c>
      <c r="J338">
        <v>841</v>
      </c>
      <c r="K338">
        <v>834</v>
      </c>
      <c r="L338">
        <v>888</v>
      </c>
      <c r="M338">
        <v>874</v>
      </c>
      <c r="N338">
        <v>1053</v>
      </c>
      <c r="O338">
        <v>1014</v>
      </c>
      <c r="P338">
        <v>964</v>
      </c>
      <c r="Q338">
        <v>840</v>
      </c>
      <c r="R338">
        <v>809</v>
      </c>
      <c r="S338">
        <v>781</v>
      </c>
      <c r="T338">
        <v>764</v>
      </c>
      <c r="U338">
        <v>788</v>
      </c>
      <c r="V338">
        <v>803</v>
      </c>
      <c r="W338">
        <v>907</v>
      </c>
      <c r="X338">
        <v>828</v>
      </c>
      <c r="Y338">
        <v>888</v>
      </c>
    </row>
    <row r="339" spans="1:25" x14ac:dyDescent="0.3">
      <c r="A339" t="s">
        <v>30</v>
      </c>
      <c r="B339" t="s">
        <v>29</v>
      </c>
      <c r="C339" t="s">
        <v>245</v>
      </c>
      <c r="D339" t="s">
        <v>307</v>
      </c>
      <c r="E339">
        <v>63</v>
      </c>
      <c r="F339">
        <v>830</v>
      </c>
      <c r="G339">
        <v>862</v>
      </c>
      <c r="H339">
        <v>844</v>
      </c>
      <c r="I339">
        <v>825</v>
      </c>
      <c r="J339">
        <v>787</v>
      </c>
      <c r="K339">
        <v>840</v>
      </c>
      <c r="L339">
        <v>822</v>
      </c>
      <c r="M339">
        <v>878</v>
      </c>
      <c r="N339">
        <v>848</v>
      </c>
      <c r="O339">
        <v>1040</v>
      </c>
      <c r="P339">
        <v>997</v>
      </c>
      <c r="Q339">
        <v>945</v>
      </c>
      <c r="R339">
        <v>816</v>
      </c>
      <c r="S339">
        <v>804</v>
      </c>
      <c r="T339">
        <v>765</v>
      </c>
      <c r="U339">
        <v>746</v>
      </c>
      <c r="V339">
        <v>775</v>
      </c>
      <c r="W339">
        <v>790</v>
      </c>
      <c r="X339">
        <v>876</v>
      </c>
      <c r="Y339">
        <v>810</v>
      </c>
    </row>
    <row r="340" spans="1:25" x14ac:dyDescent="0.3">
      <c r="A340" t="s">
        <v>30</v>
      </c>
      <c r="B340" t="s">
        <v>29</v>
      </c>
      <c r="C340" t="s">
        <v>245</v>
      </c>
      <c r="D340" t="s">
        <v>307</v>
      </c>
      <c r="E340">
        <v>64</v>
      </c>
      <c r="F340">
        <v>864</v>
      </c>
      <c r="G340">
        <v>819</v>
      </c>
      <c r="H340">
        <v>844</v>
      </c>
      <c r="I340">
        <v>824</v>
      </c>
      <c r="J340">
        <v>825</v>
      </c>
      <c r="K340">
        <v>780</v>
      </c>
      <c r="L340">
        <v>818</v>
      </c>
      <c r="M340">
        <v>809</v>
      </c>
      <c r="N340">
        <v>863</v>
      </c>
      <c r="O340">
        <v>832</v>
      </c>
      <c r="P340">
        <v>1038</v>
      </c>
      <c r="Q340">
        <v>983</v>
      </c>
      <c r="R340">
        <v>944</v>
      </c>
      <c r="S340">
        <v>798</v>
      </c>
      <c r="T340">
        <v>793</v>
      </c>
      <c r="U340">
        <v>762</v>
      </c>
      <c r="V340">
        <v>723</v>
      </c>
      <c r="W340">
        <v>760</v>
      </c>
      <c r="X340">
        <v>803</v>
      </c>
      <c r="Y340">
        <v>851</v>
      </c>
    </row>
    <row r="341" spans="1:25" x14ac:dyDescent="0.3">
      <c r="A341" t="s">
        <v>30</v>
      </c>
      <c r="B341" t="s">
        <v>29</v>
      </c>
      <c r="C341" t="s">
        <v>245</v>
      </c>
      <c r="D341" t="s">
        <v>307</v>
      </c>
      <c r="E341">
        <v>65</v>
      </c>
      <c r="F341">
        <v>802</v>
      </c>
      <c r="G341">
        <v>853</v>
      </c>
      <c r="H341">
        <v>797</v>
      </c>
      <c r="I341">
        <v>834</v>
      </c>
      <c r="J341">
        <v>804</v>
      </c>
      <c r="K341">
        <v>799</v>
      </c>
      <c r="L341">
        <v>762</v>
      </c>
      <c r="M341">
        <v>800</v>
      </c>
      <c r="N341">
        <v>814</v>
      </c>
      <c r="O341">
        <v>855</v>
      </c>
      <c r="P341">
        <v>817</v>
      </c>
      <c r="Q341">
        <v>1048</v>
      </c>
      <c r="R341">
        <v>971</v>
      </c>
      <c r="S341">
        <v>938</v>
      </c>
      <c r="T341">
        <v>796</v>
      </c>
      <c r="U341">
        <v>782</v>
      </c>
      <c r="V341">
        <v>754</v>
      </c>
      <c r="W341">
        <v>713</v>
      </c>
      <c r="X341">
        <v>734</v>
      </c>
      <c r="Y341">
        <v>795</v>
      </c>
    </row>
    <row r="342" spans="1:25" x14ac:dyDescent="0.3">
      <c r="A342" t="s">
        <v>30</v>
      </c>
      <c r="B342" t="s">
        <v>29</v>
      </c>
      <c r="C342" t="s">
        <v>245</v>
      </c>
      <c r="D342" t="s">
        <v>307</v>
      </c>
      <c r="E342">
        <v>66</v>
      </c>
      <c r="F342">
        <v>781</v>
      </c>
      <c r="G342">
        <v>795</v>
      </c>
      <c r="H342">
        <v>843</v>
      </c>
      <c r="I342">
        <v>783</v>
      </c>
      <c r="J342">
        <v>812</v>
      </c>
      <c r="K342">
        <v>777</v>
      </c>
      <c r="L342">
        <v>794</v>
      </c>
      <c r="M342">
        <v>737</v>
      </c>
      <c r="N342">
        <v>786</v>
      </c>
      <c r="O342">
        <v>801</v>
      </c>
      <c r="P342">
        <v>842</v>
      </c>
      <c r="Q342">
        <v>805</v>
      </c>
      <c r="R342">
        <v>1033</v>
      </c>
      <c r="S342">
        <v>958</v>
      </c>
      <c r="T342">
        <v>918</v>
      </c>
      <c r="U342">
        <v>785</v>
      </c>
      <c r="V342">
        <v>791</v>
      </c>
      <c r="W342">
        <v>732</v>
      </c>
      <c r="X342">
        <v>714</v>
      </c>
      <c r="Y342">
        <v>718</v>
      </c>
    </row>
    <row r="343" spans="1:25" x14ac:dyDescent="0.3">
      <c r="A343" t="s">
        <v>30</v>
      </c>
      <c r="B343" t="s">
        <v>29</v>
      </c>
      <c r="C343" t="s">
        <v>245</v>
      </c>
      <c r="D343" t="s">
        <v>307</v>
      </c>
      <c r="E343">
        <v>67</v>
      </c>
      <c r="F343">
        <v>760</v>
      </c>
      <c r="G343">
        <v>766</v>
      </c>
      <c r="H343">
        <v>784</v>
      </c>
      <c r="I343">
        <v>829</v>
      </c>
      <c r="J343">
        <v>763</v>
      </c>
      <c r="K343">
        <v>785</v>
      </c>
      <c r="L343">
        <v>762</v>
      </c>
      <c r="M343">
        <v>782</v>
      </c>
      <c r="N343">
        <v>742</v>
      </c>
      <c r="O343">
        <v>786</v>
      </c>
      <c r="P343">
        <v>792</v>
      </c>
      <c r="Q343">
        <v>824</v>
      </c>
      <c r="R343">
        <v>784</v>
      </c>
      <c r="S343">
        <v>1017</v>
      </c>
      <c r="T343">
        <v>940</v>
      </c>
      <c r="U343">
        <v>906</v>
      </c>
      <c r="V343">
        <v>779</v>
      </c>
      <c r="W343">
        <v>771</v>
      </c>
      <c r="X343">
        <v>736</v>
      </c>
      <c r="Y343">
        <v>710</v>
      </c>
    </row>
    <row r="344" spans="1:25" x14ac:dyDescent="0.3">
      <c r="A344" t="s">
        <v>30</v>
      </c>
      <c r="B344" t="s">
        <v>29</v>
      </c>
      <c r="C344" t="s">
        <v>245</v>
      </c>
      <c r="D344" t="s">
        <v>307</v>
      </c>
      <c r="E344">
        <v>68</v>
      </c>
      <c r="F344">
        <v>754</v>
      </c>
      <c r="G344">
        <v>745</v>
      </c>
      <c r="H344">
        <v>755</v>
      </c>
      <c r="I344">
        <v>771</v>
      </c>
      <c r="J344">
        <v>813</v>
      </c>
      <c r="K344">
        <v>734</v>
      </c>
      <c r="L344">
        <v>760</v>
      </c>
      <c r="M344">
        <v>755</v>
      </c>
      <c r="N344">
        <v>772</v>
      </c>
      <c r="O344">
        <v>732</v>
      </c>
      <c r="P344">
        <v>781</v>
      </c>
      <c r="Q344">
        <v>774</v>
      </c>
      <c r="R344">
        <v>816</v>
      </c>
      <c r="S344">
        <v>773</v>
      </c>
      <c r="T344">
        <v>996</v>
      </c>
      <c r="U344">
        <v>935</v>
      </c>
      <c r="V344">
        <v>887</v>
      </c>
      <c r="W344">
        <v>772</v>
      </c>
      <c r="X344">
        <v>751</v>
      </c>
      <c r="Y344">
        <v>723</v>
      </c>
    </row>
    <row r="345" spans="1:25" x14ac:dyDescent="0.3">
      <c r="A345" t="s">
        <v>30</v>
      </c>
      <c r="B345" t="s">
        <v>29</v>
      </c>
      <c r="C345" t="s">
        <v>245</v>
      </c>
      <c r="D345" t="s">
        <v>307</v>
      </c>
      <c r="E345">
        <v>69</v>
      </c>
      <c r="F345">
        <v>773</v>
      </c>
      <c r="G345">
        <v>736</v>
      </c>
      <c r="H345">
        <v>736</v>
      </c>
      <c r="I345">
        <v>746</v>
      </c>
      <c r="J345">
        <v>759</v>
      </c>
      <c r="K345">
        <v>791</v>
      </c>
      <c r="L345">
        <v>710</v>
      </c>
      <c r="M345">
        <v>749</v>
      </c>
      <c r="N345">
        <v>733</v>
      </c>
      <c r="O345">
        <v>761</v>
      </c>
      <c r="P345">
        <v>712</v>
      </c>
      <c r="Q345">
        <v>776</v>
      </c>
      <c r="R345">
        <v>757</v>
      </c>
      <c r="S345">
        <v>795</v>
      </c>
      <c r="T345">
        <v>756</v>
      </c>
      <c r="U345">
        <v>976</v>
      </c>
      <c r="V345">
        <v>920</v>
      </c>
      <c r="W345">
        <v>864</v>
      </c>
      <c r="X345">
        <v>763</v>
      </c>
      <c r="Y345">
        <v>736</v>
      </c>
    </row>
    <row r="346" spans="1:25" x14ac:dyDescent="0.3">
      <c r="A346" t="s">
        <v>30</v>
      </c>
      <c r="B346" t="s">
        <v>29</v>
      </c>
      <c r="C346" t="s">
        <v>245</v>
      </c>
      <c r="D346" t="s">
        <v>307</v>
      </c>
      <c r="E346">
        <v>70</v>
      </c>
      <c r="F346">
        <v>780</v>
      </c>
      <c r="G346">
        <v>757</v>
      </c>
      <c r="H346">
        <v>717</v>
      </c>
      <c r="I346">
        <v>724</v>
      </c>
      <c r="J346">
        <v>728</v>
      </c>
      <c r="K346">
        <v>749</v>
      </c>
      <c r="L346">
        <v>753</v>
      </c>
      <c r="M346">
        <v>694</v>
      </c>
      <c r="N346">
        <v>728</v>
      </c>
      <c r="O346">
        <v>721</v>
      </c>
      <c r="P346">
        <v>728</v>
      </c>
      <c r="Q346">
        <v>687</v>
      </c>
      <c r="R346">
        <v>752</v>
      </c>
      <c r="S346">
        <v>745</v>
      </c>
      <c r="T346">
        <v>778</v>
      </c>
      <c r="U346">
        <v>744</v>
      </c>
      <c r="V346">
        <v>957</v>
      </c>
      <c r="W346">
        <v>885</v>
      </c>
      <c r="X346">
        <v>852</v>
      </c>
      <c r="Y346">
        <v>737</v>
      </c>
    </row>
    <row r="347" spans="1:25" x14ac:dyDescent="0.3">
      <c r="A347" t="s">
        <v>30</v>
      </c>
      <c r="B347" t="s">
        <v>29</v>
      </c>
      <c r="C347" t="s">
        <v>245</v>
      </c>
      <c r="D347" t="s">
        <v>307</v>
      </c>
      <c r="E347">
        <v>71</v>
      </c>
      <c r="F347">
        <v>746</v>
      </c>
      <c r="G347">
        <v>766</v>
      </c>
      <c r="H347">
        <v>747</v>
      </c>
      <c r="I347">
        <v>689</v>
      </c>
      <c r="J347">
        <v>714</v>
      </c>
      <c r="K347">
        <v>698</v>
      </c>
      <c r="L347">
        <v>731</v>
      </c>
      <c r="M347">
        <v>741</v>
      </c>
      <c r="N347">
        <v>680</v>
      </c>
      <c r="O347">
        <v>711</v>
      </c>
      <c r="P347">
        <v>710</v>
      </c>
      <c r="Q347">
        <v>698</v>
      </c>
      <c r="R347">
        <v>665</v>
      </c>
      <c r="S347">
        <v>739</v>
      </c>
      <c r="T347">
        <v>722</v>
      </c>
      <c r="U347">
        <v>757</v>
      </c>
      <c r="V347">
        <v>736</v>
      </c>
      <c r="W347">
        <v>938</v>
      </c>
      <c r="X347">
        <v>847</v>
      </c>
      <c r="Y347">
        <v>813</v>
      </c>
    </row>
    <row r="348" spans="1:25" x14ac:dyDescent="0.3">
      <c r="A348" t="s">
        <v>30</v>
      </c>
      <c r="B348" t="s">
        <v>29</v>
      </c>
      <c r="C348" t="s">
        <v>245</v>
      </c>
      <c r="D348" t="s">
        <v>307</v>
      </c>
      <c r="E348">
        <v>72</v>
      </c>
      <c r="F348">
        <v>736</v>
      </c>
      <c r="G348">
        <v>720</v>
      </c>
      <c r="H348">
        <v>751</v>
      </c>
      <c r="I348">
        <v>724</v>
      </c>
      <c r="J348">
        <v>664</v>
      </c>
      <c r="K348">
        <v>696</v>
      </c>
      <c r="L348">
        <v>686</v>
      </c>
      <c r="M348">
        <v>717</v>
      </c>
      <c r="N348">
        <v>729</v>
      </c>
      <c r="O348">
        <v>667</v>
      </c>
      <c r="P348">
        <v>686</v>
      </c>
      <c r="Q348">
        <v>686</v>
      </c>
      <c r="R348">
        <v>681</v>
      </c>
      <c r="S348">
        <v>654</v>
      </c>
      <c r="T348">
        <v>722</v>
      </c>
      <c r="U348">
        <v>708</v>
      </c>
      <c r="V348">
        <v>739</v>
      </c>
      <c r="W348">
        <v>726</v>
      </c>
      <c r="X348">
        <v>921</v>
      </c>
      <c r="Y348">
        <v>827</v>
      </c>
    </row>
    <row r="349" spans="1:25" x14ac:dyDescent="0.3">
      <c r="A349" t="s">
        <v>30</v>
      </c>
      <c r="B349" t="s">
        <v>29</v>
      </c>
      <c r="C349" t="s">
        <v>245</v>
      </c>
      <c r="D349" t="s">
        <v>307</v>
      </c>
      <c r="E349">
        <v>73</v>
      </c>
      <c r="F349">
        <v>732</v>
      </c>
      <c r="G349">
        <v>720</v>
      </c>
      <c r="H349">
        <v>703</v>
      </c>
      <c r="I349">
        <v>727</v>
      </c>
      <c r="J349">
        <v>701</v>
      </c>
      <c r="K349">
        <v>638</v>
      </c>
      <c r="L349">
        <v>667</v>
      </c>
      <c r="M349">
        <v>663</v>
      </c>
      <c r="N349">
        <v>696</v>
      </c>
      <c r="O349">
        <v>714</v>
      </c>
      <c r="P349">
        <v>655</v>
      </c>
      <c r="Q349">
        <v>667</v>
      </c>
      <c r="R349">
        <v>666</v>
      </c>
      <c r="S349">
        <v>660</v>
      </c>
      <c r="T349">
        <v>628</v>
      </c>
      <c r="U349">
        <v>685</v>
      </c>
      <c r="V349">
        <v>692</v>
      </c>
      <c r="W349">
        <v>721</v>
      </c>
      <c r="X349">
        <v>716</v>
      </c>
      <c r="Y349">
        <v>898</v>
      </c>
    </row>
    <row r="350" spans="1:25" x14ac:dyDescent="0.3">
      <c r="A350" t="s">
        <v>30</v>
      </c>
      <c r="B350" t="s">
        <v>29</v>
      </c>
      <c r="C350" t="s">
        <v>245</v>
      </c>
      <c r="D350" t="s">
        <v>307</v>
      </c>
      <c r="E350">
        <v>74</v>
      </c>
      <c r="F350">
        <v>726</v>
      </c>
      <c r="G350">
        <v>717</v>
      </c>
      <c r="H350">
        <v>699</v>
      </c>
      <c r="I350">
        <v>679</v>
      </c>
      <c r="J350">
        <v>701</v>
      </c>
      <c r="K350">
        <v>686</v>
      </c>
      <c r="L350">
        <v>609</v>
      </c>
      <c r="M350">
        <v>653</v>
      </c>
      <c r="N350">
        <v>646</v>
      </c>
      <c r="O350">
        <v>670</v>
      </c>
      <c r="P350">
        <v>695</v>
      </c>
      <c r="Q350">
        <v>630</v>
      </c>
      <c r="R350">
        <v>642</v>
      </c>
      <c r="S350">
        <v>653</v>
      </c>
      <c r="T350">
        <v>633</v>
      </c>
      <c r="U350">
        <v>609</v>
      </c>
      <c r="V350">
        <v>672</v>
      </c>
      <c r="W350">
        <v>672</v>
      </c>
      <c r="X350">
        <v>701</v>
      </c>
      <c r="Y350">
        <v>704</v>
      </c>
    </row>
    <row r="351" spans="1:25" x14ac:dyDescent="0.3">
      <c r="A351" t="s">
        <v>30</v>
      </c>
      <c r="B351" t="s">
        <v>29</v>
      </c>
      <c r="C351" t="s">
        <v>245</v>
      </c>
      <c r="D351" t="s">
        <v>307</v>
      </c>
      <c r="E351">
        <v>75</v>
      </c>
      <c r="F351">
        <v>707</v>
      </c>
      <c r="G351">
        <v>696</v>
      </c>
      <c r="H351">
        <v>691</v>
      </c>
      <c r="I351">
        <v>675</v>
      </c>
      <c r="J351">
        <v>659</v>
      </c>
      <c r="K351">
        <v>651</v>
      </c>
      <c r="L351">
        <v>667</v>
      </c>
      <c r="M351">
        <v>581</v>
      </c>
      <c r="N351">
        <v>631</v>
      </c>
      <c r="O351">
        <v>631</v>
      </c>
      <c r="P351">
        <v>658</v>
      </c>
      <c r="Q351">
        <v>677</v>
      </c>
      <c r="R351">
        <v>598</v>
      </c>
      <c r="S351">
        <v>626</v>
      </c>
      <c r="T351">
        <v>630</v>
      </c>
      <c r="U351">
        <v>620</v>
      </c>
      <c r="V351">
        <v>604</v>
      </c>
      <c r="W351">
        <v>655</v>
      </c>
      <c r="X351">
        <v>647</v>
      </c>
      <c r="Y351">
        <v>672</v>
      </c>
    </row>
    <row r="352" spans="1:25" x14ac:dyDescent="0.3">
      <c r="A352" t="s">
        <v>30</v>
      </c>
      <c r="B352" t="s">
        <v>29</v>
      </c>
      <c r="C352" t="s">
        <v>245</v>
      </c>
      <c r="D352" t="s">
        <v>307</v>
      </c>
      <c r="E352">
        <v>76</v>
      </c>
      <c r="F352">
        <v>737</v>
      </c>
      <c r="G352">
        <v>686</v>
      </c>
      <c r="H352">
        <v>676</v>
      </c>
      <c r="I352">
        <v>645</v>
      </c>
      <c r="J352">
        <v>660</v>
      </c>
      <c r="K352">
        <v>643</v>
      </c>
      <c r="L352">
        <v>627</v>
      </c>
      <c r="M352">
        <v>643</v>
      </c>
      <c r="N352">
        <v>559</v>
      </c>
      <c r="O352">
        <v>608</v>
      </c>
      <c r="P352">
        <v>613</v>
      </c>
      <c r="Q352">
        <v>640</v>
      </c>
      <c r="R352">
        <v>641</v>
      </c>
      <c r="S352">
        <v>585</v>
      </c>
      <c r="T352">
        <v>614</v>
      </c>
      <c r="U352">
        <v>611</v>
      </c>
      <c r="V352">
        <v>600</v>
      </c>
      <c r="W352">
        <v>579</v>
      </c>
      <c r="X352">
        <v>645</v>
      </c>
      <c r="Y352">
        <v>626</v>
      </c>
    </row>
    <row r="353" spans="1:25" x14ac:dyDescent="0.3">
      <c r="A353" t="s">
        <v>30</v>
      </c>
      <c r="B353" t="s">
        <v>29</v>
      </c>
      <c r="C353" t="s">
        <v>245</v>
      </c>
      <c r="D353" t="s">
        <v>307</v>
      </c>
      <c r="E353">
        <v>77</v>
      </c>
      <c r="F353">
        <v>692</v>
      </c>
      <c r="G353">
        <v>708</v>
      </c>
      <c r="H353">
        <v>649</v>
      </c>
      <c r="I353">
        <v>639</v>
      </c>
      <c r="J353">
        <v>623</v>
      </c>
      <c r="K353">
        <v>634</v>
      </c>
      <c r="L353">
        <v>605</v>
      </c>
      <c r="M353">
        <v>605</v>
      </c>
      <c r="N353">
        <v>632</v>
      </c>
      <c r="O353">
        <v>544</v>
      </c>
      <c r="P353">
        <v>586</v>
      </c>
      <c r="Q353">
        <v>595</v>
      </c>
      <c r="R353">
        <v>616</v>
      </c>
      <c r="S353">
        <v>627</v>
      </c>
      <c r="T353">
        <v>554</v>
      </c>
      <c r="U353">
        <v>595</v>
      </c>
      <c r="V353">
        <v>586</v>
      </c>
      <c r="W353">
        <v>591</v>
      </c>
      <c r="X353">
        <v>561</v>
      </c>
      <c r="Y353">
        <v>619</v>
      </c>
    </row>
    <row r="354" spans="1:25" x14ac:dyDescent="0.3">
      <c r="A354" t="s">
        <v>30</v>
      </c>
      <c r="B354" t="s">
        <v>29</v>
      </c>
      <c r="C354" t="s">
        <v>245</v>
      </c>
      <c r="D354" t="s">
        <v>307</v>
      </c>
      <c r="E354">
        <v>78</v>
      </c>
      <c r="F354">
        <v>679</v>
      </c>
      <c r="G354">
        <v>660</v>
      </c>
      <c r="H354">
        <v>676</v>
      </c>
      <c r="I354">
        <v>622</v>
      </c>
      <c r="J354">
        <v>606</v>
      </c>
      <c r="K354">
        <v>588</v>
      </c>
      <c r="L354">
        <v>605</v>
      </c>
      <c r="M354">
        <v>579</v>
      </c>
      <c r="N354">
        <v>581</v>
      </c>
      <c r="O354">
        <v>599</v>
      </c>
      <c r="P354">
        <v>517</v>
      </c>
      <c r="Q354">
        <v>561</v>
      </c>
      <c r="R354">
        <v>563</v>
      </c>
      <c r="S354">
        <v>589</v>
      </c>
      <c r="T354">
        <v>606</v>
      </c>
      <c r="U354">
        <v>532</v>
      </c>
      <c r="V354">
        <v>572</v>
      </c>
      <c r="W354">
        <v>555</v>
      </c>
      <c r="X354">
        <v>568</v>
      </c>
      <c r="Y354">
        <v>529</v>
      </c>
    </row>
    <row r="355" spans="1:25" x14ac:dyDescent="0.3">
      <c r="A355" t="s">
        <v>30</v>
      </c>
      <c r="B355" t="s">
        <v>29</v>
      </c>
      <c r="C355" t="s">
        <v>245</v>
      </c>
      <c r="D355" t="s">
        <v>307</v>
      </c>
      <c r="E355">
        <v>79</v>
      </c>
      <c r="F355">
        <v>723</v>
      </c>
      <c r="G355">
        <v>646</v>
      </c>
      <c r="H355">
        <v>614</v>
      </c>
      <c r="I355">
        <v>626</v>
      </c>
      <c r="J355">
        <v>600</v>
      </c>
      <c r="K355">
        <v>561</v>
      </c>
      <c r="L355">
        <v>553</v>
      </c>
      <c r="M355">
        <v>573</v>
      </c>
      <c r="N355">
        <v>548</v>
      </c>
      <c r="O355">
        <v>550</v>
      </c>
      <c r="P355">
        <v>578</v>
      </c>
      <c r="Q355">
        <v>494</v>
      </c>
      <c r="R355">
        <v>525</v>
      </c>
      <c r="S355">
        <v>538</v>
      </c>
      <c r="T355">
        <v>568</v>
      </c>
      <c r="U355">
        <v>575</v>
      </c>
      <c r="V355">
        <v>518</v>
      </c>
      <c r="W355">
        <v>535</v>
      </c>
      <c r="X355">
        <v>538</v>
      </c>
      <c r="Y355">
        <v>540</v>
      </c>
    </row>
    <row r="356" spans="1:25" x14ac:dyDescent="0.3">
      <c r="A356" t="s">
        <v>30</v>
      </c>
      <c r="B356" t="s">
        <v>29</v>
      </c>
      <c r="C356" t="s">
        <v>245</v>
      </c>
      <c r="D356" t="s">
        <v>307</v>
      </c>
      <c r="E356">
        <v>80</v>
      </c>
      <c r="F356">
        <v>701</v>
      </c>
      <c r="G356">
        <v>672</v>
      </c>
      <c r="H356">
        <v>608</v>
      </c>
      <c r="I356">
        <v>582</v>
      </c>
      <c r="J356">
        <v>577</v>
      </c>
      <c r="K356">
        <v>564</v>
      </c>
      <c r="L356">
        <v>537</v>
      </c>
      <c r="M356">
        <v>521</v>
      </c>
      <c r="N356">
        <v>545</v>
      </c>
      <c r="O356">
        <v>521</v>
      </c>
      <c r="P356">
        <v>514</v>
      </c>
      <c r="Q356">
        <v>550</v>
      </c>
      <c r="R356">
        <v>478</v>
      </c>
      <c r="S356">
        <v>499</v>
      </c>
      <c r="T356">
        <v>517</v>
      </c>
      <c r="U356">
        <v>547</v>
      </c>
      <c r="V356">
        <v>544</v>
      </c>
      <c r="W356">
        <v>486</v>
      </c>
      <c r="X356">
        <v>520</v>
      </c>
      <c r="Y356">
        <v>505</v>
      </c>
    </row>
    <row r="357" spans="1:25" x14ac:dyDescent="0.3">
      <c r="A357" t="s">
        <v>30</v>
      </c>
      <c r="B357" t="s">
        <v>29</v>
      </c>
      <c r="C357" t="s">
        <v>245</v>
      </c>
      <c r="D357" t="s">
        <v>307</v>
      </c>
      <c r="E357">
        <v>81</v>
      </c>
      <c r="F357">
        <v>677</v>
      </c>
      <c r="G357">
        <v>658</v>
      </c>
      <c r="H357">
        <v>616</v>
      </c>
      <c r="I357">
        <v>561</v>
      </c>
      <c r="J357">
        <v>524</v>
      </c>
      <c r="K357">
        <v>536</v>
      </c>
      <c r="L357">
        <v>530</v>
      </c>
      <c r="M357">
        <v>510</v>
      </c>
      <c r="N357">
        <v>484</v>
      </c>
      <c r="O357">
        <v>522</v>
      </c>
      <c r="P357">
        <v>487</v>
      </c>
      <c r="Q357">
        <v>488</v>
      </c>
      <c r="R357">
        <v>512</v>
      </c>
      <c r="S357">
        <v>454</v>
      </c>
      <c r="T357">
        <v>476</v>
      </c>
      <c r="U357">
        <v>491</v>
      </c>
      <c r="V357">
        <v>516</v>
      </c>
      <c r="W357">
        <v>513</v>
      </c>
      <c r="X357">
        <v>460</v>
      </c>
      <c r="Y357">
        <v>473</v>
      </c>
    </row>
    <row r="358" spans="1:25" x14ac:dyDescent="0.3">
      <c r="A358" t="s">
        <v>30</v>
      </c>
      <c r="B358" t="s">
        <v>29</v>
      </c>
      <c r="C358" t="s">
        <v>245</v>
      </c>
      <c r="D358" t="s">
        <v>307</v>
      </c>
      <c r="E358">
        <v>82</v>
      </c>
      <c r="F358">
        <v>482</v>
      </c>
      <c r="G358">
        <v>632</v>
      </c>
      <c r="H358">
        <v>622</v>
      </c>
      <c r="I358">
        <v>567</v>
      </c>
      <c r="J358">
        <v>521</v>
      </c>
      <c r="K358">
        <v>486</v>
      </c>
      <c r="L358">
        <v>495</v>
      </c>
      <c r="M358">
        <v>501</v>
      </c>
      <c r="N358">
        <v>482</v>
      </c>
      <c r="O358">
        <v>461</v>
      </c>
      <c r="P358">
        <v>485</v>
      </c>
      <c r="Q358">
        <v>454</v>
      </c>
      <c r="R358">
        <v>452</v>
      </c>
      <c r="S358">
        <v>480</v>
      </c>
      <c r="T358">
        <v>416</v>
      </c>
      <c r="U358">
        <v>457</v>
      </c>
      <c r="V358">
        <v>456</v>
      </c>
      <c r="W358">
        <v>469</v>
      </c>
      <c r="X358">
        <v>504</v>
      </c>
      <c r="Y358">
        <v>440</v>
      </c>
    </row>
    <row r="359" spans="1:25" x14ac:dyDescent="0.3">
      <c r="A359" t="s">
        <v>30</v>
      </c>
      <c r="B359" t="s">
        <v>29</v>
      </c>
      <c r="C359" t="s">
        <v>245</v>
      </c>
      <c r="D359" t="s">
        <v>307</v>
      </c>
      <c r="E359">
        <v>83</v>
      </c>
      <c r="F359">
        <v>386</v>
      </c>
      <c r="G359">
        <v>425</v>
      </c>
      <c r="H359">
        <v>585</v>
      </c>
      <c r="I359">
        <v>563</v>
      </c>
      <c r="J359">
        <v>534</v>
      </c>
      <c r="K359">
        <v>483</v>
      </c>
      <c r="L359">
        <v>452</v>
      </c>
      <c r="M359">
        <v>454</v>
      </c>
      <c r="N359">
        <v>467</v>
      </c>
      <c r="O359">
        <v>445</v>
      </c>
      <c r="P359">
        <v>438</v>
      </c>
      <c r="Q359">
        <v>451</v>
      </c>
      <c r="R359">
        <v>428</v>
      </c>
      <c r="S359">
        <v>414</v>
      </c>
      <c r="T359">
        <v>444</v>
      </c>
      <c r="U359">
        <v>383</v>
      </c>
      <c r="V359">
        <v>432</v>
      </c>
      <c r="W359">
        <v>418</v>
      </c>
      <c r="X359">
        <v>442</v>
      </c>
      <c r="Y359">
        <v>485</v>
      </c>
    </row>
    <row r="360" spans="1:25" x14ac:dyDescent="0.3">
      <c r="A360" t="s">
        <v>30</v>
      </c>
      <c r="B360" t="s">
        <v>29</v>
      </c>
      <c r="C360" t="s">
        <v>245</v>
      </c>
      <c r="D360" t="s">
        <v>307</v>
      </c>
      <c r="E360">
        <v>84</v>
      </c>
      <c r="F360">
        <v>439</v>
      </c>
      <c r="G360">
        <v>345</v>
      </c>
      <c r="H360">
        <v>385</v>
      </c>
      <c r="I360">
        <v>533</v>
      </c>
      <c r="J360">
        <v>523</v>
      </c>
      <c r="K360">
        <v>485</v>
      </c>
      <c r="L360">
        <v>445</v>
      </c>
      <c r="M360">
        <v>403</v>
      </c>
      <c r="N360">
        <v>425</v>
      </c>
      <c r="O360">
        <v>428</v>
      </c>
      <c r="P360">
        <v>407</v>
      </c>
      <c r="Q360">
        <v>397</v>
      </c>
      <c r="R360">
        <v>413</v>
      </c>
      <c r="S360">
        <v>403</v>
      </c>
      <c r="T360">
        <v>380</v>
      </c>
      <c r="U360">
        <v>408</v>
      </c>
      <c r="V360">
        <v>354</v>
      </c>
      <c r="W360">
        <v>391</v>
      </c>
      <c r="X360">
        <v>387</v>
      </c>
      <c r="Y360">
        <v>412</v>
      </c>
    </row>
    <row r="361" spans="1:25" x14ac:dyDescent="0.3">
      <c r="A361" t="s">
        <v>30</v>
      </c>
      <c r="B361" t="s">
        <v>29</v>
      </c>
      <c r="C361" t="s">
        <v>245</v>
      </c>
      <c r="D361" t="s">
        <v>307</v>
      </c>
      <c r="E361">
        <v>85</v>
      </c>
      <c r="F361">
        <v>377</v>
      </c>
      <c r="G361">
        <v>384</v>
      </c>
      <c r="H361">
        <v>316</v>
      </c>
      <c r="I361">
        <v>355</v>
      </c>
      <c r="J361">
        <v>484</v>
      </c>
      <c r="K361">
        <v>483</v>
      </c>
      <c r="L361">
        <v>435</v>
      </c>
      <c r="M361">
        <v>410</v>
      </c>
      <c r="N361">
        <v>360</v>
      </c>
      <c r="O361">
        <v>392</v>
      </c>
      <c r="P361">
        <v>386</v>
      </c>
      <c r="Q361">
        <v>383</v>
      </c>
      <c r="R361">
        <v>354</v>
      </c>
      <c r="S361">
        <v>377</v>
      </c>
      <c r="T361">
        <v>373</v>
      </c>
      <c r="U361">
        <v>342</v>
      </c>
      <c r="V361">
        <v>381</v>
      </c>
      <c r="W361">
        <v>316</v>
      </c>
      <c r="X361">
        <v>364</v>
      </c>
      <c r="Y361">
        <v>346</v>
      </c>
    </row>
    <row r="362" spans="1:25" x14ac:dyDescent="0.3">
      <c r="A362" t="s">
        <v>30</v>
      </c>
      <c r="B362" t="s">
        <v>29</v>
      </c>
      <c r="C362" t="s">
        <v>245</v>
      </c>
      <c r="D362" t="s">
        <v>307</v>
      </c>
      <c r="E362">
        <v>86</v>
      </c>
      <c r="F362">
        <v>387</v>
      </c>
      <c r="G362">
        <v>325</v>
      </c>
      <c r="H362">
        <v>346</v>
      </c>
      <c r="I362">
        <v>284</v>
      </c>
      <c r="J362">
        <v>327</v>
      </c>
      <c r="K362">
        <v>431</v>
      </c>
      <c r="L362">
        <v>429</v>
      </c>
      <c r="M362">
        <v>376</v>
      </c>
      <c r="N362">
        <v>375</v>
      </c>
      <c r="O362">
        <v>319</v>
      </c>
      <c r="P362">
        <v>362</v>
      </c>
      <c r="Q362">
        <v>343</v>
      </c>
      <c r="R362">
        <v>346</v>
      </c>
      <c r="S362">
        <v>323</v>
      </c>
      <c r="T362">
        <v>330</v>
      </c>
      <c r="U362">
        <v>333</v>
      </c>
      <c r="V362">
        <v>300</v>
      </c>
      <c r="W362">
        <v>348</v>
      </c>
      <c r="X362">
        <v>286</v>
      </c>
      <c r="Y362">
        <v>330</v>
      </c>
    </row>
    <row r="363" spans="1:25" x14ac:dyDescent="0.3">
      <c r="A363" t="s">
        <v>30</v>
      </c>
      <c r="B363" t="s">
        <v>29</v>
      </c>
      <c r="C363" t="s">
        <v>245</v>
      </c>
      <c r="D363" t="s">
        <v>307</v>
      </c>
      <c r="E363">
        <v>87</v>
      </c>
      <c r="F363">
        <v>361</v>
      </c>
      <c r="G363">
        <v>344</v>
      </c>
      <c r="H363">
        <v>290</v>
      </c>
      <c r="I363">
        <v>307</v>
      </c>
      <c r="J363">
        <v>263</v>
      </c>
      <c r="K363">
        <v>299</v>
      </c>
      <c r="L363">
        <v>367</v>
      </c>
      <c r="M363">
        <v>389</v>
      </c>
      <c r="N363">
        <v>339</v>
      </c>
      <c r="O363">
        <v>338</v>
      </c>
      <c r="P363">
        <v>295</v>
      </c>
      <c r="Q363">
        <v>324</v>
      </c>
      <c r="R363">
        <v>308</v>
      </c>
      <c r="S363">
        <v>305</v>
      </c>
      <c r="T363">
        <v>287</v>
      </c>
      <c r="U363">
        <v>297</v>
      </c>
      <c r="V363">
        <v>301</v>
      </c>
      <c r="W363">
        <v>260</v>
      </c>
      <c r="X363">
        <v>313</v>
      </c>
      <c r="Y363">
        <v>249</v>
      </c>
    </row>
    <row r="364" spans="1:25" x14ac:dyDescent="0.3">
      <c r="A364" t="s">
        <v>30</v>
      </c>
      <c r="B364" t="s">
        <v>29</v>
      </c>
      <c r="C364" t="s">
        <v>245</v>
      </c>
      <c r="D364" t="s">
        <v>307</v>
      </c>
      <c r="E364">
        <v>88</v>
      </c>
      <c r="F364">
        <v>291</v>
      </c>
      <c r="G364">
        <v>335</v>
      </c>
      <c r="H364">
        <v>298</v>
      </c>
      <c r="I364">
        <v>245</v>
      </c>
      <c r="J364">
        <v>262</v>
      </c>
      <c r="K364">
        <v>228</v>
      </c>
      <c r="L364">
        <v>275</v>
      </c>
      <c r="M364">
        <v>317</v>
      </c>
      <c r="N364">
        <v>356</v>
      </c>
      <c r="O364">
        <v>303</v>
      </c>
      <c r="P364">
        <v>301</v>
      </c>
      <c r="Q364">
        <v>250</v>
      </c>
      <c r="R364">
        <v>293</v>
      </c>
      <c r="S364">
        <v>267</v>
      </c>
      <c r="T364">
        <v>268</v>
      </c>
      <c r="U364">
        <v>263</v>
      </c>
      <c r="V364">
        <v>239</v>
      </c>
      <c r="W364">
        <v>258</v>
      </c>
      <c r="X364">
        <v>230</v>
      </c>
      <c r="Y364">
        <v>282</v>
      </c>
    </row>
    <row r="365" spans="1:25" x14ac:dyDescent="0.3">
      <c r="A365" t="s">
        <v>30</v>
      </c>
      <c r="B365" t="s">
        <v>29</v>
      </c>
      <c r="C365" t="s">
        <v>245</v>
      </c>
      <c r="D365" t="s">
        <v>307</v>
      </c>
      <c r="E365">
        <v>89</v>
      </c>
      <c r="F365">
        <v>247</v>
      </c>
      <c r="G365">
        <v>246</v>
      </c>
      <c r="H365">
        <v>271</v>
      </c>
      <c r="I365">
        <v>256</v>
      </c>
      <c r="J365">
        <v>203</v>
      </c>
      <c r="K365">
        <v>218</v>
      </c>
      <c r="L365">
        <v>192</v>
      </c>
      <c r="M365">
        <v>242</v>
      </c>
      <c r="N365">
        <v>287</v>
      </c>
      <c r="O365">
        <v>317</v>
      </c>
      <c r="P365">
        <v>261</v>
      </c>
      <c r="Q365">
        <v>257</v>
      </c>
      <c r="R365">
        <v>216</v>
      </c>
      <c r="S365">
        <v>269</v>
      </c>
      <c r="T365">
        <v>219</v>
      </c>
      <c r="U365">
        <v>218</v>
      </c>
      <c r="V365">
        <v>222</v>
      </c>
      <c r="W365">
        <v>211</v>
      </c>
      <c r="X365">
        <v>224</v>
      </c>
      <c r="Y365">
        <v>198</v>
      </c>
    </row>
    <row r="366" spans="1:25" x14ac:dyDescent="0.3">
      <c r="A366" t="s">
        <v>30</v>
      </c>
      <c r="B366" t="s">
        <v>29</v>
      </c>
      <c r="C366" t="s">
        <v>245</v>
      </c>
      <c r="D366" t="s">
        <v>307</v>
      </c>
      <c r="E366">
        <v>90</v>
      </c>
      <c r="F366">
        <v>964</v>
      </c>
      <c r="G366">
        <v>960</v>
      </c>
      <c r="H366">
        <v>963</v>
      </c>
      <c r="I366">
        <v>979</v>
      </c>
      <c r="J366">
        <v>981</v>
      </c>
      <c r="K366">
        <v>934</v>
      </c>
      <c r="L366">
        <v>899</v>
      </c>
      <c r="M366">
        <v>867</v>
      </c>
      <c r="N366">
        <v>865</v>
      </c>
      <c r="O366">
        <v>936</v>
      </c>
      <c r="P366">
        <v>1018</v>
      </c>
      <c r="Q366">
        <v>1043</v>
      </c>
      <c r="R366">
        <v>1042</v>
      </c>
      <c r="S366">
        <v>1020</v>
      </c>
      <c r="T366">
        <v>1038</v>
      </c>
      <c r="U366">
        <v>993</v>
      </c>
      <c r="V366">
        <v>970</v>
      </c>
      <c r="W366">
        <v>934</v>
      </c>
      <c r="X366">
        <v>934</v>
      </c>
      <c r="Y366">
        <v>913</v>
      </c>
    </row>
    <row r="367" spans="1:25" x14ac:dyDescent="0.3">
      <c r="A367" t="s">
        <v>24</v>
      </c>
      <c r="B367" t="s">
        <v>23</v>
      </c>
      <c r="C367" t="s">
        <v>245</v>
      </c>
      <c r="D367" t="s">
        <v>306</v>
      </c>
      <c r="E367">
        <v>0</v>
      </c>
      <c r="F367">
        <v>533</v>
      </c>
      <c r="G367">
        <v>545</v>
      </c>
      <c r="H367">
        <v>553</v>
      </c>
      <c r="I367">
        <v>575</v>
      </c>
      <c r="J367">
        <v>589</v>
      </c>
      <c r="K367">
        <v>565</v>
      </c>
      <c r="L367">
        <v>627</v>
      </c>
      <c r="M367">
        <v>664</v>
      </c>
      <c r="N367">
        <v>604</v>
      </c>
      <c r="O367">
        <v>618</v>
      </c>
      <c r="P367">
        <v>609</v>
      </c>
      <c r="Q367">
        <v>586</v>
      </c>
      <c r="R367">
        <v>602</v>
      </c>
      <c r="S367">
        <v>597</v>
      </c>
      <c r="T367">
        <v>565</v>
      </c>
      <c r="U367">
        <v>604</v>
      </c>
      <c r="V367">
        <v>653</v>
      </c>
      <c r="W367">
        <v>577</v>
      </c>
      <c r="X367">
        <v>553</v>
      </c>
      <c r="Y367">
        <v>573</v>
      </c>
    </row>
    <row r="368" spans="1:25" x14ac:dyDescent="0.3">
      <c r="A368" t="s">
        <v>24</v>
      </c>
      <c r="B368" t="s">
        <v>23</v>
      </c>
      <c r="C368" t="s">
        <v>245</v>
      </c>
      <c r="D368" t="s">
        <v>306</v>
      </c>
      <c r="E368">
        <v>1</v>
      </c>
      <c r="F368">
        <v>552</v>
      </c>
      <c r="G368">
        <v>547</v>
      </c>
      <c r="H368">
        <v>537</v>
      </c>
      <c r="I368">
        <v>551</v>
      </c>
      <c r="J368">
        <v>564</v>
      </c>
      <c r="K368">
        <v>586</v>
      </c>
      <c r="L368">
        <v>555</v>
      </c>
      <c r="M368">
        <v>618</v>
      </c>
      <c r="N368">
        <v>649</v>
      </c>
      <c r="O368">
        <v>608</v>
      </c>
      <c r="P368">
        <v>617</v>
      </c>
      <c r="Q368">
        <v>622</v>
      </c>
      <c r="R368">
        <v>598</v>
      </c>
      <c r="S368">
        <v>595</v>
      </c>
      <c r="T368">
        <v>588</v>
      </c>
      <c r="U368">
        <v>560</v>
      </c>
      <c r="V368">
        <v>635</v>
      </c>
      <c r="W368">
        <v>665</v>
      </c>
      <c r="X368">
        <v>574</v>
      </c>
      <c r="Y368">
        <v>551</v>
      </c>
    </row>
    <row r="369" spans="1:25" x14ac:dyDescent="0.3">
      <c r="A369" t="s">
        <v>24</v>
      </c>
      <c r="B369" t="s">
        <v>23</v>
      </c>
      <c r="C369" t="s">
        <v>245</v>
      </c>
      <c r="D369" t="s">
        <v>306</v>
      </c>
      <c r="E369">
        <v>2</v>
      </c>
      <c r="F369">
        <v>602</v>
      </c>
      <c r="G369">
        <v>554</v>
      </c>
      <c r="H369">
        <v>529</v>
      </c>
      <c r="I369">
        <v>535</v>
      </c>
      <c r="J369">
        <v>557</v>
      </c>
      <c r="K369">
        <v>558</v>
      </c>
      <c r="L369">
        <v>581</v>
      </c>
      <c r="M369">
        <v>554</v>
      </c>
      <c r="N369">
        <v>609</v>
      </c>
      <c r="O369">
        <v>627</v>
      </c>
      <c r="P369">
        <v>608</v>
      </c>
      <c r="Q369">
        <v>618</v>
      </c>
      <c r="R369">
        <v>620</v>
      </c>
      <c r="S369">
        <v>610</v>
      </c>
      <c r="T369">
        <v>598</v>
      </c>
      <c r="U369">
        <v>595</v>
      </c>
      <c r="V369">
        <v>582</v>
      </c>
      <c r="W369">
        <v>651</v>
      </c>
      <c r="X369">
        <v>668</v>
      </c>
      <c r="Y369">
        <v>577</v>
      </c>
    </row>
    <row r="370" spans="1:25" x14ac:dyDescent="0.3">
      <c r="A370" t="s">
        <v>24</v>
      </c>
      <c r="B370" t="s">
        <v>23</v>
      </c>
      <c r="C370" t="s">
        <v>245</v>
      </c>
      <c r="D370" t="s">
        <v>306</v>
      </c>
      <c r="E370">
        <v>3</v>
      </c>
      <c r="F370">
        <v>606</v>
      </c>
      <c r="G370">
        <v>607</v>
      </c>
      <c r="H370">
        <v>562</v>
      </c>
      <c r="I370">
        <v>516</v>
      </c>
      <c r="J370">
        <v>538</v>
      </c>
      <c r="K370">
        <v>552</v>
      </c>
      <c r="L370">
        <v>552</v>
      </c>
      <c r="M370">
        <v>581</v>
      </c>
      <c r="N370">
        <v>547</v>
      </c>
      <c r="O370">
        <v>597</v>
      </c>
      <c r="P370">
        <v>609</v>
      </c>
      <c r="Q370">
        <v>609</v>
      </c>
      <c r="R370">
        <v>617</v>
      </c>
      <c r="S370">
        <v>618</v>
      </c>
      <c r="T370">
        <v>600</v>
      </c>
      <c r="U370">
        <v>596</v>
      </c>
      <c r="V370">
        <v>601</v>
      </c>
      <c r="W370">
        <v>587</v>
      </c>
      <c r="X370">
        <v>657</v>
      </c>
      <c r="Y370">
        <v>674</v>
      </c>
    </row>
    <row r="371" spans="1:25" x14ac:dyDescent="0.3">
      <c r="A371" t="s">
        <v>24</v>
      </c>
      <c r="B371" t="s">
        <v>23</v>
      </c>
      <c r="C371" t="s">
        <v>245</v>
      </c>
      <c r="D371" t="s">
        <v>306</v>
      </c>
      <c r="E371">
        <v>4</v>
      </c>
      <c r="F371">
        <v>606</v>
      </c>
      <c r="G371">
        <v>605</v>
      </c>
      <c r="H371">
        <v>603</v>
      </c>
      <c r="I371">
        <v>557</v>
      </c>
      <c r="J371">
        <v>508</v>
      </c>
      <c r="K371">
        <v>532</v>
      </c>
      <c r="L371">
        <v>542</v>
      </c>
      <c r="M371">
        <v>550</v>
      </c>
      <c r="N371">
        <v>573</v>
      </c>
      <c r="O371">
        <v>543</v>
      </c>
      <c r="P371">
        <v>589</v>
      </c>
      <c r="Q371">
        <v>601</v>
      </c>
      <c r="R371">
        <v>601</v>
      </c>
      <c r="S371">
        <v>621</v>
      </c>
      <c r="T371">
        <v>616</v>
      </c>
      <c r="U371">
        <v>609</v>
      </c>
      <c r="V371">
        <v>599</v>
      </c>
      <c r="W371">
        <v>621</v>
      </c>
      <c r="X371">
        <v>579</v>
      </c>
      <c r="Y371">
        <v>668</v>
      </c>
    </row>
    <row r="372" spans="1:25" x14ac:dyDescent="0.3">
      <c r="A372" t="s">
        <v>24</v>
      </c>
      <c r="B372" t="s">
        <v>23</v>
      </c>
      <c r="C372" t="s">
        <v>245</v>
      </c>
      <c r="D372" t="s">
        <v>306</v>
      </c>
      <c r="E372">
        <v>5</v>
      </c>
      <c r="F372">
        <v>588</v>
      </c>
      <c r="G372">
        <v>610</v>
      </c>
      <c r="H372">
        <v>595</v>
      </c>
      <c r="I372">
        <v>593</v>
      </c>
      <c r="J372">
        <v>551</v>
      </c>
      <c r="K372">
        <v>514</v>
      </c>
      <c r="L372">
        <v>524</v>
      </c>
      <c r="M372">
        <v>539</v>
      </c>
      <c r="N372">
        <v>559</v>
      </c>
      <c r="O372">
        <v>552</v>
      </c>
      <c r="P372">
        <v>538</v>
      </c>
      <c r="Q372">
        <v>595</v>
      </c>
      <c r="R372">
        <v>596</v>
      </c>
      <c r="S372">
        <v>603</v>
      </c>
      <c r="T372">
        <v>627</v>
      </c>
      <c r="U372">
        <v>612</v>
      </c>
      <c r="V372">
        <v>605</v>
      </c>
      <c r="W372">
        <v>610</v>
      </c>
      <c r="X372">
        <v>615</v>
      </c>
      <c r="Y372">
        <v>576</v>
      </c>
    </row>
    <row r="373" spans="1:25" x14ac:dyDescent="0.3">
      <c r="A373" t="s">
        <v>24</v>
      </c>
      <c r="B373" t="s">
        <v>23</v>
      </c>
      <c r="C373" t="s">
        <v>245</v>
      </c>
      <c r="D373" t="s">
        <v>306</v>
      </c>
      <c r="E373">
        <v>6</v>
      </c>
      <c r="F373">
        <v>595</v>
      </c>
      <c r="G373">
        <v>580</v>
      </c>
      <c r="H373">
        <v>596</v>
      </c>
      <c r="I373">
        <v>586</v>
      </c>
      <c r="J373">
        <v>587</v>
      </c>
      <c r="K373">
        <v>549</v>
      </c>
      <c r="L373">
        <v>513</v>
      </c>
      <c r="M373">
        <v>525</v>
      </c>
      <c r="N373">
        <v>533</v>
      </c>
      <c r="O373">
        <v>541</v>
      </c>
      <c r="P373">
        <v>549</v>
      </c>
      <c r="Q373">
        <v>535</v>
      </c>
      <c r="R373">
        <v>602</v>
      </c>
      <c r="S373">
        <v>576</v>
      </c>
      <c r="T373">
        <v>603</v>
      </c>
      <c r="U373">
        <v>635</v>
      </c>
      <c r="V373">
        <v>628</v>
      </c>
      <c r="W373">
        <v>608</v>
      </c>
      <c r="X373">
        <v>617</v>
      </c>
      <c r="Y373">
        <v>626</v>
      </c>
    </row>
    <row r="374" spans="1:25" x14ac:dyDescent="0.3">
      <c r="A374" t="s">
        <v>24</v>
      </c>
      <c r="B374" t="s">
        <v>23</v>
      </c>
      <c r="C374" t="s">
        <v>245</v>
      </c>
      <c r="D374" t="s">
        <v>306</v>
      </c>
      <c r="E374">
        <v>7</v>
      </c>
      <c r="F374">
        <v>638</v>
      </c>
      <c r="G374">
        <v>601</v>
      </c>
      <c r="H374">
        <v>586</v>
      </c>
      <c r="I374">
        <v>581</v>
      </c>
      <c r="J374">
        <v>585</v>
      </c>
      <c r="K374">
        <v>568</v>
      </c>
      <c r="L374">
        <v>526</v>
      </c>
      <c r="M374">
        <v>509</v>
      </c>
      <c r="N374">
        <v>508</v>
      </c>
      <c r="O374">
        <v>533</v>
      </c>
      <c r="P374">
        <v>536</v>
      </c>
      <c r="Q374">
        <v>553</v>
      </c>
      <c r="R374">
        <v>529</v>
      </c>
      <c r="S374">
        <v>593</v>
      </c>
      <c r="T374">
        <v>585</v>
      </c>
      <c r="U374">
        <v>595</v>
      </c>
      <c r="V374">
        <v>637</v>
      </c>
      <c r="W374">
        <v>634</v>
      </c>
      <c r="X374">
        <v>608</v>
      </c>
      <c r="Y374">
        <v>619</v>
      </c>
    </row>
    <row r="375" spans="1:25" x14ac:dyDescent="0.3">
      <c r="A375" t="s">
        <v>24</v>
      </c>
      <c r="B375" t="s">
        <v>23</v>
      </c>
      <c r="C375" t="s">
        <v>245</v>
      </c>
      <c r="D375" t="s">
        <v>306</v>
      </c>
      <c r="E375">
        <v>8</v>
      </c>
      <c r="F375">
        <v>727</v>
      </c>
      <c r="G375">
        <v>628</v>
      </c>
      <c r="H375">
        <v>590</v>
      </c>
      <c r="I375">
        <v>569</v>
      </c>
      <c r="J375">
        <v>583</v>
      </c>
      <c r="K375">
        <v>587</v>
      </c>
      <c r="L375">
        <v>561</v>
      </c>
      <c r="M375">
        <v>518</v>
      </c>
      <c r="N375">
        <v>521</v>
      </c>
      <c r="O375">
        <v>507</v>
      </c>
      <c r="P375">
        <v>529</v>
      </c>
      <c r="Q375">
        <v>532</v>
      </c>
      <c r="R375">
        <v>549</v>
      </c>
      <c r="S375">
        <v>540</v>
      </c>
      <c r="T375">
        <v>598</v>
      </c>
      <c r="U375">
        <v>587</v>
      </c>
      <c r="V375">
        <v>603</v>
      </c>
      <c r="W375">
        <v>637</v>
      </c>
      <c r="X375">
        <v>644</v>
      </c>
      <c r="Y375">
        <v>601</v>
      </c>
    </row>
    <row r="376" spans="1:25" x14ac:dyDescent="0.3">
      <c r="A376" t="s">
        <v>24</v>
      </c>
      <c r="B376" t="s">
        <v>23</v>
      </c>
      <c r="C376" t="s">
        <v>245</v>
      </c>
      <c r="D376" t="s">
        <v>306</v>
      </c>
      <c r="E376">
        <v>9</v>
      </c>
      <c r="F376">
        <v>755</v>
      </c>
      <c r="G376">
        <v>716</v>
      </c>
      <c r="H376">
        <v>623</v>
      </c>
      <c r="I376">
        <v>594</v>
      </c>
      <c r="J376">
        <v>570</v>
      </c>
      <c r="K376">
        <v>587</v>
      </c>
      <c r="L376">
        <v>573</v>
      </c>
      <c r="M376">
        <v>545</v>
      </c>
      <c r="N376">
        <v>509</v>
      </c>
      <c r="O376">
        <v>518</v>
      </c>
      <c r="P376">
        <v>512</v>
      </c>
      <c r="Q376">
        <v>539</v>
      </c>
      <c r="R376">
        <v>518</v>
      </c>
      <c r="S376">
        <v>563</v>
      </c>
      <c r="T376">
        <v>549</v>
      </c>
      <c r="U376">
        <v>596</v>
      </c>
      <c r="V376">
        <v>600</v>
      </c>
      <c r="W376">
        <v>616</v>
      </c>
      <c r="X376">
        <v>634</v>
      </c>
      <c r="Y376">
        <v>667</v>
      </c>
    </row>
    <row r="377" spans="1:25" x14ac:dyDescent="0.3">
      <c r="A377" t="s">
        <v>24</v>
      </c>
      <c r="B377" t="s">
        <v>23</v>
      </c>
      <c r="C377" t="s">
        <v>245</v>
      </c>
      <c r="D377" t="s">
        <v>306</v>
      </c>
      <c r="E377">
        <v>10</v>
      </c>
      <c r="F377">
        <v>735</v>
      </c>
      <c r="G377">
        <v>745</v>
      </c>
      <c r="H377">
        <v>698</v>
      </c>
      <c r="I377">
        <v>609</v>
      </c>
      <c r="J377">
        <v>588</v>
      </c>
      <c r="K377">
        <v>568</v>
      </c>
      <c r="L377">
        <v>579</v>
      </c>
      <c r="M377">
        <v>568</v>
      </c>
      <c r="N377">
        <v>542</v>
      </c>
      <c r="O377">
        <v>515</v>
      </c>
      <c r="P377">
        <v>505</v>
      </c>
      <c r="Q377">
        <v>510</v>
      </c>
      <c r="R377">
        <v>540</v>
      </c>
      <c r="S377">
        <v>525</v>
      </c>
      <c r="T377">
        <v>567</v>
      </c>
      <c r="U377">
        <v>543</v>
      </c>
      <c r="V377">
        <v>596</v>
      </c>
      <c r="W377">
        <v>594</v>
      </c>
      <c r="X377">
        <v>602</v>
      </c>
      <c r="Y377">
        <v>645</v>
      </c>
    </row>
    <row r="378" spans="1:25" x14ac:dyDescent="0.3">
      <c r="A378" t="s">
        <v>24</v>
      </c>
      <c r="B378" t="s">
        <v>23</v>
      </c>
      <c r="C378" t="s">
        <v>245</v>
      </c>
      <c r="D378" t="s">
        <v>306</v>
      </c>
      <c r="E378">
        <v>11</v>
      </c>
      <c r="F378">
        <v>693</v>
      </c>
      <c r="G378">
        <v>707</v>
      </c>
      <c r="H378">
        <v>724</v>
      </c>
      <c r="I378">
        <v>677</v>
      </c>
      <c r="J378">
        <v>582</v>
      </c>
      <c r="K378">
        <v>576</v>
      </c>
      <c r="L378">
        <v>555</v>
      </c>
      <c r="M378">
        <v>561</v>
      </c>
      <c r="N378">
        <v>567</v>
      </c>
      <c r="O378">
        <v>532</v>
      </c>
      <c r="P378">
        <v>510</v>
      </c>
      <c r="Q378">
        <v>523</v>
      </c>
      <c r="R378">
        <v>503</v>
      </c>
      <c r="S378">
        <v>546</v>
      </c>
      <c r="T378">
        <v>522</v>
      </c>
      <c r="U378">
        <v>574</v>
      </c>
      <c r="V378">
        <v>537</v>
      </c>
      <c r="W378">
        <v>602</v>
      </c>
      <c r="X378">
        <v>600</v>
      </c>
      <c r="Y378">
        <v>610</v>
      </c>
    </row>
    <row r="379" spans="1:25" x14ac:dyDescent="0.3">
      <c r="A379" t="s">
        <v>24</v>
      </c>
      <c r="B379" t="s">
        <v>23</v>
      </c>
      <c r="C379" t="s">
        <v>245</v>
      </c>
      <c r="D379" t="s">
        <v>306</v>
      </c>
      <c r="E379">
        <v>12</v>
      </c>
      <c r="F379">
        <v>732</v>
      </c>
      <c r="G379">
        <v>687</v>
      </c>
      <c r="H379">
        <v>694</v>
      </c>
      <c r="I379">
        <v>703</v>
      </c>
      <c r="J379">
        <v>658</v>
      </c>
      <c r="K379">
        <v>586</v>
      </c>
      <c r="L379">
        <v>562</v>
      </c>
      <c r="M379">
        <v>550</v>
      </c>
      <c r="N379">
        <v>540</v>
      </c>
      <c r="O379">
        <v>562</v>
      </c>
      <c r="P379">
        <v>514</v>
      </c>
      <c r="Q379">
        <v>509</v>
      </c>
      <c r="R379">
        <v>502</v>
      </c>
      <c r="S379">
        <v>489</v>
      </c>
      <c r="T379">
        <v>549</v>
      </c>
      <c r="U379">
        <v>517</v>
      </c>
      <c r="V379">
        <v>572</v>
      </c>
      <c r="W379">
        <v>540</v>
      </c>
      <c r="X379">
        <v>598</v>
      </c>
      <c r="Y379">
        <v>601</v>
      </c>
    </row>
    <row r="380" spans="1:25" x14ac:dyDescent="0.3">
      <c r="A380" t="s">
        <v>24</v>
      </c>
      <c r="B380" t="s">
        <v>23</v>
      </c>
      <c r="C380" t="s">
        <v>245</v>
      </c>
      <c r="D380" t="s">
        <v>306</v>
      </c>
      <c r="E380">
        <v>13</v>
      </c>
      <c r="F380">
        <v>694</v>
      </c>
      <c r="G380">
        <v>723</v>
      </c>
      <c r="H380">
        <v>673</v>
      </c>
      <c r="I380">
        <v>682</v>
      </c>
      <c r="J380">
        <v>675</v>
      </c>
      <c r="K380">
        <v>653</v>
      </c>
      <c r="L380">
        <v>573</v>
      </c>
      <c r="M380">
        <v>564</v>
      </c>
      <c r="N380">
        <v>554</v>
      </c>
      <c r="O380">
        <v>535</v>
      </c>
      <c r="P380">
        <v>560</v>
      </c>
      <c r="Q380">
        <v>506</v>
      </c>
      <c r="R380">
        <v>512</v>
      </c>
      <c r="S380">
        <v>508</v>
      </c>
      <c r="T380">
        <v>477</v>
      </c>
      <c r="U380">
        <v>551</v>
      </c>
      <c r="V380">
        <v>515</v>
      </c>
      <c r="W380">
        <v>567</v>
      </c>
      <c r="X380">
        <v>539</v>
      </c>
      <c r="Y380">
        <v>602</v>
      </c>
    </row>
    <row r="381" spans="1:25" x14ac:dyDescent="0.3">
      <c r="A381" t="s">
        <v>24</v>
      </c>
      <c r="B381" t="s">
        <v>23</v>
      </c>
      <c r="C381" t="s">
        <v>245</v>
      </c>
      <c r="D381" t="s">
        <v>306</v>
      </c>
      <c r="E381">
        <v>14</v>
      </c>
      <c r="F381">
        <v>706</v>
      </c>
      <c r="G381">
        <v>688</v>
      </c>
      <c r="H381">
        <v>704</v>
      </c>
      <c r="I381">
        <v>662</v>
      </c>
      <c r="J381">
        <v>678</v>
      </c>
      <c r="K381">
        <v>669</v>
      </c>
      <c r="L381">
        <v>641</v>
      </c>
      <c r="M381">
        <v>566</v>
      </c>
      <c r="N381">
        <v>550</v>
      </c>
      <c r="O381">
        <v>543</v>
      </c>
      <c r="P381">
        <v>542</v>
      </c>
      <c r="Q381">
        <v>566</v>
      </c>
      <c r="R381">
        <v>500</v>
      </c>
      <c r="S381">
        <v>514</v>
      </c>
      <c r="T381">
        <v>507</v>
      </c>
      <c r="U381">
        <v>479</v>
      </c>
      <c r="V381">
        <v>554</v>
      </c>
      <c r="W381">
        <v>526</v>
      </c>
      <c r="X381">
        <v>579</v>
      </c>
      <c r="Y381">
        <v>535</v>
      </c>
    </row>
    <row r="382" spans="1:25" x14ac:dyDescent="0.3">
      <c r="A382" t="s">
        <v>24</v>
      </c>
      <c r="B382" t="s">
        <v>23</v>
      </c>
      <c r="C382" t="s">
        <v>245</v>
      </c>
      <c r="D382" t="s">
        <v>306</v>
      </c>
      <c r="E382">
        <v>15</v>
      </c>
      <c r="F382">
        <v>759</v>
      </c>
      <c r="G382">
        <v>694</v>
      </c>
      <c r="H382">
        <v>681</v>
      </c>
      <c r="I382">
        <v>701</v>
      </c>
      <c r="J382">
        <v>654</v>
      </c>
      <c r="K382">
        <v>667</v>
      </c>
      <c r="L382">
        <v>651</v>
      </c>
      <c r="M382">
        <v>613</v>
      </c>
      <c r="N382">
        <v>565</v>
      </c>
      <c r="O382">
        <v>558</v>
      </c>
      <c r="P382">
        <v>539</v>
      </c>
      <c r="Q382">
        <v>541</v>
      </c>
      <c r="R382">
        <v>553</v>
      </c>
      <c r="S382">
        <v>500</v>
      </c>
      <c r="T382">
        <v>526</v>
      </c>
      <c r="U382">
        <v>519</v>
      </c>
      <c r="V382">
        <v>492</v>
      </c>
      <c r="W382">
        <v>547</v>
      </c>
      <c r="X382">
        <v>538</v>
      </c>
      <c r="Y382">
        <v>580</v>
      </c>
    </row>
    <row r="383" spans="1:25" x14ac:dyDescent="0.3">
      <c r="A383" t="s">
        <v>24</v>
      </c>
      <c r="B383" t="s">
        <v>23</v>
      </c>
      <c r="C383" t="s">
        <v>245</v>
      </c>
      <c r="D383" t="s">
        <v>306</v>
      </c>
      <c r="E383">
        <v>16</v>
      </c>
      <c r="F383">
        <v>681</v>
      </c>
      <c r="G383">
        <v>749</v>
      </c>
      <c r="H383">
        <v>686</v>
      </c>
      <c r="I383">
        <v>672</v>
      </c>
      <c r="J383">
        <v>684</v>
      </c>
      <c r="K383">
        <v>651</v>
      </c>
      <c r="L383">
        <v>652</v>
      </c>
      <c r="M383">
        <v>639</v>
      </c>
      <c r="N383">
        <v>607</v>
      </c>
      <c r="O383">
        <v>565</v>
      </c>
      <c r="P383">
        <v>546</v>
      </c>
      <c r="Q383">
        <v>545</v>
      </c>
      <c r="R383">
        <v>539</v>
      </c>
      <c r="S383">
        <v>556</v>
      </c>
      <c r="T383">
        <v>500</v>
      </c>
      <c r="U383">
        <v>522</v>
      </c>
      <c r="V383">
        <v>517</v>
      </c>
      <c r="W383">
        <v>488</v>
      </c>
      <c r="X383">
        <v>548</v>
      </c>
      <c r="Y383">
        <v>544</v>
      </c>
    </row>
    <row r="384" spans="1:25" x14ac:dyDescent="0.3">
      <c r="A384" t="s">
        <v>24</v>
      </c>
      <c r="B384" t="s">
        <v>23</v>
      </c>
      <c r="C384" t="s">
        <v>245</v>
      </c>
      <c r="D384" t="s">
        <v>306</v>
      </c>
      <c r="E384">
        <v>17</v>
      </c>
      <c r="F384">
        <v>627</v>
      </c>
      <c r="G384">
        <v>671</v>
      </c>
      <c r="H384">
        <v>743</v>
      </c>
      <c r="I384">
        <v>668</v>
      </c>
      <c r="J384">
        <v>660</v>
      </c>
      <c r="K384">
        <v>671</v>
      </c>
      <c r="L384">
        <v>649</v>
      </c>
      <c r="M384">
        <v>649</v>
      </c>
      <c r="N384">
        <v>647</v>
      </c>
      <c r="O384">
        <v>611</v>
      </c>
      <c r="P384">
        <v>571</v>
      </c>
      <c r="Q384">
        <v>541</v>
      </c>
      <c r="R384">
        <v>547</v>
      </c>
      <c r="S384">
        <v>544</v>
      </c>
      <c r="T384">
        <v>574</v>
      </c>
      <c r="U384">
        <v>511</v>
      </c>
      <c r="V384">
        <v>521</v>
      </c>
      <c r="W384">
        <v>526</v>
      </c>
      <c r="X384">
        <v>481</v>
      </c>
      <c r="Y384">
        <v>549</v>
      </c>
    </row>
    <row r="385" spans="1:25" x14ac:dyDescent="0.3">
      <c r="A385" t="s">
        <v>24</v>
      </c>
      <c r="B385" t="s">
        <v>23</v>
      </c>
      <c r="C385" t="s">
        <v>245</v>
      </c>
      <c r="D385" t="s">
        <v>306</v>
      </c>
      <c r="E385">
        <v>18</v>
      </c>
      <c r="F385">
        <v>550</v>
      </c>
      <c r="G385">
        <v>602</v>
      </c>
      <c r="H385">
        <v>650</v>
      </c>
      <c r="I385">
        <v>704</v>
      </c>
      <c r="J385">
        <v>645</v>
      </c>
      <c r="K385">
        <v>653</v>
      </c>
      <c r="L385">
        <v>639</v>
      </c>
      <c r="M385">
        <v>626</v>
      </c>
      <c r="N385">
        <v>631</v>
      </c>
      <c r="O385">
        <v>610</v>
      </c>
      <c r="P385">
        <v>603</v>
      </c>
      <c r="Q385">
        <v>567</v>
      </c>
      <c r="R385">
        <v>532</v>
      </c>
      <c r="S385">
        <v>530</v>
      </c>
      <c r="T385">
        <v>545</v>
      </c>
      <c r="U385">
        <v>577</v>
      </c>
      <c r="V385">
        <v>503</v>
      </c>
      <c r="W385">
        <v>526</v>
      </c>
      <c r="X385">
        <v>524</v>
      </c>
      <c r="Y385">
        <v>472</v>
      </c>
    </row>
    <row r="386" spans="1:25" x14ac:dyDescent="0.3">
      <c r="A386" t="s">
        <v>24</v>
      </c>
      <c r="B386" t="s">
        <v>23</v>
      </c>
      <c r="C386" t="s">
        <v>245</v>
      </c>
      <c r="D386" t="s">
        <v>306</v>
      </c>
      <c r="E386">
        <v>19</v>
      </c>
      <c r="F386">
        <v>497</v>
      </c>
      <c r="G386">
        <v>468</v>
      </c>
      <c r="H386">
        <v>493</v>
      </c>
      <c r="I386">
        <v>568</v>
      </c>
      <c r="J386">
        <v>595</v>
      </c>
      <c r="K386">
        <v>565</v>
      </c>
      <c r="L386">
        <v>565</v>
      </c>
      <c r="M386">
        <v>554</v>
      </c>
      <c r="N386">
        <v>540</v>
      </c>
      <c r="O386">
        <v>546</v>
      </c>
      <c r="P386">
        <v>528</v>
      </c>
      <c r="Q386">
        <v>536</v>
      </c>
      <c r="R386">
        <v>521</v>
      </c>
      <c r="S386">
        <v>516</v>
      </c>
      <c r="T386">
        <v>516</v>
      </c>
      <c r="U386">
        <v>513</v>
      </c>
      <c r="V386">
        <v>510</v>
      </c>
      <c r="W386">
        <v>443</v>
      </c>
      <c r="X386">
        <v>464</v>
      </c>
      <c r="Y386">
        <v>467</v>
      </c>
    </row>
    <row r="387" spans="1:25" x14ac:dyDescent="0.3">
      <c r="A387" t="s">
        <v>24</v>
      </c>
      <c r="B387" t="s">
        <v>23</v>
      </c>
      <c r="C387" t="s">
        <v>245</v>
      </c>
      <c r="D387" t="s">
        <v>306</v>
      </c>
      <c r="E387">
        <v>20</v>
      </c>
      <c r="F387">
        <v>438</v>
      </c>
      <c r="G387">
        <v>463</v>
      </c>
      <c r="H387">
        <v>431</v>
      </c>
      <c r="I387">
        <v>469</v>
      </c>
      <c r="J387">
        <v>514</v>
      </c>
      <c r="K387">
        <v>552</v>
      </c>
      <c r="L387">
        <v>541</v>
      </c>
      <c r="M387">
        <v>536</v>
      </c>
      <c r="N387">
        <v>500</v>
      </c>
      <c r="O387">
        <v>502</v>
      </c>
      <c r="P387">
        <v>528</v>
      </c>
      <c r="Q387">
        <v>494</v>
      </c>
      <c r="R387">
        <v>544</v>
      </c>
      <c r="S387">
        <v>500</v>
      </c>
      <c r="T387">
        <v>502</v>
      </c>
      <c r="U387">
        <v>506</v>
      </c>
      <c r="V387">
        <v>430</v>
      </c>
      <c r="W387">
        <v>504</v>
      </c>
      <c r="X387">
        <v>441</v>
      </c>
      <c r="Y387">
        <v>447</v>
      </c>
    </row>
    <row r="388" spans="1:25" x14ac:dyDescent="0.3">
      <c r="A388" t="s">
        <v>24</v>
      </c>
      <c r="B388" t="s">
        <v>23</v>
      </c>
      <c r="C388" t="s">
        <v>245</v>
      </c>
      <c r="D388" t="s">
        <v>306</v>
      </c>
      <c r="E388">
        <v>21</v>
      </c>
      <c r="F388">
        <v>465</v>
      </c>
      <c r="G388">
        <v>435</v>
      </c>
      <c r="H388">
        <v>478</v>
      </c>
      <c r="I388">
        <v>439</v>
      </c>
      <c r="J388">
        <v>485</v>
      </c>
      <c r="K388">
        <v>535</v>
      </c>
      <c r="L388">
        <v>557</v>
      </c>
      <c r="M388">
        <v>526</v>
      </c>
      <c r="N388">
        <v>536</v>
      </c>
      <c r="O388">
        <v>494</v>
      </c>
      <c r="P388">
        <v>510</v>
      </c>
      <c r="Q388">
        <v>538</v>
      </c>
      <c r="R388">
        <v>509</v>
      </c>
      <c r="S388">
        <v>549</v>
      </c>
      <c r="T388">
        <v>507</v>
      </c>
      <c r="U388">
        <v>523</v>
      </c>
      <c r="V388">
        <v>472</v>
      </c>
      <c r="W388">
        <v>446</v>
      </c>
      <c r="X388">
        <v>518</v>
      </c>
      <c r="Y388">
        <v>442</v>
      </c>
    </row>
    <row r="389" spans="1:25" x14ac:dyDescent="0.3">
      <c r="A389" t="s">
        <v>24</v>
      </c>
      <c r="B389" t="s">
        <v>23</v>
      </c>
      <c r="C389" t="s">
        <v>245</v>
      </c>
      <c r="D389" t="s">
        <v>306</v>
      </c>
      <c r="E389">
        <v>22</v>
      </c>
      <c r="F389">
        <v>426</v>
      </c>
      <c r="G389">
        <v>470</v>
      </c>
      <c r="H389">
        <v>458</v>
      </c>
      <c r="I389">
        <v>505</v>
      </c>
      <c r="J389">
        <v>449</v>
      </c>
      <c r="K389">
        <v>525</v>
      </c>
      <c r="L389">
        <v>552</v>
      </c>
      <c r="M389">
        <v>562</v>
      </c>
      <c r="N389">
        <v>538</v>
      </c>
      <c r="O389">
        <v>557</v>
      </c>
      <c r="P389">
        <v>506</v>
      </c>
      <c r="Q389">
        <v>526</v>
      </c>
      <c r="R389">
        <v>556</v>
      </c>
      <c r="S389">
        <v>538</v>
      </c>
      <c r="T389">
        <v>561</v>
      </c>
      <c r="U389">
        <v>509</v>
      </c>
      <c r="V389">
        <v>504</v>
      </c>
      <c r="W389">
        <v>492</v>
      </c>
      <c r="X389">
        <v>479</v>
      </c>
      <c r="Y389">
        <v>543</v>
      </c>
    </row>
    <row r="390" spans="1:25" x14ac:dyDescent="0.3">
      <c r="A390" t="s">
        <v>24</v>
      </c>
      <c r="B390" t="s">
        <v>23</v>
      </c>
      <c r="C390" t="s">
        <v>245</v>
      </c>
      <c r="D390" t="s">
        <v>306</v>
      </c>
      <c r="E390">
        <v>23</v>
      </c>
      <c r="F390">
        <v>442</v>
      </c>
      <c r="G390">
        <v>438</v>
      </c>
      <c r="H390">
        <v>480</v>
      </c>
      <c r="I390">
        <v>468</v>
      </c>
      <c r="J390">
        <v>514</v>
      </c>
      <c r="K390">
        <v>479</v>
      </c>
      <c r="L390">
        <v>563</v>
      </c>
      <c r="M390">
        <v>589</v>
      </c>
      <c r="N390">
        <v>585</v>
      </c>
      <c r="O390">
        <v>540</v>
      </c>
      <c r="P390">
        <v>574</v>
      </c>
      <c r="Q390">
        <v>520</v>
      </c>
      <c r="R390">
        <v>542</v>
      </c>
      <c r="S390">
        <v>573</v>
      </c>
      <c r="T390">
        <v>532</v>
      </c>
      <c r="U390">
        <v>560</v>
      </c>
      <c r="V390">
        <v>527</v>
      </c>
      <c r="W390">
        <v>510</v>
      </c>
      <c r="X390">
        <v>501</v>
      </c>
      <c r="Y390">
        <v>495</v>
      </c>
    </row>
    <row r="391" spans="1:25" x14ac:dyDescent="0.3">
      <c r="A391" t="s">
        <v>24</v>
      </c>
      <c r="B391" t="s">
        <v>23</v>
      </c>
      <c r="C391" t="s">
        <v>245</v>
      </c>
      <c r="D391" t="s">
        <v>306</v>
      </c>
      <c r="E391">
        <v>24</v>
      </c>
      <c r="F391">
        <v>485</v>
      </c>
      <c r="G391">
        <v>459</v>
      </c>
      <c r="H391">
        <v>444</v>
      </c>
      <c r="I391">
        <v>492</v>
      </c>
      <c r="J391">
        <v>477</v>
      </c>
      <c r="K391">
        <v>527</v>
      </c>
      <c r="L391">
        <v>504</v>
      </c>
      <c r="M391">
        <v>569</v>
      </c>
      <c r="N391">
        <v>586</v>
      </c>
      <c r="O391">
        <v>593</v>
      </c>
      <c r="P391">
        <v>527</v>
      </c>
      <c r="Q391">
        <v>585</v>
      </c>
      <c r="R391">
        <v>510</v>
      </c>
      <c r="S391">
        <v>539</v>
      </c>
      <c r="T391">
        <v>567</v>
      </c>
      <c r="U391">
        <v>559</v>
      </c>
      <c r="V391">
        <v>546</v>
      </c>
      <c r="W391">
        <v>533</v>
      </c>
      <c r="X391">
        <v>520</v>
      </c>
      <c r="Y391">
        <v>539</v>
      </c>
    </row>
    <row r="392" spans="1:25" x14ac:dyDescent="0.3">
      <c r="A392" t="s">
        <v>24</v>
      </c>
      <c r="B392" t="s">
        <v>23</v>
      </c>
      <c r="C392" t="s">
        <v>245</v>
      </c>
      <c r="D392" t="s">
        <v>306</v>
      </c>
      <c r="E392">
        <v>25</v>
      </c>
      <c r="F392">
        <v>494</v>
      </c>
      <c r="G392">
        <v>486</v>
      </c>
      <c r="H392">
        <v>457</v>
      </c>
      <c r="I392">
        <v>462</v>
      </c>
      <c r="J392">
        <v>480</v>
      </c>
      <c r="K392">
        <v>503</v>
      </c>
      <c r="L392">
        <v>534</v>
      </c>
      <c r="M392">
        <v>513</v>
      </c>
      <c r="N392">
        <v>564</v>
      </c>
      <c r="O392">
        <v>592</v>
      </c>
      <c r="P392">
        <v>615</v>
      </c>
      <c r="Q392">
        <v>526</v>
      </c>
      <c r="R392">
        <v>580</v>
      </c>
      <c r="S392">
        <v>518</v>
      </c>
      <c r="T392">
        <v>554</v>
      </c>
      <c r="U392">
        <v>568</v>
      </c>
      <c r="V392">
        <v>543</v>
      </c>
      <c r="W392">
        <v>555</v>
      </c>
      <c r="X392">
        <v>533</v>
      </c>
      <c r="Y392">
        <v>531</v>
      </c>
    </row>
    <row r="393" spans="1:25" x14ac:dyDescent="0.3">
      <c r="A393" t="s">
        <v>24</v>
      </c>
      <c r="B393" t="s">
        <v>23</v>
      </c>
      <c r="C393" t="s">
        <v>245</v>
      </c>
      <c r="D393" t="s">
        <v>306</v>
      </c>
      <c r="E393">
        <v>26</v>
      </c>
      <c r="F393">
        <v>498</v>
      </c>
      <c r="G393">
        <v>489</v>
      </c>
      <c r="H393">
        <v>484</v>
      </c>
      <c r="I393">
        <v>475</v>
      </c>
      <c r="J393">
        <v>447</v>
      </c>
      <c r="K393">
        <v>501</v>
      </c>
      <c r="L393">
        <v>525</v>
      </c>
      <c r="M393">
        <v>557</v>
      </c>
      <c r="N393">
        <v>528</v>
      </c>
      <c r="O393">
        <v>570</v>
      </c>
      <c r="P393">
        <v>586</v>
      </c>
      <c r="Q393">
        <v>616</v>
      </c>
      <c r="R393">
        <v>538</v>
      </c>
      <c r="S393">
        <v>572</v>
      </c>
      <c r="T393">
        <v>540</v>
      </c>
      <c r="U393">
        <v>538</v>
      </c>
      <c r="V393">
        <v>578</v>
      </c>
      <c r="W393">
        <v>547</v>
      </c>
      <c r="X393">
        <v>580</v>
      </c>
      <c r="Y393">
        <v>539</v>
      </c>
    </row>
    <row r="394" spans="1:25" x14ac:dyDescent="0.3">
      <c r="A394" t="s">
        <v>24</v>
      </c>
      <c r="B394" t="s">
        <v>23</v>
      </c>
      <c r="C394" t="s">
        <v>245</v>
      </c>
      <c r="D394" t="s">
        <v>306</v>
      </c>
      <c r="E394">
        <v>27</v>
      </c>
      <c r="F394">
        <v>487</v>
      </c>
      <c r="G394">
        <v>502</v>
      </c>
      <c r="H394">
        <v>493</v>
      </c>
      <c r="I394">
        <v>512</v>
      </c>
      <c r="J394">
        <v>476</v>
      </c>
      <c r="K394">
        <v>474</v>
      </c>
      <c r="L394">
        <v>503</v>
      </c>
      <c r="M394">
        <v>536</v>
      </c>
      <c r="N394">
        <v>551</v>
      </c>
      <c r="O394">
        <v>531</v>
      </c>
      <c r="P394">
        <v>567</v>
      </c>
      <c r="Q394">
        <v>577</v>
      </c>
      <c r="R394">
        <v>606</v>
      </c>
      <c r="S394">
        <v>542</v>
      </c>
      <c r="T394">
        <v>567</v>
      </c>
      <c r="U394">
        <v>522</v>
      </c>
      <c r="V394">
        <v>553</v>
      </c>
      <c r="W394">
        <v>591</v>
      </c>
      <c r="X394">
        <v>554</v>
      </c>
      <c r="Y394">
        <v>582</v>
      </c>
    </row>
    <row r="395" spans="1:25" x14ac:dyDescent="0.3">
      <c r="A395" t="s">
        <v>24</v>
      </c>
      <c r="B395" t="s">
        <v>23</v>
      </c>
      <c r="C395" t="s">
        <v>245</v>
      </c>
      <c r="D395" t="s">
        <v>306</v>
      </c>
      <c r="E395">
        <v>28</v>
      </c>
      <c r="F395">
        <v>534</v>
      </c>
      <c r="G395">
        <v>496</v>
      </c>
      <c r="H395">
        <v>525</v>
      </c>
      <c r="I395">
        <v>508</v>
      </c>
      <c r="J395">
        <v>517</v>
      </c>
      <c r="K395">
        <v>497</v>
      </c>
      <c r="L395">
        <v>490</v>
      </c>
      <c r="M395">
        <v>512</v>
      </c>
      <c r="N395">
        <v>537</v>
      </c>
      <c r="O395">
        <v>556</v>
      </c>
      <c r="P395">
        <v>532</v>
      </c>
      <c r="Q395">
        <v>566</v>
      </c>
      <c r="R395">
        <v>557</v>
      </c>
      <c r="S395">
        <v>614</v>
      </c>
      <c r="T395">
        <v>554</v>
      </c>
      <c r="U395">
        <v>561</v>
      </c>
      <c r="V395">
        <v>508</v>
      </c>
      <c r="W395">
        <v>560</v>
      </c>
      <c r="X395">
        <v>606</v>
      </c>
      <c r="Y395">
        <v>566</v>
      </c>
    </row>
    <row r="396" spans="1:25" x14ac:dyDescent="0.3">
      <c r="A396" t="s">
        <v>24</v>
      </c>
      <c r="B396" t="s">
        <v>23</v>
      </c>
      <c r="C396" t="s">
        <v>245</v>
      </c>
      <c r="D396" t="s">
        <v>306</v>
      </c>
      <c r="E396">
        <v>29</v>
      </c>
      <c r="F396">
        <v>597</v>
      </c>
      <c r="G396">
        <v>544</v>
      </c>
      <c r="H396">
        <v>500</v>
      </c>
      <c r="I396">
        <v>529</v>
      </c>
      <c r="J396">
        <v>514</v>
      </c>
      <c r="K396">
        <v>524</v>
      </c>
      <c r="L396">
        <v>502</v>
      </c>
      <c r="M396">
        <v>491</v>
      </c>
      <c r="N396">
        <v>515</v>
      </c>
      <c r="O396">
        <v>542</v>
      </c>
      <c r="P396">
        <v>584</v>
      </c>
      <c r="Q396">
        <v>534</v>
      </c>
      <c r="R396">
        <v>570</v>
      </c>
      <c r="S396">
        <v>564</v>
      </c>
      <c r="T396">
        <v>614</v>
      </c>
      <c r="U396">
        <v>566</v>
      </c>
      <c r="V396">
        <v>565</v>
      </c>
      <c r="W396">
        <v>520</v>
      </c>
      <c r="X396">
        <v>570</v>
      </c>
      <c r="Y396">
        <v>628</v>
      </c>
    </row>
    <row r="397" spans="1:25" x14ac:dyDescent="0.3">
      <c r="A397" t="s">
        <v>24</v>
      </c>
      <c r="B397" t="s">
        <v>23</v>
      </c>
      <c r="C397" t="s">
        <v>245</v>
      </c>
      <c r="D397" t="s">
        <v>306</v>
      </c>
      <c r="E397">
        <v>30</v>
      </c>
      <c r="F397">
        <v>616</v>
      </c>
      <c r="G397">
        <v>585</v>
      </c>
      <c r="H397">
        <v>526</v>
      </c>
      <c r="I397">
        <v>485</v>
      </c>
      <c r="J397">
        <v>538</v>
      </c>
      <c r="K397">
        <v>517</v>
      </c>
      <c r="L397">
        <v>522</v>
      </c>
      <c r="M397">
        <v>511</v>
      </c>
      <c r="N397">
        <v>486</v>
      </c>
      <c r="O397">
        <v>533</v>
      </c>
      <c r="P397">
        <v>533</v>
      </c>
      <c r="Q397">
        <v>589</v>
      </c>
      <c r="R397">
        <v>531</v>
      </c>
      <c r="S397">
        <v>580</v>
      </c>
      <c r="T397">
        <v>564</v>
      </c>
      <c r="U397">
        <v>625</v>
      </c>
      <c r="V397">
        <v>550</v>
      </c>
      <c r="W397">
        <v>568</v>
      </c>
      <c r="X397">
        <v>519</v>
      </c>
      <c r="Y397">
        <v>569</v>
      </c>
    </row>
    <row r="398" spans="1:25" x14ac:dyDescent="0.3">
      <c r="A398" t="s">
        <v>24</v>
      </c>
      <c r="B398" t="s">
        <v>23</v>
      </c>
      <c r="C398" t="s">
        <v>245</v>
      </c>
      <c r="D398" t="s">
        <v>306</v>
      </c>
      <c r="E398">
        <v>31</v>
      </c>
      <c r="F398">
        <v>612</v>
      </c>
      <c r="G398">
        <v>601</v>
      </c>
      <c r="H398">
        <v>588</v>
      </c>
      <c r="I398">
        <v>534</v>
      </c>
      <c r="J398">
        <v>490</v>
      </c>
      <c r="K398">
        <v>540</v>
      </c>
      <c r="L398">
        <v>525</v>
      </c>
      <c r="M398">
        <v>541</v>
      </c>
      <c r="N398">
        <v>507</v>
      </c>
      <c r="O398">
        <v>491</v>
      </c>
      <c r="P398">
        <v>531</v>
      </c>
      <c r="Q398">
        <v>518</v>
      </c>
      <c r="R398">
        <v>568</v>
      </c>
      <c r="S398">
        <v>519</v>
      </c>
      <c r="T398">
        <v>563</v>
      </c>
      <c r="U398">
        <v>568</v>
      </c>
      <c r="V398">
        <v>640</v>
      </c>
      <c r="W398">
        <v>572</v>
      </c>
      <c r="X398">
        <v>557</v>
      </c>
      <c r="Y398">
        <v>513</v>
      </c>
    </row>
    <row r="399" spans="1:25" x14ac:dyDescent="0.3">
      <c r="A399" t="s">
        <v>24</v>
      </c>
      <c r="B399" t="s">
        <v>23</v>
      </c>
      <c r="C399" t="s">
        <v>245</v>
      </c>
      <c r="D399" t="s">
        <v>306</v>
      </c>
      <c r="E399">
        <v>32</v>
      </c>
      <c r="F399">
        <v>629</v>
      </c>
      <c r="G399">
        <v>615</v>
      </c>
      <c r="H399">
        <v>604</v>
      </c>
      <c r="I399">
        <v>574</v>
      </c>
      <c r="J399">
        <v>524</v>
      </c>
      <c r="K399">
        <v>470</v>
      </c>
      <c r="L399">
        <v>531</v>
      </c>
      <c r="M399">
        <v>532</v>
      </c>
      <c r="N399">
        <v>524</v>
      </c>
      <c r="O399">
        <v>526</v>
      </c>
      <c r="P399">
        <v>497</v>
      </c>
      <c r="Q399">
        <v>533</v>
      </c>
      <c r="R399">
        <v>517</v>
      </c>
      <c r="S399">
        <v>580</v>
      </c>
      <c r="T399">
        <v>527</v>
      </c>
      <c r="U399">
        <v>578</v>
      </c>
      <c r="V399">
        <v>565</v>
      </c>
      <c r="W399">
        <v>653</v>
      </c>
      <c r="X399">
        <v>566</v>
      </c>
      <c r="Y399">
        <v>562</v>
      </c>
    </row>
    <row r="400" spans="1:25" x14ac:dyDescent="0.3">
      <c r="A400" t="s">
        <v>24</v>
      </c>
      <c r="B400" t="s">
        <v>23</v>
      </c>
      <c r="C400" t="s">
        <v>245</v>
      </c>
      <c r="D400" t="s">
        <v>306</v>
      </c>
      <c r="E400">
        <v>33</v>
      </c>
      <c r="F400">
        <v>652</v>
      </c>
      <c r="G400">
        <v>619</v>
      </c>
      <c r="H400">
        <v>624</v>
      </c>
      <c r="I400">
        <v>608</v>
      </c>
      <c r="J400">
        <v>573</v>
      </c>
      <c r="K400">
        <v>522</v>
      </c>
      <c r="L400">
        <v>488</v>
      </c>
      <c r="M400">
        <v>530</v>
      </c>
      <c r="N400">
        <v>536</v>
      </c>
      <c r="O400">
        <v>517</v>
      </c>
      <c r="P400">
        <v>531</v>
      </c>
      <c r="Q400">
        <v>488</v>
      </c>
      <c r="R400">
        <v>536</v>
      </c>
      <c r="S400">
        <v>504</v>
      </c>
      <c r="T400">
        <v>582</v>
      </c>
      <c r="U400">
        <v>524</v>
      </c>
      <c r="V400">
        <v>571</v>
      </c>
      <c r="W400">
        <v>578</v>
      </c>
      <c r="X400">
        <v>629</v>
      </c>
      <c r="Y400">
        <v>571</v>
      </c>
    </row>
    <row r="401" spans="1:25" x14ac:dyDescent="0.3">
      <c r="A401" t="s">
        <v>24</v>
      </c>
      <c r="B401" t="s">
        <v>23</v>
      </c>
      <c r="C401" t="s">
        <v>245</v>
      </c>
      <c r="D401" t="s">
        <v>306</v>
      </c>
      <c r="E401">
        <v>34</v>
      </c>
      <c r="F401">
        <v>636</v>
      </c>
      <c r="G401">
        <v>651</v>
      </c>
      <c r="H401">
        <v>615</v>
      </c>
      <c r="I401">
        <v>631</v>
      </c>
      <c r="J401">
        <v>616</v>
      </c>
      <c r="K401">
        <v>563</v>
      </c>
      <c r="L401">
        <v>536</v>
      </c>
      <c r="M401">
        <v>498</v>
      </c>
      <c r="N401">
        <v>523</v>
      </c>
      <c r="O401">
        <v>544</v>
      </c>
      <c r="P401">
        <v>518</v>
      </c>
      <c r="Q401">
        <v>544</v>
      </c>
      <c r="R401">
        <v>483</v>
      </c>
      <c r="S401">
        <v>538</v>
      </c>
      <c r="T401">
        <v>496</v>
      </c>
      <c r="U401">
        <v>574</v>
      </c>
      <c r="V401">
        <v>505</v>
      </c>
      <c r="W401">
        <v>573</v>
      </c>
      <c r="X401">
        <v>574</v>
      </c>
      <c r="Y401">
        <v>638</v>
      </c>
    </row>
    <row r="402" spans="1:25" x14ac:dyDescent="0.3">
      <c r="A402" t="s">
        <v>24</v>
      </c>
      <c r="B402" t="s">
        <v>23</v>
      </c>
      <c r="C402" t="s">
        <v>245</v>
      </c>
      <c r="D402" t="s">
        <v>306</v>
      </c>
      <c r="E402">
        <v>35</v>
      </c>
      <c r="F402">
        <v>626</v>
      </c>
      <c r="G402">
        <v>638</v>
      </c>
      <c r="H402">
        <v>649</v>
      </c>
      <c r="I402">
        <v>628</v>
      </c>
      <c r="J402">
        <v>624</v>
      </c>
      <c r="K402">
        <v>612</v>
      </c>
      <c r="L402">
        <v>560</v>
      </c>
      <c r="M402">
        <v>551</v>
      </c>
      <c r="N402">
        <v>504</v>
      </c>
      <c r="O402">
        <v>507</v>
      </c>
      <c r="P402">
        <v>552</v>
      </c>
      <c r="Q402">
        <v>529</v>
      </c>
      <c r="R402">
        <v>534</v>
      </c>
      <c r="S402">
        <v>484</v>
      </c>
      <c r="T402">
        <v>523</v>
      </c>
      <c r="U402">
        <v>496</v>
      </c>
      <c r="V402">
        <v>569</v>
      </c>
      <c r="W402">
        <v>525</v>
      </c>
      <c r="X402">
        <v>570</v>
      </c>
      <c r="Y402">
        <v>571</v>
      </c>
    </row>
    <row r="403" spans="1:25" x14ac:dyDescent="0.3">
      <c r="A403" t="s">
        <v>24</v>
      </c>
      <c r="B403" t="s">
        <v>23</v>
      </c>
      <c r="C403" t="s">
        <v>245</v>
      </c>
      <c r="D403" t="s">
        <v>306</v>
      </c>
      <c r="E403">
        <v>36</v>
      </c>
      <c r="F403">
        <v>616</v>
      </c>
      <c r="G403">
        <v>624</v>
      </c>
      <c r="H403">
        <v>655</v>
      </c>
      <c r="I403">
        <v>658</v>
      </c>
      <c r="J403">
        <v>636</v>
      </c>
      <c r="K403">
        <v>634</v>
      </c>
      <c r="L403">
        <v>620</v>
      </c>
      <c r="M403">
        <v>565</v>
      </c>
      <c r="N403">
        <v>559</v>
      </c>
      <c r="O403">
        <v>513</v>
      </c>
      <c r="P403">
        <v>510</v>
      </c>
      <c r="Q403">
        <v>547</v>
      </c>
      <c r="R403">
        <v>513</v>
      </c>
      <c r="S403">
        <v>537</v>
      </c>
      <c r="T403">
        <v>481</v>
      </c>
      <c r="U403">
        <v>518</v>
      </c>
      <c r="V403">
        <v>502</v>
      </c>
      <c r="W403">
        <v>564</v>
      </c>
      <c r="X403">
        <v>521</v>
      </c>
      <c r="Y403">
        <v>564</v>
      </c>
    </row>
    <row r="404" spans="1:25" x14ac:dyDescent="0.3">
      <c r="A404" t="s">
        <v>24</v>
      </c>
      <c r="B404" t="s">
        <v>23</v>
      </c>
      <c r="C404" t="s">
        <v>245</v>
      </c>
      <c r="D404" t="s">
        <v>306</v>
      </c>
      <c r="E404">
        <v>37</v>
      </c>
      <c r="F404">
        <v>652</v>
      </c>
      <c r="G404">
        <v>610</v>
      </c>
      <c r="H404">
        <v>622</v>
      </c>
      <c r="I404">
        <v>641</v>
      </c>
      <c r="J404">
        <v>641</v>
      </c>
      <c r="K404">
        <v>641</v>
      </c>
      <c r="L404">
        <v>616</v>
      </c>
      <c r="M404">
        <v>609</v>
      </c>
      <c r="N404">
        <v>561</v>
      </c>
      <c r="O404">
        <v>551</v>
      </c>
      <c r="P404">
        <v>513</v>
      </c>
      <c r="Q404">
        <v>518</v>
      </c>
      <c r="R404">
        <v>535</v>
      </c>
      <c r="S404">
        <v>505</v>
      </c>
      <c r="T404">
        <v>532</v>
      </c>
      <c r="U404">
        <v>470</v>
      </c>
      <c r="V404">
        <v>531</v>
      </c>
      <c r="W404">
        <v>494</v>
      </c>
      <c r="X404">
        <v>559</v>
      </c>
      <c r="Y404">
        <v>511</v>
      </c>
    </row>
    <row r="405" spans="1:25" x14ac:dyDescent="0.3">
      <c r="A405" t="s">
        <v>24</v>
      </c>
      <c r="B405" t="s">
        <v>23</v>
      </c>
      <c r="C405" t="s">
        <v>245</v>
      </c>
      <c r="D405" t="s">
        <v>306</v>
      </c>
      <c r="E405">
        <v>38</v>
      </c>
      <c r="F405">
        <v>640</v>
      </c>
      <c r="G405">
        <v>645</v>
      </c>
      <c r="H405">
        <v>611</v>
      </c>
      <c r="I405">
        <v>619</v>
      </c>
      <c r="J405">
        <v>646</v>
      </c>
      <c r="K405">
        <v>635</v>
      </c>
      <c r="L405">
        <v>631</v>
      </c>
      <c r="M405">
        <v>621</v>
      </c>
      <c r="N405">
        <v>604</v>
      </c>
      <c r="O405">
        <v>557</v>
      </c>
      <c r="P405">
        <v>559</v>
      </c>
      <c r="Q405">
        <v>517</v>
      </c>
      <c r="R405">
        <v>528</v>
      </c>
      <c r="S405">
        <v>530</v>
      </c>
      <c r="T405">
        <v>506</v>
      </c>
      <c r="U405">
        <v>523</v>
      </c>
      <c r="V405">
        <v>475</v>
      </c>
      <c r="W405">
        <v>521</v>
      </c>
      <c r="X405">
        <v>477</v>
      </c>
      <c r="Y405">
        <v>551</v>
      </c>
    </row>
    <row r="406" spans="1:25" x14ac:dyDescent="0.3">
      <c r="A406" t="s">
        <v>24</v>
      </c>
      <c r="B406" t="s">
        <v>23</v>
      </c>
      <c r="C406" t="s">
        <v>245</v>
      </c>
      <c r="D406" t="s">
        <v>306</v>
      </c>
      <c r="E406">
        <v>39</v>
      </c>
      <c r="F406">
        <v>668</v>
      </c>
      <c r="G406">
        <v>628</v>
      </c>
      <c r="H406">
        <v>647</v>
      </c>
      <c r="I406">
        <v>609</v>
      </c>
      <c r="J406">
        <v>625</v>
      </c>
      <c r="K406">
        <v>658</v>
      </c>
      <c r="L406">
        <v>627</v>
      </c>
      <c r="M406">
        <v>634</v>
      </c>
      <c r="N406">
        <v>623</v>
      </c>
      <c r="O406">
        <v>605</v>
      </c>
      <c r="P406">
        <v>551</v>
      </c>
      <c r="Q406">
        <v>557</v>
      </c>
      <c r="R406">
        <v>518</v>
      </c>
      <c r="S406">
        <v>517</v>
      </c>
      <c r="T406">
        <v>546</v>
      </c>
      <c r="U406">
        <v>493</v>
      </c>
      <c r="V406">
        <v>529</v>
      </c>
      <c r="W406">
        <v>483</v>
      </c>
      <c r="X406">
        <v>525</v>
      </c>
      <c r="Y406">
        <v>479</v>
      </c>
    </row>
    <row r="407" spans="1:25" x14ac:dyDescent="0.3">
      <c r="A407" t="s">
        <v>24</v>
      </c>
      <c r="B407" t="s">
        <v>23</v>
      </c>
      <c r="C407" t="s">
        <v>245</v>
      </c>
      <c r="D407" t="s">
        <v>306</v>
      </c>
      <c r="E407">
        <v>40</v>
      </c>
      <c r="F407">
        <v>649</v>
      </c>
      <c r="G407">
        <v>660</v>
      </c>
      <c r="H407">
        <v>626</v>
      </c>
      <c r="I407">
        <v>638</v>
      </c>
      <c r="J407">
        <v>600</v>
      </c>
      <c r="K407">
        <v>626</v>
      </c>
      <c r="L407">
        <v>667</v>
      </c>
      <c r="M407">
        <v>627</v>
      </c>
      <c r="N407">
        <v>638</v>
      </c>
      <c r="O407">
        <v>610</v>
      </c>
      <c r="P407">
        <v>602</v>
      </c>
      <c r="Q407">
        <v>545</v>
      </c>
      <c r="R407">
        <v>540</v>
      </c>
      <c r="S407">
        <v>513</v>
      </c>
      <c r="T407">
        <v>515</v>
      </c>
      <c r="U407">
        <v>525</v>
      </c>
      <c r="V407">
        <v>491</v>
      </c>
      <c r="W407">
        <v>537</v>
      </c>
      <c r="X407">
        <v>484</v>
      </c>
      <c r="Y407">
        <v>541</v>
      </c>
    </row>
    <row r="408" spans="1:25" x14ac:dyDescent="0.3">
      <c r="A408" t="s">
        <v>24</v>
      </c>
      <c r="B408" t="s">
        <v>23</v>
      </c>
      <c r="C408" t="s">
        <v>245</v>
      </c>
      <c r="D408" t="s">
        <v>306</v>
      </c>
      <c r="E408">
        <v>41</v>
      </c>
      <c r="F408">
        <v>617</v>
      </c>
      <c r="G408">
        <v>643</v>
      </c>
      <c r="H408">
        <v>648</v>
      </c>
      <c r="I408">
        <v>627</v>
      </c>
      <c r="J408">
        <v>637</v>
      </c>
      <c r="K408">
        <v>611</v>
      </c>
      <c r="L408">
        <v>616</v>
      </c>
      <c r="M408">
        <v>677</v>
      </c>
      <c r="N408">
        <v>630</v>
      </c>
      <c r="O408">
        <v>638</v>
      </c>
      <c r="P408">
        <v>605</v>
      </c>
      <c r="Q408">
        <v>607</v>
      </c>
      <c r="R408">
        <v>537</v>
      </c>
      <c r="S408">
        <v>525</v>
      </c>
      <c r="T408">
        <v>496</v>
      </c>
      <c r="U408">
        <v>505</v>
      </c>
      <c r="V408">
        <v>523</v>
      </c>
      <c r="W408">
        <v>494</v>
      </c>
      <c r="X408">
        <v>529</v>
      </c>
      <c r="Y408">
        <v>490</v>
      </c>
    </row>
    <row r="409" spans="1:25" x14ac:dyDescent="0.3">
      <c r="A409" t="s">
        <v>24</v>
      </c>
      <c r="B409" t="s">
        <v>23</v>
      </c>
      <c r="C409" t="s">
        <v>245</v>
      </c>
      <c r="D409" t="s">
        <v>306</v>
      </c>
      <c r="E409">
        <v>42</v>
      </c>
      <c r="F409">
        <v>649</v>
      </c>
      <c r="G409">
        <v>594</v>
      </c>
      <c r="H409">
        <v>629</v>
      </c>
      <c r="I409">
        <v>656</v>
      </c>
      <c r="J409">
        <v>632</v>
      </c>
      <c r="K409">
        <v>638</v>
      </c>
      <c r="L409">
        <v>586</v>
      </c>
      <c r="M409">
        <v>608</v>
      </c>
      <c r="N409">
        <v>682</v>
      </c>
      <c r="O409">
        <v>625</v>
      </c>
      <c r="P409">
        <v>652</v>
      </c>
      <c r="Q409">
        <v>609</v>
      </c>
      <c r="R409">
        <v>596</v>
      </c>
      <c r="S409">
        <v>534</v>
      </c>
      <c r="T409">
        <v>512</v>
      </c>
      <c r="U409">
        <v>487</v>
      </c>
      <c r="V409">
        <v>498</v>
      </c>
      <c r="W409">
        <v>525</v>
      </c>
      <c r="X409">
        <v>497</v>
      </c>
      <c r="Y409">
        <v>534</v>
      </c>
    </row>
    <row r="410" spans="1:25" x14ac:dyDescent="0.3">
      <c r="A410" t="s">
        <v>24</v>
      </c>
      <c r="B410" t="s">
        <v>23</v>
      </c>
      <c r="C410" t="s">
        <v>245</v>
      </c>
      <c r="D410" t="s">
        <v>306</v>
      </c>
      <c r="E410">
        <v>43</v>
      </c>
      <c r="F410">
        <v>646</v>
      </c>
      <c r="G410">
        <v>644</v>
      </c>
      <c r="H410">
        <v>589</v>
      </c>
      <c r="I410">
        <v>631</v>
      </c>
      <c r="J410">
        <v>638</v>
      </c>
      <c r="K410">
        <v>626</v>
      </c>
      <c r="L410">
        <v>629</v>
      </c>
      <c r="M410">
        <v>582</v>
      </c>
      <c r="N410">
        <v>596</v>
      </c>
      <c r="O410">
        <v>674</v>
      </c>
      <c r="P410">
        <v>637</v>
      </c>
      <c r="Q410">
        <v>651</v>
      </c>
      <c r="R410">
        <v>602</v>
      </c>
      <c r="S410">
        <v>584</v>
      </c>
      <c r="T410">
        <v>537</v>
      </c>
      <c r="U410">
        <v>526</v>
      </c>
      <c r="V410">
        <v>493</v>
      </c>
      <c r="W410">
        <v>510</v>
      </c>
      <c r="X410">
        <v>526</v>
      </c>
      <c r="Y410">
        <v>495</v>
      </c>
    </row>
    <row r="411" spans="1:25" x14ac:dyDescent="0.3">
      <c r="A411" t="s">
        <v>24</v>
      </c>
      <c r="B411" t="s">
        <v>23</v>
      </c>
      <c r="C411" t="s">
        <v>245</v>
      </c>
      <c r="D411" t="s">
        <v>306</v>
      </c>
      <c r="E411">
        <v>44</v>
      </c>
      <c r="F411">
        <v>591</v>
      </c>
      <c r="G411">
        <v>653</v>
      </c>
      <c r="H411">
        <v>632</v>
      </c>
      <c r="I411">
        <v>578</v>
      </c>
      <c r="J411">
        <v>629</v>
      </c>
      <c r="K411">
        <v>607</v>
      </c>
      <c r="L411">
        <v>634</v>
      </c>
      <c r="M411">
        <v>620</v>
      </c>
      <c r="N411">
        <v>572</v>
      </c>
      <c r="O411">
        <v>601</v>
      </c>
      <c r="P411">
        <v>670</v>
      </c>
      <c r="Q411">
        <v>631</v>
      </c>
      <c r="R411">
        <v>652</v>
      </c>
      <c r="S411">
        <v>613</v>
      </c>
      <c r="T411">
        <v>588</v>
      </c>
      <c r="U411">
        <v>538</v>
      </c>
      <c r="V411">
        <v>508</v>
      </c>
      <c r="W411">
        <v>490</v>
      </c>
      <c r="X411">
        <v>527</v>
      </c>
      <c r="Y411">
        <v>520</v>
      </c>
    </row>
    <row r="412" spans="1:25" x14ac:dyDescent="0.3">
      <c r="A412" t="s">
        <v>24</v>
      </c>
      <c r="B412" t="s">
        <v>23</v>
      </c>
      <c r="C412" t="s">
        <v>245</v>
      </c>
      <c r="D412" t="s">
        <v>306</v>
      </c>
      <c r="E412">
        <v>45</v>
      </c>
      <c r="F412">
        <v>590</v>
      </c>
      <c r="G412">
        <v>571</v>
      </c>
      <c r="H412">
        <v>646</v>
      </c>
      <c r="I412">
        <v>626</v>
      </c>
      <c r="J412">
        <v>579</v>
      </c>
      <c r="K412">
        <v>624</v>
      </c>
      <c r="L412">
        <v>605</v>
      </c>
      <c r="M412">
        <v>623</v>
      </c>
      <c r="N412">
        <v>612</v>
      </c>
      <c r="O412">
        <v>565</v>
      </c>
      <c r="P412">
        <v>604</v>
      </c>
      <c r="Q412">
        <v>667</v>
      </c>
      <c r="R412">
        <v>641</v>
      </c>
      <c r="S412">
        <v>638</v>
      </c>
      <c r="T412">
        <v>604</v>
      </c>
      <c r="U412">
        <v>595</v>
      </c>
      <c r="V412">
        <v>549</v>
      </c>
      <c r="W412">
        <v>506</v>
      </c>
      <c r="X412">
        <v>482</v>
      </c>
      <c r="Y412">
        <v>517</v>
      </c>
    </row>
    <row r="413" spans="1:25" x14ac:dyDescent="0.3">
      <c r="A413" t="s">
        <v>24</v>
      </c>
      <c r="B413" t="s">
        <v>23</v>
      </c>
      <c r="C413" t="s">
        <v>245</v>
      </c>
      <c r="D413" t="s">
        <v>306</v>
      </c>
      <c r="E413">
        <v>46</v>
      </c>
      <c r="F413">
        <v>593</v>
      </c>
      <c r="G413">
        <v>584</v>
      </c>
      <c r="H413">
        <v>567</v>
      </c>
      <c r="I413">
        <v>638</v>
      </c>
      <c r="J413">
        <v>618</v>
      </c>
      <c r="K413">
        <v>581</v>
      </c>
      <c r="L413">
        <v>603</v>
      </c>
      <c r="M413">
        <v>604</v>
      </c>
      <c r="N413">
        <v>623</v>
      </c>
      <c r="O413">
        <v>611</v>
      </c>
      <c r="P413">
        <v>576</v>
      </c>
      <c r="Q413">
        <v>600</v>
      </c>
      <c r="R413">
        <v>660</v>
      </c>
      <c r="S413">
        <v>622</v>
      </c>
      <c r="T413">
        <v>632</v>
      </c>
      <c r="U413">
        <v>603</v>
      </c>
      <c r="V413">
        <v>599</v>
      </c>
      <c r="W413">
        <v>546</v>
      </c>
      <c r="X413">
        <v>494</v>
      </c>
      <c r="Y413">
        <v>497</v>
      </c>
    </row>
    <row r="414" spans="1:25" x14ac:dyDescent="0.3">
      <c r="A414" t="s">
        <v>24</v>
      </c>
      <c r="B414" t="s">
        <v>23</v>
      </c>
      <c r="C414" t="s">
        <v>245</v>
      </c>
      <c r="D414" t="s">
        <v>306</v>
      </c>
      <c r="E414">
        <v>47</v>
      </c>
      <c r="F414">
        <v>553</v>
      </c>
      <c r="G414">
        <v>590</v>
      </c>
      <c r="H414">
        <v>578</v>
      </c>
      <c r="I414">
        <v>577</v>
      </c>
      <c r="J414">
        <v>631</v>
      </c>
      <c r="K414">
        <v>618</v>
      </c>
      <c r="L414">
        <v>567</v>
      </c>
      <c r="M414">
        <v>598</v>
      </c>
      <c r="N414">
        <v>594</v>
      </c>
      <c r="O414">
        <v>620</v>
      </c>
      <c r="P414">
        <v>622</v>
      </c>
      <c r="Q414">
        <v>581</v>
      </c>
      <c r="R414">
        <v>594</v>
      </c>
      <c r="S414">
        <v>660</v>
      </c>
      <c r="T414">
        <v>614</v>
      </c>
      <c r="U414">
        <v>640</v>
      </c>
      <c r="V414">
        <v>597</v>
      </c>
      <c r="W414">
        <v>602</v>
      </c>
      <c r="X414">
        <v>544</v>
      </c>
      <c r="Y414">
        <v>510</v>
      </c>
    </row>
    <row r="415" spans="1:25" x14ac:dyDescent="0.3">
      <c r="A415" t="s">
        <v>24</v>
      </c>
      <c r="B415" t="s">
        <v>23</v>
      </c>
      <c r="C415" t="s">
        <v>245</v>
      </c>
      <c r="D415" t="s">
        <v>306</v>
      </c>
      <c r="E415">
        <v>48</v>
      </c>
      <c r="F415">
        <v>580</v>
      </c>
      <c r="G415">
        <v>547</v>
      </c>
      <c r="H415">
        <v>578</v>
      </c>
      <c r="I415">
        <v>574</v>
      </c>
      <c r="J415">
        <v>575</v>
      </c>
      <c r="K415">
        <v>623</v>
      </c>
      <c r="L415">
        <v>606</v>
      </c>
      <c r="M415">
        <v>560</v>
      </c>
      <c r="N415">
        <v>588</v>
      </c>
      <c r="O415">
        <v>585</v>
      </c>
      <c r="P415">
        <v>622</v>
      </c>
      <c r="Q415">
        <v>600</v>
      </c>
      <c r="R415">
        <v>570</v>
      </c>
      <c r="S415">
        <v>602</v>
      </c>
      <c r="T415">
        <v>653</v>
      </c>
      <c r="U415">
        <v>608</v>
      </c>
      <c r="V415">
        <v>642</v>
      </c>
      <c r="W415">
        <v>593</v>
      </c>
      <c r="X415">
        <v>590</v>
      </c>
      <c r="Y415">
        <v>541</v>
      </c>
    </row>
    <row r="416" spans="1:25" x14ac:dyDescent="0.3">
      <c r="A416" t="s">
        <v>24</v>
      </c>
      <c r="B416" t="s">
        <v>23</v>
      </c>
      <c r="C416" t="s">
        <v>245</v>
      </c>
      <c r="D416" t="s">
        <v>306</v>
      </c>
      <c r="E416">
        <v>49</v>
      </c>
      <c r="F416">
        <v>550</v>
      </c>
      <c r="G416">
        <v>564</v>
      </c>
      <c r="H416">
        <v>542</v>
      </c>
      <c r="I416">
        <v>571</v>
      </c>
      <c r="J416">
        <v>569</v>
      </c>
      <c r="K416">
        <v>574</v>
      </c>
      <c r="L416">
        <v>622</v>
      </c>
      <c r="M416">
        <v>591</v>
      </c>
      <c r="N416">
        <v>550</v>
      </c>
      <c r="O416">
        <v>589</v>
      </c>
      <c r="P416">
        <v>592</v>
      </c>
      <c r="Q416">
        <v>628</v>
      </c>
      <c r="R416">
        <v>596</v>
      </c>
      <c r="S416">
        <v>563</v>
      </c>
      <c r="T416">
        <v>594</v>
      </c>
      <c r="U416">
        <v>651</v>
      </c>
      <c r="V416">
        <v>610</v>
      </c>
      <c r="W416">
        <v>647</v>
      </c>
      <c r="X416">
        <v>590</v>
      </c>
      <c r="Y416">
        <v>585</v>
      </c>
    </row>
    <row r="417" spans="1:25" x14ac:dyDescent="0.3">
      <c r="A417" t="s">
        <v>24</v>
      </c>
      <c r="B417" t="s">
        <v>23</v>
      </c>
      <c r="C417" t="s">
        <v>245</v>
      </c>
      <c r="D417" t="s">
        <v>306</v>
      </c>
      <c r="E417">
        <v>50</v>
      </c>
      <c r="F417">
        <v>519</v>
      </c>
      <c r="G417">
        <v>552</v>
      </c>
      <c r="H417">
        <v>560</v>
      </c>
      <c r="I417">
        <v>552</v>
      </c>
      <c r="J417">
        <v>565</v>
      </c>
      <c r="K417">
        <v>557</v>
      </c>
      <c r="L417">
        <v>576</v>
      </c>
      <c r="M417">
        <v>621</v>
      </c>
      <c r="N417">
        <v>586</v>
      </c>
      <c r="O417">
        <v>545</v>
      </c>
      <c r="P417">
        <v>593</v>
      </c>
      <c r="Q417">
        <v>578</v>
      </c>
      <c r="R417">
        <v>617</v>
      </c>
      <c r="S417">
        <v>596</v>
      </c>
      <c r="T417">
        <v>558</v>
      </c>
      <c r="U417">
        <v>597</v>
      </c>
      <c r="V417">
        <v>643</v>
      </c>
      <c r="W417">
        <v>610</v>
      </c>
      <c r="X417">
        <v>645</v>
      </c>
      <c r="Y417">
        <v>583</v>
      </c>
    </row>
    <row r="418" spans="1:25" x14ac:dyDescent="0.3">
      <c r="A418" t="s">
        <v>24</v>
      </c>
      <c r="B418" t="s">
        <v>23</v>
      </c>
      <c r="C418" t="s">
        <v>245</v>
      </c>
      <c r="D418" t="s">
        <v>306</v>
      </c>
      <c r="E418">
        <v>51</v>
      </c>
      <c r="F418">
        <v>552</v>
      </c>
      <c r="G418">
        <v>501</v>
      </c>
      <c r="H418">
        <v>554</v>
      </c>
      <c r="I418">
        <v>565</v>
      </c>
      <c r="J418">
        <v>539</v>
      </c>
      <c r="K418">
        <v>560</v>
      </c>
      <c r="L418">
        <v>556</v>
      </c>
      <c r="M418">
        <v>570</v>
      </c>
      <c r="N418">
        <v>615</v>
      </c>
      <c r="O418">
        <v>581</v>
      </c>
      <c r="P418">
        <v>547</v>
      </c>
      <c r="Q418">
        <v>596</v>
      </c>
      <c r="R418">
        <v>562</v>
      </c>
      <c r="S418">
        <v>621</v>
      </c>
      <c r="T418">
        <v>591</v>
      </c>
      <c r="U418">
        <v>549</v>
      </c>
      <c r="V418">
        <v>601</v>
      </c>
      <c r="W418">
        <v>636</v>
      </c>
      <c r="X418">
        <v>618</v>
      </c>
      <c r="Y418">
        <v>641</v>
      </c>
    </row>
    <row r="419" spans="1:25" x14ac:dyDescent="0.3">
      <c r="A419" t="s">
        <v>24</v>
      </c>
      <c r="B419" t="s">
        <v>23</v>
      </c>
      <c r="C419" t="s">
        <v>245</v>
      </c>
      <c r="D419" t="s">
        <v>306</v>
      </c>
      <c r="E419">
        <v>52</v>
      </c>
      <c r="F419">
        <v>651</v>
      </c>
      <c r="G419">
        <v>554</v>
      </c>
      <c r="H419">
        <v>500</v>
      </c>
      <c r="I419">
        <v>555</v>
      </c>
      <c r="J419">
        <v>561</v>
      </c>
      <c r="K419">
        <v>530</v>
      </c>
      <c r="L419">
        <v>555</v>
      </c>
      <c r="M419">
        <v>551</v>
      </c>
      <c r="N419">
        <v>558</v>
      </c>
      <c r="O419">
        <v>614</v>
      </c>
      <c r="P419">
        <v>588</v>
      </c>
      <c r="Q419">
        <v>537</v>
      </c>
      <c r="R419">
        <v>606</v>
      </c>
      <c r="S419">
        <v>576</v>
      </c>
      <c r="T419">
        <v>610</v>
      </c>
      <c r="U419">
        <v>590</v>
      </c>
      <c r="V419">
        <v>539</v>
      </c>
      <c r="W419">
        <v>579</v>
      </c>
      <c r="X419">
        <v>630</v>
      </c>
      <c r="Y419">
        <v>618</v>
      </c>
    </row>
    <row r="420" spans="1:25" x14ac:dyDescent="0.3">
      <c r="A420" t="s">
        <v>24</v>
      </c>
      <c r="B420" t="s">
        <v>23</v>
      </c>
      <c r="C420" t="s">
        <v>245</v>
      </c>
      <c r="D420" t="s">
        <v>306</v>
      </c>
      <c r="E420">
        <v>53</v>
      </c>
      <c r="F420">
        <v>688</v>
      </c>
      <c r="G420">
        <v>630</v>
      </c>
      <c r="H420">
        <v>556</v>
      </c>
      <c r="I420">
        <v>498</v>
      </c>
      <c r="J420">
        <v>558</v>
      </c>
      <c r="K420">
        <v>568</v>
      </c>
      <c r="L420">
        <v>525</v>
      </c>
      <c r="M420">
        <v>545</v>
      </c>
      <c r="N420">
        <v>540</v>
      </c>
      <c r="O420">
        <v>564</v>
      </c>
      <c r="P420">
        <v>609</v>
      </c>
      <c r="Q420">
        <v>582</v>
      </c>
      <c r="R420">
        <v>530</v>
      </c>
      <c r="S420">
        <v>602</v>
      </c>
      <c r="T420">
        <v>565</v>
      </c>
      <c r="U420">
        <v>604</v>
      </c>
      <c r="V420">
        <v>595</v>
      </c>
      <c r="W420">
        <v>531</v>
      </c>
      <c r="X420">
        <v>589</v>
      </c>
      <c r="Y420">
        <v>623</v>
      </c>
    </row>
    <row r="421" spans="1:25" x14ac:dyDescent="0.3">
      <c r="A421" t="s">
        <v>24</v>
      </c>
      <c r="B421" t="s">
        <v>23</v>
      </c>
      <c r="C421" t="s">
        <v>245</v>
      </c>
      <c r="D421" t="s">
        <v>306</v>
      </c>
      <c r="E421">
        <v>54</v>
      </c>
      <c r="F421">
        <v>729</v>
      </c>
      <c r="G421">
        <v>676</v>
      </c>
      <c r="H421">
        <v>629</v>
      </c>
      <c r="I421">
        <v>551</v>
      </c>
      <c r="J421">
        <v>499</v>
      </c>
      <c r="K421">
        <v>553</v>
      </c>
      <c r="L421">
        <v>554</v>
      </c>
      <c r="M421">
        <v>533</v>
      </c>
      <c r="N421">
        <v>541</v>
      </c>
      <c r="O421">
        <v>538</v>
      </c>
      <c r="P421">
        <v>565</v>
      </c>
      <c r="Q421">
        <v>601</v>
      </c>
      <c r="R421">
        <v>569</v>
      </c>
      <c r="S421">
        <v>516</v>
      </c>
      <c r="T421">
        <v>592</v>
      </c>
      <c r="U421">
        <v>581</v>
      </c>
      <c r="V421">
        <v>599</v>
      </c>
      <c r="W421">
        <v>604</v>
      </c>
      <c r="X421">
        <v>525</v>
      </c>
      <c r="Y421">
        <v>590</v>
      </c>
    </row>
    <row r="422" spans="1:25" x14ac:dyDescent="0.3">
      <c r="A422" t="s">
        <v>24</v>
      </c>
      <c r="B422" t="s">
        <v>23</v>
      </c>
      <c r="C422" t="s">
        <v>245</v>
      </c>
      <c r="D422" t="s">
        <v>306</v>
      </c>
      <c r="E422">
        <v>55</v>
      </c>
      <c r="F422">
        <v>526</v>
      </c>
      <c r="G422">
        <v>723</v>
      </c>
      <c r="H422">
        <v>671</v>
      </c>
      <c r="I422">
        <v>630</v>
      </c>
      <c r="J422">
        <v>551</v>
      </c>
      <c r="K422">
        <v>491</v>
      </c>
      <c r="L422">
        <v>542</v>
      </c>
      <c r="M422">
        <v>551</v>
      </c>
      <c r="N422">
        <v>525</v>
      </c>
      <c r="O422">
        <v>533</v>
      </c>
      <c r="P422">
        <v>537</v>
      </c>
      <c r="Q422">
        <v>556</v>
      </c>
      <c r="R422">
        <v>584</v>
      </c>
      <c r="S422">
        <v>559</v>
      </c>
      <c r="T422">
        <v>519</v>
      </c>
      <c r="U422">
        <v>591</v>
      </c>
      <c r="V422">
        <v>573</v>
      </c>
      <c r="W422">
        <v>596</v>
      </c>
      <c r="X422">
        <v>601</v>
      </c>
      <c r="Y422">
        <v>539</v>
      </c>
    </row>
    <row r="423" spans="1:25" x14ac:dyDescent="0.3">
      <c r="A423" t="s">
        <v>24</v>
      </c>
      <c r="B423" t="s">
        <v>23</v>
      </c>
      <c r="C423" t="s">
        <v>245</v>
      </c>
      <c r="D423" t="s">
        <v>306</v>
      </c>
      <c r="E423">
        <v>56</v>
      </c>
      <c r="F423">
        <v>511</v>
      </c>
      <c r="G423">
        <v>522</v>
      </c>
      <c r="H423">
        <v>722</v>
      </c>
      <c r="I423">
        <v>679</v>
      </c>
      <c r="J423">
        <v>623</v>
      </c>
      <c r="K423">
        <v>549</v>
      </c>
      <c r="L423">
        <v>495</v>
      </c>
      <c r="M423">
        <v>540</v>
      </c>
      <c r="N423">
        <v>545</v>
      </c>
      <c r="O423">
        <v>518</v>
      </c>
      <c r="P423">
        <v>518</v>
      </c>
      <c r="Q423">
        <v>534</v>
      </c>
      <c r="R423">
        <v>548</v>
      </c>
      <c r="S423">
        <v>591</v>
      </c>
      <c r="T423">
        <v>552</v>
      </c>
      <c r="U423">
        <v>520</v>
      </c>
      <c r="V423">
        <v>585</v>
      </c>
      <c r="W423">
        <v>578</v>
      </c>
      <c r="X423">
        <v>592</v>
      </c>
      <c r="Y423">
        <v>596</v>
      </c>
    </row>
    <row r="424" spans="1:25" x14ac:dyDescent="0.3">
      <c r="A424" t="s">
        <v>24</v>
      </c>
      <c r="B424" t="s">
        <v>23</v>
      </c>
      <c r="C424" t="s">
        <v>245</v>
      </c>
      <c r="D424" t="s">
        <v>306</v>
      </c>
      <c r="E424">
        <v>57</v>
      </c>
      <c r="F424">
        <v>498</v>
      </c>
      <c r="G424">
        <v>508</v>
      </c>
      <c r="H424">
        <v>510</v>
      </c>
      <c r="I424">
        <v>721</v>
      </c>
      <c r="J424">
        <v>670</v>
      </c>
      <c r="K424">
        <v>613</v>
      </c>
      <c r="L424">
        <v>542</v>
      </c>
      <c r="M424">
        <v>481</v>
      </c>
      <c r="N424">
        <v>528</v>
      </c>
      <c r="O424">
        <v>539</v>
      </c>
      <c r="P424">
        <v>512</v>
      </c>
      <c r="Q424">
        <v>507</v>
      </c>
      <c r="R424">
        <v>533</v>
      </c>
      <c r="S424">
        <v>545</v>
      </c>
      <c r="T424">
        <v>587</v>
      </c>
      <c r="U424">
        <v>562</v>
      </c>
      <c r="V424">
        <v>521</v>
      </c>
      <c r="W424">
        <v>570</v>
      </c>
      <c r="X424">
        <v>589</v>
      </c>
      <c r="Y424">
        <v>583</v>
      </c>
    </row>
    <row r="425" spans="1:25" x14ac:dyDescent="0.3">
      <c r="A425" t="s">
        <v>24</v>
      </c>
      <c r="B425" t="s">
        <v>23</v>
      </c>
      <c r="C425" t="s">
        <v>245</v>
      </c>
      <c r="D425" t="s">
        <v>306</v>
      </c>
      <c r="E425">
        <v>58</v>
      </c>
      <c r="F425">
        <v>475</v>
      </c>
      <c r="G425">
        <v>492</v>
      </c>
      <c r="H425">
        <v>498</v>
      </c>
      <c r="I425">
        <v>500</v>
      </c>
      <c r="J425">
        <v>710</v>
      </c>
      <c r="K425">
        <v>667</v>
      </c>
      <c r="L425">
        <v>594</v>
      </c>
      <c r="M425">
        <v>533</v>
      </c>
      <c r="N425">
        <v>472</v>
      </c>
      <c r="O425">
        <v>523</v>
      </c>
      <c r="P425">
        <v>532</v>
      </c>
      <c r="Q425">
        <v>506</v>
      </c>
      <c r="R425">
        <v>501</v>
      </c>
      <c r="S425">
        <v>531</v>
      </c>
      <c r="T425">
        <v>548</v>
      </c>
      <c r="U425">
        <v>579</v>
      </c>
      <c r="V425">
        <v>557</v>
      </c>
      <c r="W425">
        <v>523</v>
      </c>
      <c r="X425">
        <v>558</v>
      </c>
      <c r="Y425">
        <v>585</v>
      </c>
    </row>
    <row r="426" spans="1:25" x14ac:dyDescent="0.3">
      <c r="A426" t="s">
        <v>24</v>
      </c>
      <c r="B426" t="s">
        <v>23</v>
      </c>
      <c r="C426" t="s">
        <v>245</v>
      </c>
      <c r="D426" t="s">
        <v>306</v>
      </c>
      <c r="E426">
        <v>59</v>
      </c>
      <c r="F426">
        <v>450</v>
      </c>
      <c r="G426">
        <v>472</v>
      </c>
      <c r="H426">
        <v>494</v>
      </c>
      <c r="I426">
        <v>500</v>
      </c>
      <c r="J426">
        <v>503</v>
      </c>
      <c r="K426">
        <v>704</v>
      </c>
      <c r="L426">
        <v>654</v>
      </c>
      <c r="M426">
        <v>584</v>
      </c>
      <c r="N426">
        <v>523</v>
      </c>
      <c r="O426">
        <v>466</v>
      </c>
      <c r="P426">
        <v>521</v>
      </c>
      <c r="Q426">
        <v>521</v>
      </c>
      <c r="R426">
        <v>509</v>
      </c>
      <c r="S426">
        <v>499</v>
      </c>
      <c r="T426">
        <v>529</v>
      </c>
      <c r="U426">
        <v>548</v>
      </c>
      <c r="V426">
        <v>572</v>
      </c>
      <c r="W426">
        <v>554</v>
      </c>
      <c r="X426">
        <v>533</v>
      </c>
      <c r="Y426">
        <v>550</v>
      </c>
    </row>
    <row r="427" spans="1:25" x14ac:dyDescent="0.3">
      <c r="A427" t="s">
        <v>24</v>
      </c>
      <c r="B427" t="s">
        <v>23</v>
      </c>
      <c r="C427" t="s">
        <v>245</v>
      </c>
      <c r="D427" t="s">
        <v>306</v>
      </c>
      <c r="E427">
        <v>60</v>
      </c>
      <c r="F427">
        <v>417</v>
      </c>
      <c r="G427">
        <v>441</v>
      </c>
      <c r="H427">
        <v>466</v>
      </c>
      <c r="I427">
        <v>488</v>
      </c>
      <c r="J427">
        <v>494</v>
      </c>
      <c r="K427">
        <v>506</v>
      </c>
      <c r="L427">
        <v>679</v>
      </c>
      <c r="M427">
        <v>641</v>
      </c>
      <c r="N427">
        <v>573</v>
      </c>
      <c r="O427">
        <v>515</v>
      </c>
      <c r="P427">
        <v>464</v>
      </c>
      <c r="Q427">
        <v>503</v>
      </c>
      <c r="R427">
        <v>510</v>
      </c>
      <c r="S427">
        <v>502</v>
      </c>
      <c r="T427">
        <v>489</v>
      </c>
      <c r="U427">
        <v>531</v>
      </c>
      <c r="V427">
        <v>543</v>
      </c>
      <c r="W427">
        <v>566</v>
      </c>
      <c r="X427">
        <v>545</v>
      </c>
      <c r="Y427">
        <v>529</v>
      </c>
    </row>
    <row r="428" spans="1:25" x14ac:dyDescent="0.3">
      <c r="A428" t="s">
        <v>24</v>
      </c>
      <c r="B428" t="s">
        <v>23</v>
      </c>
      <c r="C428" t="s">
        <v>245</v>
      </c>
      <c r="D428" t="s">
        <v>306</v>
      </c>
      <c r="E428">
        <v>61</v>
      </c>
      <c r="F428">
        <v>407</v>
      </c>
      <c r="G428">
        <v>418</v>
      </c>
      <c r="H428">
        <v>426</v>
      </c>
      <c r="I428">
        <v>464</v>
      </c>
      <c r="J428">
        <v>477</v>
      </c>
      <c r="K428">
        <v>485</v>
      </c>
      <c r="L428">
        <v>495</v>
      </c>
      <c r="M428">
        <v>671</v>
      </c>
      <c r="N428">
        <v>633</v>
      </c>
      <c r="O428">
        <v>567</v>
      </c>
      <c r="P428">
        <v>512</v>
      </c>
      <c r="Q428">
        <v>460</v>
      </c>
      <c r="R428">
        <v>502</v>
      </c>
      <c r="S428">
        <v>508</v>
      </c>
      <c r="T428">
        <v>490</v>
      </c>
      <c r="U428">
        <v>478</v>
      </c>
      <c r="V428">
        <v>522</v>
      </c>
      <c r="W428">
        <v>543</v>
      </c>
      <c r="X428">
        <v>562</v>
      </c>
      <c r="Y428">
        <v>536</v>
      </c>
    </row>
    <row r="429" spans="1:25" x14ac:dyDescent="0.3">
      <c r="A429" t="s">
        <v>24</v>
      </c>
      <c r="B429" t="s">
        <v>23</v>
      </c>
      <c r="C429" t="s">
        <v>245</v>
      </c>
      <c r="D429" t="s">
        <v>306</v>
      </c>
      <c r="E429">
        <v>62</v>
      </c>
      <c r="F429">
        <v>414</v>
      </c>
      <c r="G429">
        <v>401</v>
      </c>
      <c r="H429">
        <v>412</v>
      </c>
      <c r="I429">
        <v>420</v>
      </c>
      <c r="J429">
        <v>457</v>
      </c>
      <c r="K429">
        <v>472</v>
      </c>
      <c r="L429">
        <v>470</v>
      </c>
      <c r="M429">
        <v>491</v>
      </c>
      <c r="N429">
        <v>668</v>
      </c>
      <c r="O429">
        <v>618</v>
      </c>
      <c r="P429">
        <v>565</v>
      </c>
      <c r="Q429">
        <v>501</v>
      </c>
      <c r="R429">
        <v>453</v>
      </c>
      <c r="S429">
        <v>502</v>
      </c>
      <c r="T429">
        <v>498</v>
      </c>
      <c r="U429">
        <v>481</v>
      </c>
      <c r="V429">
        <v>471</v>
      </c>
      <c r="W429">
        <v>516</v>
      </c>
      <c r="X429">
        <v>538</v>
      </c>
      <c r="Y429">
        <v>553</v>
      </c>
    </row>
    <row r="430" spans="1:25" x14ac:dyDescent="0.3">
      <c r="A430" t="s">
        <v>24</v>
      </c>
      <c r="B430" t="s">
        <v>23</v>
      </c>
      <c r="C430" t="s">
        <v>245</v>
      </c>
      <c r="D430" t="s">
        <v>306</v>
      </c>
      <c r="E430">
        <v>63</v>
      </c>
      <c r="F430">
        <v>410</v>
      </c>
      <c r="G430">
        <v>401</v>
      </c>
      <c r="H430">
        <v>396</v>
      </c>
      <c r="I430">
        <v>399</v>
      </c>
      <c r="J430">
        <v>424</v>
      </c>
      <c r="K430">
        <v>447</v>
      </c>
      <c r="L430">
        <v>450</v>
      </c>
      <c r="M430">
        <v>467</v>
      </c>
      <c r="N430">
        <v>492</v>
      </c>
      <c r="O430">
        <v>653</v>
      </c>
      <c r="P430">
        <v>619</v>
      </c>
      <c r="Q430">
        <v>560</v>
      </c>
      <c r="R430">
        <v>487</v>
      </c>
      <c r="S430">
        <v>453</v>
      </c>
      <c r="T430">
        <v>494</v>
      </c>
      <c r="U430">
        <v>485</v>
      </c>
      <c r="V430">
        <v>477</v>
      </c>
      <c r="W430">
        <v>471</v>
      </c>
      <c r="X430">
        <v>520</v>
      </c>
      <c r="Y430">
        <v>532</v>
      </c>
    </row>
    <row r="431" spans="1:25" x14ac:dyDescent="0.3">
      <c r="A431" t="s">
        <v>24</v>
      </c>
      <c r="B431" t="s">
        <v>23</v>
      </c>
      <c r="C431" t="s">
        <v>245</v>
      </c>
      <c r="D431" t="s">
        <v>306</v>
      </c>
      <c r="E431">
        <v>64</v>
      </c>
      <c r="F431">
        <v>428</v>
      </c>
      <c r="G431">
        <v>403</v>
      </c>
      <c r="H431">
        <v>392</v>
      </c>
      <c r="I431">
        <v>397</v>
      </c>
      <c r="J431">
        <v>398</v>
      </c>
      <c r="K431">
        <v>424</v>
      </c>
      <c r="L431">
        <v>444</v>
      </c>
      <c r="M431">
        <v>449</v>
      </c>
      <c r="N431">
        <v>459</v>
      </c>
      <c r="O431">
        <v>482</v>
      </c>
      <c r="P431">
        <v>656</v>
      </c>
      <c r="Q431">
        <v>604</v>
      </c>
      <c r="R431">
        <v>552</v>
      </c>
      <c r="S431">
        <v>480</v>
      </c>
      <c r="T431">
        <v>447</v>
      </c>
      <c r="U431">
        <v>490</v>
      </c>
      <c r="V431">
        <v>493</v>
      </c>
      <c r="W431">
        <v>469</v>
      </c>
      <c r="X431">
        <v>463</v>
      </c>
      <c r="Y431">
        <v>510</v>
      </c>
    </row>
    <row r="432" spans="1:25" x14ac:dyDescent="0.3">
      <c r="A432" t="s">
        <v>24</v>
      </c>
      <c r="B432" t="s">
        <v>23</v>
      </c>
      <c r="C432" t="s">
        <v>245</v>
      </c>
      <c r="D432" t="s">
        <v>306</v>
      </c>
      <c r="E432">
        <v>65</v>
      </c>
      <c r="F432">
        <v>373</v>
      </c>
      <c r="G432">
        <v>415</v>
      </c>
      <c r="H432">
        <v>393</v>
      </c>
      <c r="I432">
        <v>385</v>
      </c>
      <c r="J432">
        <v>382</v>
      </c>
      <c r="K432">
        <v>396</v>
      </c>
      <c r="L432">
        <v>405</v>
      </c>
      <c r="M432">
        <v>434</v>
      </c>
      <c r="N432">
        <v>443</v>
      </c>
      <c r="O432">
        <v>447</v>
      </c>
      <c r="P432">
        <v>478</v>
      </c>
      <c r="Q432">
        <v>629</v>
      </c>
      <c r="R432">
        <v>597</v>
      </c>
      <c r="S432">
        <v>542</v>
      </c>
      <c r="T432">
        <v>475</v>
      </c>
      <c r="U432">
        <v>439</v>
      </c>
      <c r="V432">
        <v>475</v>
      </c>
      <c r="W432">
        <v>485</v>
      </c>
      <c r="X432">
        <v>470</v>
      </c>
      <c r="Y432">
        <v>448</v>
      </c>
    </row>
    <row r="433" spans="1:25" x14ac:dyDescent="0.3">
      <c r="A433" t="s">
        <v>24</v>
      </c>
      <c r="B433" t="s">
        <v>23</v>
      </c>
      <c r="C433" t="s">
        <v>245</v>
      </c>
      <c r="D433" t="s">
        <v>306</v>
      </c>
      <c r="E433">
        <v>66</v>
      </c>
      <c r="F433">
        <v>361</v>
      </c>
      <c r="G433">
        <v>360</v>
      </c>
      <c r="H433">
        <v>405</v>
      </c>
      <c r="I433">
        <v>383</v>
      </c>
      <c r="J433">
        <v>376</v>
      </c>
      <c r="K433">
        <v>380</v>
      </c>
      <c r="L433">
        <v>394</v>
      </c>
      <c r="M433">
        <v>399</v>
      </c>
      <c r="N433">
        <v>428</v>
      </c>
      <c r="O433">
        <v>441</v>
      </c>
      <c r="P433">
        <v>434</v>
      </c>
      <c r="Q433">
        <v>471</v>
      </c>
      <c r="R433">
        <v>613</v>
      </c>
      <c r="S433">
        <v>587</v>
      </c>
      <c r="T433">
        <v>532</v>
      </c>
      <c r="U433">
        <v>474</v>
      </c>
      <c r="V433">
        <v>432</v>
      </c>
      <c r="W433">
        <v>470</v>
      </c>
      <c r="X433">
        <v>484</v>
      </c>
      <c r="Y433">
        <v>456</v>
      </c>
    </row>
    <row r="434" spans="1:25" x14ac:dyDescent="0.3">
      <c r="A434" t="s">
        <v>24</v>
      </c>
      <c r="B434" t="s">
        <v>23</v>
      </c>
      <c r="C434" t="s">
        <v>245</v>
      </c>
      <c r="D434" t="s">
        <v>306</v>
      </c>
      <c r="E434">
        <v>67</v>
      </c>
      <c r="F434">
        <v>335</v>
      </c>
      <c r="G434">
        <v>346</v>
      </c>
      <c r="H434">
        <v>354</v>
      </c>
      <c r="I434">
        <v>390</v>
      </c>
      <c r="J434">
        <v>374</v>
      </c>
      <c r="K434">
        <v>362</v>
      </c>
      <c r="L434">
        <v>376</v>
      </c>
      <c r="M434">
        <v>393</v>
      </c>
      <c r="N434">
        <v>390</v>
      </c>
      <c r="O434">
        <v>425</v>
      </c>
      <c r="P434">
        <v>431</v>
      </c>
      <c r="Q434">
        <v>424</v>
      </c>
      <c r="R434">
        <v>467</v>
      </c>
      <c r="S434">
        <v>599</v>
      </c>
      <c r="T434">
        <v>570</v>
      </c>
      <c r="U434">
        <v>521</v>
      </c>
      <c r="V434">
        <v>464</v>
      </c>
      <c r="W434">
        <v>423</v>
      </c>
      <c r="X434">
        <v>460</v>
      </c>
      <c r="Y434">
        <v>478</v>
      </c>
    </row>
    <row r="435" spans="1:25" x14ac:dyDescent="0.3">
      <c r="A435" t="s">
        <v>24</v>
      </c>
      <c r="B435" t="s">
        <v>23</v>
      </c>
      <c r="C435" t="s">
        <v>245</v>
      </c>
      <c r="D435" t="s">
        <v>306</v>
      </c>
      <c r="E435">
        <v>68</v>
      </c>
      <c r="F435">
        <v>323</v>
      </c>
      <c r="G435">
        <v>329</v>
      </c>
      <c r="H435">
        <v>335</v>
      </c>
      <c r="I435">
        <v>338</v>
      </c>
      <c r="J435">
        <v>372</v>
      </c>
      <c r="K435">
        <v>359</v>
      </c>
      <c r="L435">
        <v>352</v>
      </c>
      <c r="M435">
        <v>367</v>
      </c>
      <c r="N435">
        <v>379</v>
      </c>
      <c r="O435">
        <v>377</v>
      </c>
      <c r="P435">
        <v>421</v>
      </c>
      <c r="Q435">
        <v>420</v>
      </c>
      <c r="R435">
        <v>409</v>
      </c>
      <c r="S435">
        <v>458</v>
      </c>
      <c r="T435">
        <v>585</v>
      </c>
      <c r="U435">
        <v>553</v>
      </c>
      <c r="V435">
        <v>501</v>
      </c>
      <c r="W435">
        <v>459</v>
      </c>
      <c r="X435">
        <v>415</v>
      </c>
      <c r="Y435">
        <v>441</v>
      </c>
    </row>
    <row r="436" spans="1:25" x14ac:dyDescent="0.3">
      <c r="A436" t="s">
        <v>24</v>
      </c>
      <c r="B436" t="s">
        <v>23</v>
      </c>
      <c r="C436" t="s">
        <v>245</v>
      </c>
      <c r="D436" t="s">
        <v>306</v>
      </c>
      <c r="E436">
        <v>69</v>
      </c>
      <c r="F436">
        <v>342</v>
      </c>
      <c r="G436">
        <v>314</v>
      </c>
      <c r="H436">
        <v>317</v>
      </c>
      <c r="I436">
        <v>318</v>
      </c>
      <c r="J436">
        <v>336</v>
      </c>
      <c r="K436">
        <v>366</v>
      </c>
      <c r="L436">
        <v>347</v>
      </c>
      <c r="M436">
        <v>345</v>
      </c>
      <c r="N436">
        <v>356</v>
      </c>
      <c r="O436">
        <v>370</v>
      </c>
      <c r="P436">
        <v>365</v>
      </c>
      <c r="Q436">
        <v>404</v>
      </c>
      <c r="R436">
        <v>409</v>
      </c>
      <c r="S436">
        <v>400</v>
      </c>
      <c r="T436">
        <v>460</v>
      </c>
      <c r="U436">
        <v>563</v>
      </c>
      <c r="V436">
        <v>546</v>
      </c>
      <c r="W436">
        <v>489</v>
      </c>
      <c r="X436">
        <v>437</v>
      </c>
      <c r="Y436">
        <v>399</v>
      </c>
    </row>
    <row r="437" spans="1:25" x14ac:dyDescent="0.3">
      <c r="A437" t="s">
        <v>24</v>
      </c>
      <c r="B437" t="s">
        <v>23</v>
      </c>
      <c r="C437" t="s">
        <v>245</v>
      </c>
      <c r="D437" t="s">
        <v>306</v>
      </c>
      <c r="E437">
        <v>70</v>
      </c>
      <c r="F437">
        <v>325</v>
      </c>
      <c r="G437">
        <v>329</v>
      </c>
      <c r="H437">
        <v>307</v>
      </c>
      <c r="I437">
        <v>308</v>
      </c>
      <c r="J437">
        <v>315</v>
      </c>
      <c r="K437">
        <v>327</v>
      </c>
      <c r="L437">
        <v>349</v>
      </c>
      <c r="M437">
        <v>339</v>
      </c>
      <c r="N437">
        <v>338</v>
      </c>
      <c r="O437">
        <v>347</v>
      </c>
      <c r="P437">
        <v>359</v>
      </c>
      <c r="Q437">
        <v>360</v>
      </c>
      <c r="R437">
        <v>390</v>
      </c>
      <c r="S437">
        <v>399</v>
      </c>
      <c r="T437">
        <v>393</v>
      </c>
      <c r="U437">
        <v>446</v>
      </c>
      <c r="V437">
        <v>556</v>
      </c>
      <c r="W437">
        <v>534</v>
      </c>
      <c r="X437">
        <v>475</v>
      </c>
      <c r="Y437">
        <v>433</v>
      </c>
    </row>
    <row r="438" spans="1:25" x14ac:dyDescent="0.3">
      <c r="A438" t="s">
        <v>24</v>
      </c>
      <c r="B438" t="s">
        <v>23</v>
      </c>
      <c r="C438" t="s">
        <v>245</v>
      </c>
      <c r="D438" t="s">
        <v>306</v>
      </c>
      <c r="E438">
        <v>71</v>
      </c>
      <c r="F438">
        <v>321</v>
      </c>
      <c r="G438">
        <v>312</v>
      </c>
      <c r="H438">
        <v>310</v>
      </c>
      <c r="I438">
        <v>303</v>
      </c>
      <c r="J438">
        <v>302</v>
      </c>
      <c r="K438">
        <v>302</v>
      </c>
      <c r="L438">
        <v>315</v>
      </c>
      <c r="M438">
        <v>342</v>
      </c>
      <c r="N438">
        <v>336</v>
      </c>
      <c r="O438">
        <v>330</v>
      </c>
      <c r="P438">
        <v>338</v>
      </c>
      <c r="Q438">
        <v>349</v>
      </c>
      <c r="R438">
        <v>347</v>
      </c>
      <c r="S438">
        <v>390</v>
      </c>
      <c r="T438">
        <v>385</v>
      </c>
      <c r="U438">
        <v>382</v>
      </c>
      <c r="V438">
        <v>433</v>
      </c>
      <c r="W438">
        <v>552</v>
      </c>
      <c r="X438">
        <v>526</v>
      </c>
      <c r="Y438">
        <v>456</v>
      </c>
    </row>
    <row r="439" spans="1:25" x14ac:dyDescent="0.3">
      <c r="A439" t="s">
        <v>24</v>
      </c>
      <c r="B439" t="s">
        <v>23</v>
      </c>
      <c r="C439" t="s">
        <v>245</v>
      </c>
      <c r="D439" t="s">
        <v>306</v>
      </c>
      <c r="E439">
        <v>72</v>
      </c>
      <c r="F439">
        <v>301</v>
      </c>
      <c r="G439">
        <v>309</v>
      </c>
      <c r="H439">
        <v>301</v>
      </c>
      <c r="I439">
        <v>295</v>
      </c>
      <c r="J439">
        <v>287</v>
      </c>
      <c r="K439">
        <v>283</v>
      </c>
      <c r="L439">
        <v>297</v>
      </c>
      <c r="M439">
        <v>310</v>
      </c>
      <c r="N439">
        <v>326</v>
      </c>
      <c r="O439">
        <v>323</v>
      </c>
      <c r="P439">
        <v>322</v>
      </c>
      <c r="Q439">
        <v>322</v>
      </c>
      <c r="R439">
        <v>335</v>
      </c>
      <c r="S439">
        <v>338</v>
      </c>
      <c r="T439">
        <v>384</v>
      </c>
      <c r="U439">
        <v>381</v>
      </c>
      <c r="V439">
        <v>360</v>
      </c>
      <c r="W439">
        <v>428</v>
      </c>
      <c r="X439">
        <v>546</v>
      </c>
      <c r="Y439">
        <v>508</v>
      </c>
    </row>
    <row r="440" spans="1:25" x14ac:dyDescent="0.3">
      <c r="A440" t="s">
        <v>24</v>
      </c>
      <c r="B440" t="s">
        <v>23</v>
      </c>
      <c r="C440" t="s">
        <v>245</v>
      </c>
      <c r="D440" t="s">
        <v>306</v>
      </c>
      <c r="E440">
        <v>73</v>
      </c>
      <c r="F440">
        <v>273</v>
      </c>
      <c r="G440">
        <v>285</v>
      </c>
      <c r="H440">
        <v>298</v>
      </c>
      <c r="I440">
        <v>278</v>
      </c>
      <c r="J440">
        <v>282</v>
      </c>
      <c r="K440">
        <v>279</v>
      </c>
      <c r="L440">
        <v>270</v>
      </c>
      <c r="M440">
        <v>294</v>
      </c>
      <c r="N440">
        <v>298</v>
      </c>
      <c r="O440">
        <v>314</v>
      </c>
      <c r="P440">
        <v>311</v>
      </c>
      <c r="Q440">
        <v>317</v>
      </c>
      <c r="R440">
        <v>316</v>
      </c>
      <c r="S440">
        <v>325</v>
      </c>
      <c r="T440">
        <v>331</v>
      </c>
      <c r="U440">
        <v>362</v>
      </c>
      <c r="V440">
        <v>376</v>
      </c>
      <c r="W440">
        <v>353</v>
      </c>
      <c r="X440">
        <v>410</v>
      </c>
      <c r="Y440">
        <v>523</v>
      </c>
    </row>
    <row r="441" spans="1:25" x14ac:dyDescent="0.3">
      <c r="A441" t="s">
        <v>24</v>
      </c>
      <c r="B441" t="s">
        <v>23</v>
      </c>
      <c r="C441" t="s">
        <v>245</v>
      </c>
      <c r="D441" t="s">
        <v>306</v>
      </c>
      <c r="E441">
        <v>74</v>
      </c>
      <c r="F441">
        <v>282</v>
      </c>
      <c r="G441">
        <v>261</v>
      </c>
      <c r="H441">
        <v>280</v>
      </c>
      <c r="I441">
        <v>274</v>
      </c>
      <c r="J441">
        <v>269</v>
      </c>
      <c r="K441">
        <v>271</v>
      </c>
      <c r="L441">
        <v>264</v>
      </c>
      <c r="M441">
        <v>257</v>
      </c>
      <c r="N441">
        <v>281</v>
      </c>
      <c r="O441">
        <v>285</v>
      </c>
      <c r="P441">
        <v>304</v>
      </c>
      <c r="Q441">
        <v>300</v>
      </c>
      <c r="R441">
        <v>300</v>
      </c>
      <c r="S441">
        <v>310</v>
      </c>
      <c r="T441">
        <v>314</v>
      </c>
      <c r="U441">
        <v>321</v>
      </c>
      <c r="V441">
        <v>344</v>
      </c>
      <c r="W441">
        <v>364</v>
      </c>
      <c r="X441">
        <v>343</v>
      </c>
      <c r="Y441">
        <v>402</v>
      </c>
    </row>
    <row r="442" spans="1:25" x14ac:dyDescent="0.3">
      <c r="A442" t="s">
        <v>24</v>
      </c>
      <c r="B442" t="s">
        <v>23</v>
      </c>
      <c r="C442" t="s">
        <v>245</v>
      </c>
      <c r="D442" t="s">
        <v>306</v>
      </c>
      <c r="E442">
        <v>75</v>
      </c>
      <c r="F442">
        <v>288</v>
      </c>
      <c r="G442">
        <v>265</v>
      </c>
      <c r="H442">
        <v>243</v>
      </c>
      <c r="I442">
        <v>260</v>
      </c>
      <c r="J442">
        <v>261</v>
      </c>
      <c r="K442">
        <v>247</v>
      </c>
      <c r="L442">
        <v>259</v>
      </c>
      <c r="M442">
        <v>248</v>
      </c>
      <c r="N442">
        <v>238</v>
      </c>
      <c r="O442">
        <v>273</v>
      </c>
      <c r="P442">
        <v>269</v>
      </c>
      <c r="Q442">
        <v>298</v>
      </c>
      <c r="R442">
        <v>289</v>
      </c>
      <c r="S442">
        <v>285</v>
      </c>
      <c r="T442">
        <v>299</v>
      </c>
      <c r="U442">
        <v>303</v>
      </c>
      <c r="V442">
        <v>304</v>
      </c>
      <c r="W442">
        <v>331</v>
      </c>
      <c r="X442">
        <v>356</v>
      </c>
      <c r="Y442">
        <v>341</v>
      </c>
    </row>
    <row r="443" spans="1:25" x14ac:dyDescent="0.3">
      <c r="A443" t="s">
        <v>24</v>
      </c>
      <c r="B443" t="s">
        <v>23</v>
      </c>
      <c r="C443" t="s">
        <v>245</v>
      </c>
      <c r="D443" t="s">
        <v>306</v>
      </c>
      <c r="E443">
        <v>76</v>
      </c>
      <c r="F443">
        <v>237</v>
      </c>
      <c r="G443">
        <v>266</v>
      </c>
      <c r="H443">
        <v>250</v>
      </c>
      <c r="I443">
        <v>222</v>
      </c>
      <c r="J443">
        <v>254</v>
      </c>
      <c r="K443">
        <v>245</v>
      </c>
      <c r="L443">
        <v>246</v>
      </c>
      <c r="M443">
        <v>240</v>
      </c>
      <c r="N443">
        <v>245</v>
      </c>
      <c r="O443">
        <v>213</v>
      </c>
      <c r="P443">
        <v>260</v>
      </c>
      <c r="Q443">
        <v>252</v>
      </c>
      <c r="R443">
        <v>289</v>
      </c>
      <c r="S443">
        <v>276</v>
      </c>
      <c r="T443">
        <v>274</v>
      </c>
      <c r="U443">
        <v>296</v>
      </c>
      <c r="V443">
        <v>291</v>
      </c>
      <c r="W443">
        <v>298</v>
      </c>
      <c r="X443">
        <v>323</v>
      </c>
      <c r="Y443">
        <v>337</v>
      </c>
    </row>
    <row r="444" spans="1:25" x14ac:dyDescent="0.3">
      <c r="A444" t="s">
        <v>24</v>
      </c>
      <c r="B444" t="s">
        <v>23</v>
      </c>
      <c r="C444" t="s">
        <v>245</v>
      </c>
      <c r="D444" t="s">
        <v>306</v>
      </c>
      <c r="E444">
        <v>77</v>
      </c>
      <c r="F444">
        <v>239</v>
      </c>
      <c r="G444">
        <v>221</v>
      </c>
      <c r="H444">
        <v>247</v>
      </c>
      <c r="I444">
        <v>235</v>
      </c>
      <c r="J444">
        <v>209</v>
      </c>
      <c r="K444">
        <v>233</v>
      </c>
      <c r="L444">
        <v>236</v>
      </c>
      <c r="M444">
        <v>231</v>
      </c>
      <c r="N444">
        <v>232</v>
      </c>
      <c r="O444">
        <v>239</v>
      </c>
      <c r="P444">
        <v>195</v>
      </c>
      <c r="Q444">
        <v>250</v>
      </c>
      <c r="R444">
        <v>243</v>
      </c>
      <c r="S444">
        <v>275</v>
      </c>
      <c r="T444">
        <v>262</v>
      </c>
      <c r="U444">
        <v>260</v>
      </c>
      <c r="V444">
        <v>277</v>
      </c>
      <c r="W444">
        <v>279</v>
      </c>
      <c r="X444">
        <v>282</v>
      </c>
      <c r="Y444">
        <v>300</v>
      </c>
    </row>
    <row r="445" spans="1:25" x14ac:dyDescent="0.3">
      <c r="A445" t="s">
        <v>24</v>
      </c>
      <c r="B445" t="s">
        <v>23</v>
      </c>
      <c r="C445" t="s">
        <v>245</v>
      </c>
      <c r="D445" t="s">
        <v>306</v>
      </c>
      <c r="E445">
        <v>78</v>
      </c>
      <c r="F445">
        <v>225</v>
      </c>
      <c r="G445">
        <v>223</v>
      </c>
      <c r="H445">
        <v>209</v>
      </c>
      <c r="I445">
        <v>222</v>
      </c>
      <c r="J445">
        <v>221</v>
      </c>
      <c r="K445">
        <v>195</v>
      </c>
      <c r="L445">
        <v>212</v>
      </c>
      <c r="M445">
        <v>217</v>
      </c>
      <c r="N445">
        <v>220</v>
      </c>
      <c r="O445">
        <v>211</v>
      </c>
      <c r="P445">
        <v>226</v>
      </c>
      <c r="Q445">
        <v>184</v>
      </c>
      <c r="R445">
        <v>238</v>
      </c>
      <c r="S445">
        <v>222</v>
      </c>
      <c r="T445">
        <v>250</v>
      </c>
      <c r="U445">
        <v>248</v>
      </c>
      <c r="V445">
        <v>249</v>
      </c>
      <c r="W445">
        <v>267</v>
      </c>
      <c r="X445">
        <v>272</v>
      </c>
      <c r="Y445">
        <v>263</v>
      </c>
    </row>
    <row r="446" spans="1:25" x14ac:dyDescent="0.3">
      <c r="A446" t="s">
        <v>24</v>
      </c>
      <c r="B446" t="s">
        <v>23</v>
      </c>
      <c r="C446" t="s">
        <v>245</v>
      </c>
      <c r="D446" t="s">
        <v>306</v>
      </c>
      <c r="E446">
        <v>79</v>
      </c>
      <c r="F446">
        <v>220</v>
      </c>
      <c r="G446">
        <v>209</v>
      </c>
      <c r="H446">
        <v>207</v>
      </c>
      <c r="I446">
        <v>195</v>
      </c>
      <c r="J446">
        <v>208</v>
      </c>
      <c r="K446">
        <v>208</v>
      </c>
      <c r="L446">
        <v>177</v>
      </c>
      <c r="M446">
        <v>201</v>
      </c>
      <c r="N446">
        <v>203</v>
      </c>
      <c r="O446">
        <v>208</v>
      </c>
      <c r="P446">
        <v>197</v>
      </c>
      <c r="Q446">
        <v>208</v>
      </c>
      <c r="R446">
        <v>166</v>
      </c>
      <c r="S446">
        <v>224</v>
      </c>
      <c r="T446">
        <v>207</v>
      </c>
      <c r="U446">
        <v>242</v>
      </c>
      <c r="V446">
        <v>243</v>
      </c>
      <c r="W446">
        <v>224</v>
      </c>
      <c r="X446">
        <v>249</v>
      </c>
      <c r="Y446">
        <v>259</v>
      </c>
    </row>
    <row r="447" spans="1:25" x14ac:dyDescent="0.3">
      <c r="A447" t="s">
        <v>24</v>
      </c>
      <c r="B447" t="s">
        <v>23</v>
      </c>
      <c r="C447" t="s">
        <v>245</v>
      </c>
      <c r="D447" t="s">
        <v>306</v>
      </c>
      <c r="E447">
        <v>80</v>
      </c>
      <c r="F447">
        <v>218</v>
      </c>
      <c r="G447">
        <v>208</v>
      </c>
      <c r="H447">
        <v>193</v>
      </c>
      <c r="I447">
        <v>185</v>
      </c>
      <c r="J447">
        <v>172</v>
      </c>
      <c r="K447">
        <v>181</v>
      </c>
      <c r="L447">
        <v>196</v>
      </c>
      <c r="M447">
        <v>162</v>
      </c>
      <c r="N447">
        <v>185</v>
      </c>
      <c r="O447">
        <v>189</v>
      </c>
      <c r="P447">
        <v>189</v>
      </c>
      <c r="Q447">
        <v>191</v>
      </c>
      <c r="R447">
        <v>190</v>
      </c>
      <c r="S447">
        <v>156</v>
      </c>
      <c r="T447">
        <v>206</v>
      </c>
      <c r="U447">
        <v>198</v>
      </c>
      <c r="V447">
        <v>230</v>
      </c>
      <c r="W447">
        <v>229</v>
      </c>
      <c r="X447">
        <v>218</v>
      </c>
      <c r="Y447">
        <v>227</v>
      </c>
    </row>
    <row r="448" spans="1:25" x14ac:dyDescent="0.3">
      <c r="A448" t="s">
        <v>24</v>
      </c>
      <c r="B448" t="s">
        <v>23</v>
      </c>
      <c r="C448" t="s">
        <v>245</v>
      </c>
      <c r="D448" t="s">
        <v>306</v>
      </c>
      <c r="E448">
        <v>81</v>
      </c>
      <c r="F448">
        <v>192</v>
      </c>
      <c r="G448">
        <v>191</v>
      </c>
      <c r="H448">
        <v>198</v>
      </c>
      <c r="I448">
        <v>177</v>
      </c>
      <c r="J448">
        <v>171</v>
      </c>
      <c r="K448">
        <v>157</v>
      </c>
      <c r="L448">
        <v>172</v>
      </c>
      <c r="M448">
        <v>188</v>
      </c>
      <c r="N448">
        <v>157</v>
      </c>
      <c r="O448">
        <v>174</v>
      </c>
      <c r="P448">
        <v>175</v>
      </c>
      <c r="Q448">
        <v>177</v>
      </c>
      <c r="R448">
        <v>182</v>
      </c>
      <c r="S448">
        <v>179</v>
      </c>
      <c r="T448">
        <v>143</v>
      </c>
      <c r="U448">
        <v>187</v>
      </c>
      <c r="V448">
        <v>178</v>
      </c>
      <c r="W448">
        <v>215</v>
      </c>
      <c r="X448">
        <v>224</v>
      </c>
      <c r="Y448">
        <v>197</v>
      </c>
    </row>
    <row r="449" spans="1:25" x14ac:dyDescent="0.3">
      <c r="A449" t="s">
        <v>24</v>
      </c>
      <c r="B449" t="s">
        <v>23</v>
      </c>
      <c r="C449" t="s">
        <v>245</v>
      </c>
      <c r="D449" t="s">
        <v>306</v>
      </c>
      <c r="E449">
        <v>82</v>
      </c>
      <c r="F449">
        <v>116</v>
      </c>
      <c r="G449">
        <v>182</v>
      </c>
      <c r="H449">
        <v>156</v>
      </c>
      <c r="I449">
        <v>182</v>
      </c>
      <c r="J449">
        <v>157</v>
      </c>
      <c r="K449">
        <v>155</v>
      </c>
      <c r="L449">
        <v>140</v>
      </c>
      <c r="M449">
        <v>155</v>
      </c>
      <c r="N449">
        <v>169</v>
      </c>
      <c r="O449">
        <v>143</v>
      </c>
      <c r="P449">
        <v>158</v>
      </c>
      <c r="Q449">
        <v>161</v>
      </c>
      <c r="R449">
        <v>162</v>
      </c>
      <c r="S449">
        <v>172</v>
      </c>
      <c r="T449">
        <v>178</v>
      </c>
      <c r="U449">
        <v>136</v>
      </c>
      <c r="V449">
        <v>171</v>
      </c>
      <c r="W449">
        <v>159</v>
      </c>
      <c r="X449">
        <v>198</v>
      </c>
      <c r="Y449">
        <v>203</v>
      </c>
    </row>
    <row r="450" spans="1:25" x14ac:dyDescent="0.3">
      <c r="A450" t="s">
        <v>24</v>
      </c>
      <c r="B450" t="s">
        <v>23</v>
      </c>
      <c r="C450" t="s">
        <v>245</v>
      </c>
      <c r="D450" t="s">
        <v>306</v>
      </c>
      <c r="E450">
        <v>83</v>
      </c>
      <c r="F450">
        <v>86</v>
      </c>
      <c r="G450">
        <v>98</v>
      </c>
      <c r="H450">
        <v>161</v>
      </c>
      <c r="I450">
        <v>141</v>
      </c>
      <c r="J450">
        <v>172</v>
      </c>
      <c r="K450">
        <v>139</v>
      </c>
      <c r="L450">
        <v>148</v>
      </c>
      <c r="M450">
        <v>127</v>
      </c>
      <c r="N450">
        <v>139</v>
      </c>
      <c r="O450">
        <v>151</v>
      </c>
      <c r="P450">
        <v>136</v>
      </c>
      <c r="Q450">
        <v>142</v>
      </c>
      <c r="R450">
        <v>145</v>
      </c>
      <c r="S450">
        <v>155</v>
      </c>
      <c r="T450">
        <v>157</v>
      </c>
      <c r="U450">
        <v>171</v>
      </c>
      <c r="V450">
        <v>120</v>
      </c>
      <c r="W450">
        <v>157</v>
      </c>
      <c r="X450">
        <v>148</v>
      </c>
      <c r="Y450">
        <v>173</v>
      </c>
    </row>
    <row r="451" spans="1:25" x14ac:dyDescent="0.3">
      <c r="A451" t="s">
        <v>24</v>
      </c>
      <c r="B451" t="s">
        <v>23</v>
      </c>
      <c r="C451" t="s">
        <v>245</v>
      </c>
      <c r="D451" t="s">
        <v>306</v>
      </c>
      <c r="E451">
        <v>84</v>
      </c>
      <c r="F451">
        <v>112</v>
      </c>
      <c r="G451">
        <v>74</v>
      </c>
      <c r="H451">
        <v>90</v>
      </c>
      <c r="I451">
        <v>143</v>
      </c>
      <c r="J451">
        <v>130</v>
      </c>
      <c r="K451">
        <v>152</v>
      </c>
      <c r="L451">
        <v>125</v>
      </c>
      <c r="M451">
        <v>131</v>
      </c>
      <c r="N451">
        <v>117</v>
      </c>
      <c r="O451">
        <v>121</v>
      </c>
      <c r="P451">
        <v>136</v>
      </c>
      <c r="Q451">
        <v>119</v>
      </c>
      <c r="R451">
        <v>132</v>
      </c>
      <c r="S451">
        <v>137</v>
      </c>
      <c r="T451">
        <v>140</v>
      </c>
      <c r="U451">
        <v>134</v>
      </c>
      <c r="V451">
        <v>152</v>
      </c>
      <c r="W451">
        <v>116</v>
      </c>
      <c r="X451">
        <v>139</v>
      </c>
      <c r="Y451">
        <v>135</v>
      </c>
    </row>
    <row r="452" spans="1:25" x14ac:dyDescent="0.3">
      <c r="A452" t="s">
        <v>24</v>
      </c>
      <c r="B452" t="s">
        <v>23</v>
      </c>
      <c r="C452" t="s">
        <v>245</v>
      </c>
      <c r="D452" t="s">
        <v>306</v>
      </c>
      <c r="E452">
        <v>85</v>
      </c>
      <c r="F452">
        <v>73</v>
      </c>
      <c r="G452">
        <v>98</v>
      </c>
      <c r="H452">
        <v>64</v>
      </c>
      <c r="I452">
        <v>82</v>
      </c>
      <c r="J452">
        <v>123</v>
      </c>
      <c r="K452">
        <v>111</v>
      </c>
      <c r="L452">
        <v>125</v>
      </c>
      <c r="M452">
        <v>109</v>
      </c>
      <c r="N452">
        <v>114</v>
      </c>
      <c r="O452">
        <v>98</v>
      </c>
      <c r="P452">
        <v>101</v>
      </c>
      <c r="Q452">
        <v>119</v>
      </c>
      <c r="R452">
        <v>111</v>
      </c>
      <c r="S452">
        <v>124</v>
      </c>
      <c r="T452">
        <v>128</v>
      </c>
      <c r="U452">
        <v>122</v>
      </c>
      <c r="V452">
        <v>118</v>
      </c>
      <c r="W452">
        <v>130</v>
      </c>
      <c r="X452">
        <v>92</v>
      </c>
      <c r="Y452">
        <v>126</v>
      </c>
    </row>
    <row r="453" spans="1:25" x14ac:dyDescent="0.3">
      <c r="A453" t="s">
        <v>24</v>
      </c>
      <c r="B453" t="s">
        <v>23</v>
      </c>
      <c r="C453" t="s">
        <v>245</v>
      </c>
      <c r="D453" t="s">
        <v>306</v>
      </c>
      <c r="E453">
        <v>86</v>
      </c>
      <c r="F453">
        <v>81</v>
      </c>
      <c r="G453">
        <v>68</v>
      </c>
      <c r="H453">
        <v>80</v>
      </c>
      <c r="I453">
        <v>49</v>
      </c>
      <c r="J453">
        <v>74</v>
      </c>
      <c r="K453">
        <v>108</v>
      </c>
      <c r="L453">
        <v>97</v>
      </c>
      <c r="M453">
        <v>111</v>
      </c>
      <c r="N453">
        <v>94</v>
      </c>
      <c r="O453">
        <v>106</v>
      </c>
      <c r="P453">
        <v>85</v>
      </c>
      <c r="Q453">
        <v>90</v>
      </c>
      <c r="R453">
        <v>107</v>
      </c>
      <c r="S453">
        <v>91</v>
      </c>
      <c r="T453">
        <v>111</v>
      </c>
      <c r="U453">
        <v>110</v>
      </c>
      <c r="V453">
        <v>114</v>
      </c>
      <c r="W453">
        <v>106</v>
      </c>
      <c r="X453">
        <v>119</v>
      </c>
      <c r="Y453">
        <v>83</v>
      </c>
    </row>
    <row r="454" spans="1:25" x14ac:dyDescent="0.3">
      <c r="A454" t="s">
        <v>24</v>
      </c>
      <c r="B454" t="s">
        <v>23</v>
      </c>
      <c r="C454" t="s">
        <v>245</v>
      </c>
      <c r="D454" t="s">
        <v>306</v>
      </c>
      <c r="E454">
        <v>87</v>
      </c>
      <c r="F454">
        <v>68</v>
      </c>
      <c r="G454">
        <v>74</v>
      </c>
      <c r="H454">
        <v>57</v>
      </c>
      <c r="I454">
        <v>72</v>
      </c>
      <c r="J454">
        <v>43</v>
      </c>
      <c r="K454">
        <v>66</v>
      </c>
      <c r="L454">
        <v>86</v>
      </c>
      <c r="M454">
        <v>84</v>
      </c>
      <c r="N454">
        <v>99</v>
      </c>
      <c r="O454">
        <v>88</v>
      </c>
      <c r="P454">
        <v>86</v>
      </c>
      <c r="Q454">
        <v>72</v>
      </c>
      <c r="R454">
        <v>72</v>
      </c>
      <c r="S454">
        <v>93</v>
      </c>
      <c r="T454">
        <v>75</v>
      </c>
      <c r="U454">
        <v>96</v>
      </c>
      <c r="V454">
        <v>99</v>
      </c>
      <c r="W454">
        <v>98</v>
      </c>
      <c r="X454">
        <v>93</v>
      </c>
      <c r="Y454">
        <v>101</v>
      </c>
    </row>
    <row r="455" spans="1:25" x14ac:dyDescent="0.3">
      <c r="A455" t="s">
        <v>24</v>
      </c>
      <c r="B455" t="s">
        <v>23</v>
      </c>
      <c r="C455" t="s">
        <v>245</v>
      </c>
      <c r="D455" t="s">
        <v>306</v>
      </c>
      <c r="E455">
        <v>88</v>
      </c>
      <c r="F455">
        <v>63</v>
      </c>
      <c r="G455">
        <v>56</v>
      </c>
      <c r="H455">
        <v>60</v>
      </c>
      <c r="I455">
        <v>44</v>
      </c>
      <c r="J455">
        <v>62</v>
      </c>
      <c r="K455">
        <v>40</v>
      </c>
      <c r="L455">
        <v>59</v>
      </c>
      <c r="M455">
        <v>73</v>
      </c>
      <c r="N455">
        <v>66</v>
      </c>
      <c r="O455">
        <v>82</v>
      </c>
      <c r="P455">
        <v>71</v>
      </c>
      <c r="Q455">
        <v>69</v>
      </c>
      <c r="R455">
        <v>60</v>
      </c>
      <c r="S455">
        <v>64</v>
      </c>
      <c r="T455">
        <v>77</v>
      </c>
      <c r="U455">
        <v>68</v>
      </c>
      <c r="V455">
        <v>77</v>
      </c>
      <c r="W455">
        <v>85</v>
      </c>
      <c r="X455">
        <v>84</v>
      </c>
      <c r="Y455">
        <v>82</v>
      </c>
    </row>
    <row r="456" spans="1:25" x14ac:dyDescent="0.3">
      <c r="A456" t="s">
        <v>24</v>
      </c>
      <c r="B456" t="s">
        <v>23</v>
      </c>
      <c r="C456" t="s">
        <v>245</v>
      </c>
      <c r="D456" t="s">
        <v>306</v>
      </c>
      <c r="E456">
        <v>89</v>
      </c>
      <c r="F456">
        <v>49</v>
      </c>
      <c r="G456">
        <v>46</v>
      </c>
      <c r="H456">
        <v>53</v>
      </c>
      <c r="I456">
        <v>50</v>
      </c>
      <c r="J456">
        <v>29</v>
      </c>
      <c r="K456">
        <v>54</v>
      </c>
      <c r="L456">
        <v>33</v>
      </c>
      <c r="M456">
        <v>52</v>
      </c>
      <c r="N456">
        <v>55</v>
      </c>
      <c r="O456">
        <v>52</v>
      </c>
      <c r="P456">
        <v>79</v>
      </c>
      <c r="Q456">
        <v>56</v>
      </c>
      <c r="R456">
        <v>58</v>
      </c>
      <c r="S456">
        <v>45</v>
      </c>
      <c r="T456">
        <v>57</v>
      </c>
      <c r="U456">
        <v>62</v>
      </c>
      <c r="V456">
        <v>61</v>
      </c>
      <c r="W456">
        <v>71</v>
      </c>
      <c r="X456">
        <v>79</v>
      </c>
      <c r="Y456">
        <v>72</v>
      </c>
    </row>
    <row r="457" spans="1:25" x14ac:dyDescent="0.3">
      <c r="A457" t="s">
        <v>24</v>
      </c>
      <c r="B457" t="s">
        <v>23</v>
      </c>
      <c r="C457" t="s">
        <v>245</v>
      </c>
      <c r="D457" t="s">
        <v>306</v>
      </c>
      <c r="E457">
        <v>90</v>
      </c>
      <c r="F457">
        <v>131</v>
      </c>
      <c r="G457">
        <v>142</v>
      </c>
      <c r="H457">
        <v>148</v>
      </c>
      <c r="I457">
        <v>154</v>
      </c>
      <c r="J457">
        <v>174</v>
      </c>
      <c r="K457">
        <v>168</v>
      </c>
      <c r="L457">
        <v>178</v>
      </c>
      <c r="M457">
        <v>164</v>
      </c>
      <c r="N457">
        <v>172</v>
      </c>
      <c r="O457">
        <v>189</v>
      </c>
      <c r="P457">
        <v>189</v>
      </c>
      <c r="Q457">
        <v>208</v>
      </c>
      <c r="R457">
        <v>198</v>
      </c>
      <c r="S457">
        <v>195</v>
      </c>
      <c r="T457">
        <v>193</v>
      </c>
      <c r="U457">
        <v>182</v>
      </c>
      <c r="V457">
        <v>191</v>
      </c>
      <c r="W457">
        <v>192</v>
      </c>
      <c r="X457">
        <v>221</v>
      </c>
      <c r="Y457">
        <v>242</v>
      </c>
    </row>
    <row r="458" spans="1:25" x14ac:dyDescent="0.3">
      <c r="A458" t="s">
        <v>24</v>
      </c>
      <c r="B458" t="s">
        <v>23</v>
      </c>
      <c r="C458" t="s">
        <v>245</v>
      </c>
      <c r="D458" t="s">
        <v>307</v>
      </c>
      <c r="E458">
        <v>0</v>
      </c>
      <c r="F458">
        <v>477</v>
      </c>
      <c r="G458">
        <v>503</v>
      </c>
      <c r="H458">
        <v>511</v>
      </c>
      <c r="I458">
        <v>520</v>
      </c>
      <c r="J458">
        <v>543</v>
      </c>
      <c r="K458">
        <v>586</v>
      </c>
      <c r="L458">
        <v>581</v>
      </c>
      <c r="M458">
        <v>646</v>
      </c>
      <c r="N458">
        <v>606</v>
      </c>
      <c r="O458">
        <v>598</v>
      </c>
      <c r="P458">
        <v>548</v>
      </c>
      <c r="Q458">
        <v>602</v>
      </c>
      <c r="R458">
        <v>588</v>
      </c>
      <c r="S458">
        <v>583</v>
      </c>
      <c r="T458">
        <v>549</v>
      </c>
      <c r="U458">
        <v>588</v>
      </c>
      <c r="V458">
        <v>540</v>
      </c>
      <c r="W458">
        <v>545</v>
      </c>
      <c r="X458">
        <v>553</v>
      </c>
      <c r="Y458">
        <v>540</v>
      </c>
    </row>
    <row r="459" spans="1:25" x14ac:dyDescent="0.3">
      <c r="A459" t="s">
        <v>24</v>
      </c>
      <c r="B459" t="s">
        <v>23</v>
      </c>
      <c r="C459" t="s">
        <v>245</v>
      </c>
      <c r="D459" t="s">
        <v>307</v>
      </c>
      <c r="E459">
        <v>1</v>
      </c>
      <c r="F459">
        <v>523</v>
      </c>
      <c r="G459">
        <v>471</v>
      </c>
      <c r="H459">
        <v>507</v>
      </c>
      <c r="I459">
        <v>503</v>
      </c>
      <c r="J459">
        <v>519</v>
      </c>
      <c r="K459">
        <v>549</v>
      </c>
      <c r="L459">
        <v>581</v>
      </c>
      <c r="M459">
        <v>588</v>
      </c>
      <c r="N459">
        <v>629</v>
      </c>
      <c r="O459">
        <v>592</v>
      </c>
      <c r="P459">
        <v>590</v>
      </c>
      <c r="Q459">
        <v>551</v>
      </c>
      <c r="R459">
        <v>592</v>
      </c>
      <c r="S459">
        <v>601</v>
      </c>
      <c r="T459">
        <v>586</v>
      </c>
      <c r="U459">
        <v>553</v>
      </c>
      <c r="V459">
        <v>582</v>
      </c>
      <c r="W459">
        <v>555</v>
      </c>
      <c r="X459">
        <v>559</v>
      </c>
      <c r="Y459">
        <v>558</v>
      </c>
    </row>
    <row r="460" spans="1:25" x14ac:dyDescent="0.3">
      <c r="A460" t="s">
        <v>24</v>
      </c>
      <c r="B460" t="s">
        <v>23</v>
      </c>
      <c r="C460" t="s">
        <v>245</v>
      </c>
      <c r="D460" t="s">
        <v>307</v>
      </c>
      <c r="E460">
        <v>2</v>
      </c>
      <c r="F460">
        <v>572</v>
      </c>
      <c r="G460">
        <v>508</v>
      </c>
      <c r="H460">
        <v>479</v>
      </c>
      <c r="I460">
        <v>503</v>
      </c>
      <c r="J460">
        <v>507</v>
      </c>
      <c r="K460">
        <v>523</v>
      </c>
      <c r="L460">
        <v>542</v>
      </c>
      <c r="M460">
        <v>571</v>
      </c>
      <c r="N460">
        <v>574</v>
      </c>
      <c r="O460">
        <v>628</v>
      </c>
      <c r="P460">
        <v>559</v>
      </c>
      <c r="Q460">
        <v>597</v>
      </c>
      <c r="R460">
        <v>548</v>
      </c>
      <c r="S460">
        <v>591</v>
      </c>
      <c r="T460">
        <v>602</v>
      </c>
      <c r="U460">
        <v>593</v>
      </c>
      <c r="V460">
        <v>553</v>
      </c>
      <c r="W460">
        <v>601</v>
      </c>
      <c r="X460">
        <v>560</v>
      </c>
      <c r="Y460">
        <v>556</v>
      </c>
    </row>
    <row r="461" spans="1:25" x14ac:dyDescent="0.3">
      <c r="A461" t="s">
        <v>24</v>
      </c>
      <c r="B461" t="s">
        <v>23</v>
      </c>
      <c r="C461" t="s">
        <v>245</v>
      </c>
      <c r="D461" t="s">
        <v>307</v>
      </c>
      <c r="E461">
        <v>3</v>
      </c>
      <c r="F461">
        <v>555</v>
      </c>
      <c r="G461">
        <v>558</v>
      </c>
      <c r="H461">
        <v>494</v>
      </c>
      <c r="I461">
        <v>479</v>
      </c>
      <c r="J461">
        <v>508</v>
      </c>
      <c r="K461">
        <v>493</v>
      </c>
      <c r="L461">
        <v>513</v>
      </c>
      <c r="M461">
        <v>543</v>
      </c>
      <c r="N461">
        <v>569</v>
      </c>
      <c r="O461">
        <v>557</v>
      </c>
      <c r="P461">
        <v>605</v>
      </c>
      <c r="Q461">
        <v>575</v>
      </c>
      <c r="R461">
        <v>595</v>
      </c>
      <c r="S461">
        <v>519</v>
      </c>
      <c r="T461">
        <v>583</v>
      </c>
      <c r="U461">
        <v>628</v>
      </c>
      <c r="V461">
        <v>596</v>
      </c>
      <c r="W461">
        <v>553</v>
      </c>
      <c r="X461">
        <v>600</v>
      </c>
      <c r="Y461">
        <v>556</v>
      </c>
    </row>
    <row r="462" spans="1:25" x14ac:dyDescent="0.3">
      <c r="A462" t="s">
        <v>24</v>
      </c>
      <c r="B462" t="s">
        <v>23</v>
      </c>
      <c r="C462" t="s">
        <v>245</v>
      </c>
      <c r="D462" t="s">
        <v>307</v>
      </c>
      <c r="E462">
        <v>4</v>
      </c>
      <c r="F462">
        <v>581</v>
      </c>
      <c r="G462">
        <v>559</v>
      </c>
      <c r="H462">
        <v>528</v>
      </c>
      <c r="I462">
        <v>478</v>
      </c>
      <c r="J462">
        <v>482</v>
      </c>
      <c r="K462">
        <v>497</v>
      </c>
      <c r="L462">
        <v>488</v>
      </c>
      <c r="M462">
        <v>521</v>
      </c>
      <c r="N462">
        <v>543</v>
      </c>
      <c r="O462">
        <v>564</v>
      </c>
      <c r="P462">
        <v>550</v>
      </c>
      <c r="Q462">
        <v>614</v>
      </c>
      <c r="R462">
        <v>562</v>
      </c>
      <c r="S462">
        <v>614</v>
      </c>
      <c r="T462">
        <v>510</v>
      </c>
      <c r="U462">
        <v>587</v>
      </c>
      <c r="V462">
        <v>631</v>
      </c>
      <c r="W462">
        <v>598</v>
      </c>
      <c r="X462">
        <v>561</v>
      </c>
      <c r="Y462">
        <v>597</v>
      </c>
    </row>
    <row r="463" spans="1:25" x14ac:dyDescent="0.3">
      <c r="A463" t="s">
        <v>24</v>
      </c>
      <c r="B463" t="s">
        <v>23</v>
      </c>
      <c r="C463" t="s">
        <v>245</v>
      </c>
      <c r="D463" t="s">
        <v>307</v>
      </c>
      <c r="E463">
        <v>5</v>
      </c>
      <c r="F463">
        <v>603</v>
      </c>
      <c r="G463">
        <v>568</v>
      </c>
      <c r="H463">
        <v>547</v>
      </c>
      <c r="I463">
        <v>524</v>
      </c>
      <c r="J463">
        <v>471</v>
      </c>
      <c r="K463">
        <v>474</v>
      </c>
      <c r="L463">
        <v>486</v>
      </c>
      <c r="M463">
        <v>475</v>
      </c>
      <c r="N463">
        <v>506</v>
      </c>
      <c r="O463">
        <v>532</v>
      </c>
      <c r="P463">
        <v>557</v>
      </c>
      <c r="Q463">
        <v>557</v>
      </c>
      <c r="R463">
        <v>604</v>
      </c>
      <c r="S463">
        <v>570</v>
      </c>
      <c r="T463">
        <v>613</v>
      </c>
      <c r="U463">
        <v>515</v>
      </c>
      <c r="V463">
        <v>589</v>
      </c>
      <c r="W463">
        <v>621</v>
      </c>
      <c r="X463">
        <v>604</v>
      </c>
      <c r="Y463">
        <v>563</v>
      </c>
    </row>
    <row r="464" spans="1:25" x14ac:dyDescent="0.3">
      <c r="A464" t="s">
        <v>24</v>
      </c>
      <c r="B464" t="s">
        <v>23</v>
      </c>
      <c r="C464" t="s">
        <v>245</v>
      </c>
      <c r="D464" t="s">
        <v>307</v>
      </c>
      <c r="E464">
        <v>6</v>
      </c>
      <c r="F464">
        <v>561</v>
      </c>
      <c r="G464">
        <v>598</v>
      </c>
      <c r="H464">
        <v>563</v>
      </c>
      <c r="I464">
        <v>533</v>
      </c>
      <c r="J464">
        <v>521</v>
      </c>
      <c r="K464">
        <v>450</v>
      </c>
      <c r="L464">
        <v>465</v>
      </c>
      <c r="M464">
        <v>484</v>
      </c>
      <c r="N464">
        <v>464</v>
      </c>
      <c r="O464">
        <v>499</v>
      </c>
      <c r="P464">
        <v>531</v>
      </c>
      <c r="Q464">
        <v>559</v>
      </c>
      <c r="R464">
        <v>548</v>
      </c>
      <c r="S464">
        <v>602</v>
      </c>
      <c r="T464">
        <v>572</v>
      </c>
      <c r="U464">
        <v>601</v>
      </c>
      <c r="V464">
        <v>528</v>
      </c>
      <c r="W464">
        <v>590</v>
      </c>
      <c r="X464">
        <v>624</v>
      </c>
      <c r="Y464">
        <v>598</v>
      </c>
    </row>
    <row r="465" spans="1:25" x14ac:dyDescent="0.3">
      <c r="A465" t="s">
        <v>24</v>
      </c>
      <c r="B465" t="s">
        <v>23</v>
      </c>
      <c r="C465" t="s">
        <v>245</v>
      </c>
      <c r="D465" t="s">
        <v>307</v>
      </c>
      <c r="E465">
        <v>7</v>
      </c>
      <c r="F465">
        <v>607</v>
      </c>
      <c r="G465">
        <v>559</v>
      </c>
      <c r="H465">
        <v>606</v>
      </c>
      <c r="I465">
        <v>555</v>
      </c>
      <c r="J465">
        <v>534</v>
      </c>
      <c r="K465">
        <v>527</v>
      </c>
      <c r="L465">
        <v>439</v>
      </c>
      <c r="M465">
        <v>467</v>
      </c>
      <c r="N465">
        <v>486</v>
      </c>
      <c r="O465">
        <v>444</v>
      </c>
      <c r="P465">
        <v>496</v>
      </c>
      <c r="Q465">
        <v>519</v>
      </c>
      <c r="R465">
        <v>546</v>
      </c>
      <c r="S465">
        <v>552</v>
      </c>
      <c r="T465">
        <v>605</v>
      </c>
      <c r="U465">
        <v>573</v>
      </c>
      <c r="V465">
        <v>604</v>
      </c>
      <c r="W465">
        <v>540</v>
      </c>
      <c r="X465">
        <v>583</v>
      </c>
      <c r="Y465">
        <v>622</v>
      </c>
    </row>
    <row r="466" spans="1:25" x14ac:dyDescent="0.3">
      <c r="A466" t="s">
        <v>24</v>
      </c>
      <c r="B466" t="s">
        <v>23</v>
      </c>
      <c r="C466" t="s">
        <v>245</v>
      </c>
      <c r="D466" t="s">
        <v>307</v>
      </c>
      <c r="E466">
        <v>8</v>
      </c>
      <c r="F466">
        <v>629</v>
      </c>
      <c r="G466">
        <v>602</v>
      </c>
      <c r="H466">
        <v>548</v>
      </c>
      <c r="I466">
        <v>593</v>
      </c>
      <c r="J466">
        <v>543</v>
      </c>
      <c r="K466">
        <v>529</v>
      </c>
      <c r="L466">
        <v>510</v>
      </c>
      <c r="M466">
        <v>435</v>
      </c>
      <c r="N466">
        <v>459</v>
      </c>
      <c r="O466">
        <v>480</v>
      </c>
      <c r="P466">
        <v>443</v>
      </c>
      <c r="Q466">
        <v>496</v>
      </c>
      <c r="R466">
        <v>524</v>
      </c>
      <c r="S466">
        <v>546</v>
      </c>
      <c r="T466">
        <v>541</v>
      </c>
      <c r="U466">
        <v>604</v>
      </c>
      <c r="V466">
        <v>558</v>
      </c>
      <c r="W466">
        <v>606</v>
      </c>
      <c r="X466">
        <v>534</v>
      </c>
      <c r="Y466">
        <v>581</v>
      </c>
    </row>
    <row r="467" spans="1:25" x14ac:dyDescent="0.3">
      <c r="A467" t="s">
        <v>24</v>
      </c>
      <c r="B467" t="s">
        <v>23</v>
      </c>
      <c r="C467" t="s">
        <v>245</v>
      </c>
      <c r="D467" t="s">
        <v>307</v>
      </c>
      <c r="E467">
        <v>9</v>
      </c>
      <c r="F467">
        <v>661</v>
      </c>
      <c r="G467">
        <v>620</v>
      </c>
      <c r="H467">
        <v>611</v>
      </c>
      <c r="I467">
        <v>535</v>
      </c>
      <c r="J467">
        <v>597</v>
      </c>
      <c r="K467">
        <v>525</v>
      </c>
      <c r="L467">
        <v>527</v>
      </c>
      <c r="M467">
        <v>510</v>
      </c>
      <c r="N467">
        <v>425</v>
      </c>
      <c r="O467">
        <v>453</v>
      </c>
      <c r="P467">
        <v>478</v>
      </c>
      <c r="Q467">
        <v>443</v>
      </c>
      <c r="R467">
        <v>483</v>
      </c>
      <c r="S467">
        <v>518</v>
      </c>
      <c r="T467">
        <v>542</v>
      </c>
      <c r="U467">
        <v>554</v>
      </c>
      <c r="V467">
        <v>601</v>
      </c>
      <c r="W467">
        <v>566</v>
      </c>
      <c r="X467">
        <v>604</v>
      </c>
      <c r="Y467">
        <v>539</v>
      </c>
    </row>
    <row r="468" spans="1:25" x14ac:dyDescent="0.3">
      <c r="A468" t="s">
        <v>24</v>
      </c>
      <c r="B468" t="s">
        <v>23</v>
      </c>
      <c r="C468" t="s">
        <v>245</v>
      </c>
      <c r="D468" t="s">
        <v>307</v>
      </c>
      <c r="E468">
        <v>10</v>
      </c>
      <c r="F468">
        <v>693</v>
      </c>
      <c r="G468">
        <v>667</v>
      </c>
      <c r="H468">
        <v>624</v>
      </c>
      <c r="I468">
        <v>600</v>
      </c>
      <c r="J468">
        <v>537</v>
      </c>
      <c r="K468">
        <v>576</v>
      </c>
      <c r="L468">
        <v>513</v>
      </c>
      <c r="M468">
        <v>529</v>
      </c>
      <c r="N468">
        <v>502</v>
      </c>
      <c r="O468">
        <v>428</v>
      </c>
      <c r="P468">
        <v>468</v>
      </c>
      <c r="Q468">
        <v>471</v>
      </c>
      <c r="R468">
        <v>428</v>
      </c>
      <c r="S468">
        <v>479</v>
      </c>
      <c r="T468">
        <v>513</v>
      </c>
      <c r="U468">
        <v>540</v>
      </c>
      <c r="V468">
        <v>561</v>
      </c>
      <c r="W468">
        <v>599</v>
      </c>
      <c r="X468">
        <v>572</v>
      </c>
      <c r="Y468">
        <v>615</v>
      </c>
    </row>
    <row r="469" spans="1:25" x14ac:dyDescent="0.3">
      <c r="A469" t="s">
        <v>24</v>
      </c>
      <c r="B469" t="s">
        <v>23</v>
      </c>
      <c r="C469" t="s">
        <v>245</v>
      </c>
      <c r="D469" t="s">
        <v>307</v>
      </c>
      <c r="E469">
        <v>11</v>
      </c>
      <c r="F469">
        <v>673</v>
      </c>
      <c r="G469">
        <v>693</v>
      </c>
      <c r="H469">
        <v>646</v>
      </c>
      <c r="I469">
        <v>614</v>
      </c>
      <c r="J469">
        <v>584</v>
      </c>
      <c r="K469">
        <v>522</v>
      </c>
      <c r="L469">
        <v>578</v>
      </c>
      <c r="M469">
        <v>509</v>
      </c>
      <c r="N469">
        <v>517</v>
      </c>
      <c r="O469">
        <v>496</v>
      </c>
      <c r="P469">
        <v>424</v>
      </c>
      <c r="Q469">
        <v>460</v>
      </c>
      <c r="R469">
        <v>460</v>
      </c>
      <c r="S469">
        <v>430</v>
      </c>
      <c r="T469">
        <v>476</v>
      </c>
      <c r="U469">
        <v>528</v>
      </c>
      <c r="V469">
        <v>546</v>
      </c>
      <c r="W469">
        <v>573</v>
      </c>
      <c r="X469">
        <v>605</v>
      </c>
      <c r="Y469">
        <v>567</v>
      </c>
    </row>
    <row r="470" spans="1:25" x14ac:dyDescent="0.3">
      <c r="A470" t="s">
        <v>24</v>
      </c>
      <c r="B470" t="s">
        <v>23</v>
      </c>
      <c r="C470" t="s">
        <v>245</v>
      </c>
      <c r="D470" t="s">
        <v>307</v>
      </c>
      <c r="E470">
        <v>12</v>
      </c>
      <c r="F470">
        <v>673</v>
      </c>
      <c r="G470">
        <v>672</v>
      </c>
      <c r="H470">
        <v>677</v>
      </c>
      <c r="I470">
        <v>637</v>
      </c>
      <c r="J470">
        <v>608</v>
      </c>
      <c r="K470">
        <v>578</v>
      </c>
      <c r="L470">
        <v>501</v>
      </c>
      <c r="M470">
        <v>569</v>
      </c>
      <c r="N470">
        <v>502</v>
      </c>
      <c r="O470">
        <v>515</v>
      </c>
      <c r="P470">
        <v>494</v>
      </c>
      <c r="Q470">
        <v>429</v>
      </c>
      <c r="R470">
        <v>459</v>
      </c>
      <c r="S470">
        <v>461</v>
      </c>
      <c r="T470">
        <v>444</v>
      </c>
      <c r="U470">
        <v>475</v>
      </c>
      <c r="V470">
        <v>526</v>
      </c>
      <c r="W470">
        <v>560</v>
      </c>
      <c r="X470">
        <v>564</v>
      </c>
      <c r="Y470">
        <v>606</v>
      </c>
    </row>
    <row r="471" spans="1:25" x14ac:dyDescent="0.3">
      <c r="A471" t="s">
        <v>24</v>
      </c>
      <c r="B471" t="s">
        <v>23</v>
      </c>
      <c r="C471" t="s">
        <v>245</v>
      </c>
      <c r="D471" t="s">
        <v>307</v>
      </c>
      <c r="E471">
        <v>13</v>
      </c>
      <c r="F471">
        <v>687</v>
      </c>
      <c r="G471">
        <v>675</v>
      </c>
      <c r="H471">
        <v>655</v>
      </c>
      <c r="I471">
        <v>676</v>
      </c>
      <c r="J471">
        <v>630</v>
      </c>
      <c r="K471">
        <v>598</v>
      </c>
      <c r="L471">
        <v>566</v>
      </c>
      <c r="M471">
        <v>493</v>
      </c>
      <c r="N471">
        <v>561</v>
      </c>
      <c r="O471">
        <v>498</v>
      </c>
      <c r="P471">
        <v>514</v>
      </c>
      <c r="Q471">
        <v>489</v>
      </c>
      <c r="R471">
        <v>428</v>
      </c>
      <c r="S471">
        <v>459</v>
      </c>
      <c r="T471">
        <v>462</v>
      </c>
      <c r="U471">
        <v>442</v>
      </c>
      <c r="V471">
        <v>480</v>
      </c>
      <c r="W471">
        <v>523</v>
      </c>
      <c r="X471">
        <v>559</v>
      </c>
      <c r="Y471">
        <v>562</v>
      </c>
    </row>
    <row r="472" spans="1:25" x14ac:dyDescent="0.3">
      <c r="A472" t="s">
        <v>24</v>
      </c>
      <c r="B472" t="s">
        <v>23</v>
      </c>
      <c r="C472" t="s">
        <v>245</v>
      </c>
      <c r="D472" t="s">
        <v>307</v>
      </c>
      <c r="E472">
        <v>14</v>
      </c>
      <c r="F472">
        <v>673</v>
      </c>
      <c r="G472">
        <v>689</v>
      </c>
      <c r="H472">
        <v>666</v>
      </c>
      <c r="I472">
        <v>643</v>
      </c>
      <c r="J472">
        <v>673</v>
      </c>
      <c r="K472">
        <v>626</v>
      </c>
      <c r="L472">
        <v>599</v>
      </c>
      <c r="M472">
        <v>561</v>
      </c>
      <c r="N472">
        <v>495</v>
      </c>
      <c r="O472">
        <v>561</v>
      </c>
      <c r="P472">
        <v>497</v>
      </c>
      <c r="Q472">
        <v>525</v>
      </c>
      <c r="R472">
        <v>487</v>
      </c>
      <c r="S472">
        <v>441</v>
      </c>
      <c r="T472">
        <v>467</v>
      </c>
      <c r="U472">
        <v>452</v>
      </c>
      <c r="V472">
        <v>442</v>
      </c>
      <c r="W472">
        <v>489</v>
      </c>
      <c r="X472">
        <v>527</v>
      </c>
      <c r="Y472">
        <v>552</v>
      </c>
    </row>
    <row r="473" spans="1:25" x14ac:dyDescent="0.3">
      <c r="A473" t="s">
        <v>24</v>
      </c>
      <c r="B473" t="s">
        <v>23</v>
      </c>
      <c r="C473" t="s">
        <v>245</v>
      </c>
      <c r="D473" t="s">
        <v>307</v>
      </c>
      <c r="E473">
        <v>15</v>
      </c>
      <c r="F473">
        <v>638</v>
      </c>
      <c r="G473">
        <v>672</v>
      </c>
      <c r="H473">
        <v>672</v>
      </c>
      <c r="I473">
        <v>662</v>
      </c>
      <c r="J473">
        <v>651</v>
      </c>
      <c r="K473">
        <v>673</v>
      </c>
      <c r="L473">
        <v>618</v>
      </c>
      <c r="M473">
        <v>593</v>
      </c>
      <c r="N473">
        <v>552</v>
      </c>
      <c r="O473">
        <v>496</v>
      </c>
      <c r="P473">
        <v>560</v>
      </c>
      <c r="Q473">
        <v>498</v>
      </c>
      <c r="R473">
        <v>518</v>
      </c>
      <c r="S473">
        <v>505</v>
      </c>
      <c r="T473">
        <v>431</v>
      </c>
      <c r="U473">
        <v>463</v>
      </c>
      <c r="V473">
        <v>444</v>
      </c>
      <c r="W473">
        <v>447</v>
      </c>
      <c r="X473">
        <v>497</v>
      </c>
      <c r="Y473">
        <v>528</v>
      </c>
    </row>
    <row r="474" spans="1:25" x14ac:dyDescent="0.3">
      <c r="A474" t="s">
        <v>24</v>
      </c>
      <c r="B474" t="s">
        <v>23</v>
      </c>
      <c r="C474" t="s">
        <v>245</v>
      </c>
      <c r="D474" t="s">
        <v>307</v>
      </c>
      <c r="E474">
        <v>16</v>
      </c>
      <c r="F474">
        <v>629</v>
      </c>
      <c r="G474">
        <v>640</v>
      </c>
      <c r="H474">
        <v>663</v>
      </c>
      <c r="I474">
        <v>681</v>
      </c>
      <c r="J474">
        <v>652</v>
      </c>
      <c r="K474">
        <v>648</v>
      </c>
      <c r="L474">
        <v>667</v>
      </c>
      <c r="M474">
        <v>614</v>
      </c>
      <c r="N474">
        <v>595</v>
      </c>
      <c r="O474">
        <v>540</v>
      </c>
      <c r="P474">
        <v>507</v>
      </c>
      <c r="Q474">
        <v>565</v>
      </c>
      <c r="R474">
        <v>503</v>
      </c>
      <c r="S474">
        <v>515</v>
      </c>
      <c r="T474">
        <v>499</v>
      </c>
      <c r="U474">
        <v>434</v>
      </c>
      <c r="V474">
        <v>471</v>
      </c>
      <c r="W474">
        <v>449</v>
      </c>
      <c r="X474">
        <v>456</v>
      </c>
      <c r="Y474">
        <v>488</v>
      </c>
    </row>
    <row r="475" spans="1:25" x14ac:dyDescent="0.3">
      <c r="A475" t="s">
        <v>24</v>
      </c>
      <c r="B475" t="s">
        <v>23</v>
      </c>
      <c r="C475" t="s">
        <v>245</v>
      </c>
      <c r="D475" t="s">
        <v>307</v>
      </c>
      <c r="E475">
        <v>17</v>
      </c>
      <c r="F475">
        <v>655</v>
      </c>
      <c r="G475">
        <v>619</v>
      </c>
      <c r="H475">
        <v>631</v>
      </c>
      <c r="I475">
        <v>680</v>
      </c>
      <c r="J475">
        <v>683</v>
      </c>
      <c r="K475">
        <v>659</v>
      </c>
      <c r="L475">
        <v>642</v>
      </c>
      <c r="M475">
        <v>650</v>
      </c>
      <c r="N475">
        <v>605</v>
      </c>
      <c r="O475">
        <v>596</v>
      </c>
      <c r="P475">
        <v>568</v>
      </c>
      <c r="Q475">
        <v>515</v>
      </c>
      <c r="R475">
        <v>555</v>
      </c>
      <c r="S475">
        <v>494</v>
      </c>
      <c r="T475">
        <v>526</v>
      </c>
      <c r="U475">
        <v>499</v>
      </c>
      <c r="V475">
        <v>435</v>
      </c>
      <c r="W475">
        <v>477</v>
      </c>
      <c r="X475">
        <v>444</v>
      </c>
      <c r="Y475">
        <v>453</v>
      </c>
    </row>
    <row r="476" spans="1:25" x14ac:dyDescent="0.3">
      <c r="A476" t="s">
        <v>24</v>
      </c>
      <c r="B476" t="s">
        <v>23</v>
      </c>
      <c r="C476" t="s">
        <v>245</v>
      </c>
      <c r="D476" t="s">
        <v>307</v>
      </c>
      <c r="E476">
        <v>18</v>
      </c>
      <c r="F476">
        <v>552</v>
      </c>
      <c r="G476">
        <v>640</v>
      </c>
      <c r="H476">
        <v>593</v>
      </c>
      <c r="I476">
        <v>615</v>
      </c>
      <c r="J476">
        <v>650</v>
      </c>
      <c r="K476">
        <v>669</v>
      </c>
      <c r="L476">
        <v>642</v>
      </c>
      <c r="M476">
        <v>629</v>
      </c>
      <c r="N476">
        <v>633</v>
      </c>
      <c r="O476">
        <v>604</v>
      </c>
      <c r="P476">
        <v>604</v>
      </c>
      <c r="Q476">
        <v>549</v>
      </c>
      <c r="R476">
        <v>497</v>
      </c>
      <c r="S476">
        <v>531</v>
      </c>
      <c r="T476">
        <v>489</v>
      </c>
      <c r="U476">
        <v>519</v>
      </c>
      <c r="V476">
        <v>486</v>
      </c>
      <c r="W476">
        <v>424</v>
      </c>
      <c r="X476">
        <v>462</v>
      </c>
      <c r="Y476">
        <v>446</v>
      </c>
    </row>
    <row r="477" spans="1:25" x14ac:dyDescent="0.3">
      <c r="A477" t="s">
        <v>24</v>
      </c>
      <c r="B477" t="s">
        <v>23</v>
      </c>
      <c r="C477" t="s">
        <v>245</v>
      </c>
      <c r="D477" t="s">
        <v>307</v>
      </c>
      <c r="E477">
        <v>19</v>
      </c>
      <c r="F477">
        <v>479</v>
      </c>
      <c r="G477">
        <v>413</v>
      </c>
      <c r="H477">
        <v>519</v>
      </c>
      <c r="I477">
        <v>509</v>
      </c>
      <c r="J477">
        <v>509</v>
      </c>
      <c r="K477">
        <v>575</v>
      </c>
      <c r="L477">
        <v>560</v>
      </c>
      <c r="M477">
        <v>547</v>
      </c>
      <c r="N477">
        <v>529</v>
      </c>
      <c r="O477">
        <v>557</v>
      </c>
      <c r="P477">
        <v>547</v>
      </c>
      <c r="Q477">
        <v>519</v>
      </c>
      <c r="R477">
        <v>507</v>
      </c>
      <c r="S477">
        <v>431</v>
      </c>
      <c r="T477">
        <v>461</v>
      </c>
      <c r="U477">
        <v>414</v>
      </c>
      <c r="V477">
        <v>406</v>
      </c>
      <c r="W477">
        <v>411</v>
      </c>
      <c r="X477">
        <v>344</v>
      </c>
      <c r="Y477">
        <v>391</v>
      </c>
    </row>
    <row r="478" spans="1:25" x14ac:dyDescent="0.3">
      <c r="A478" t="s">
        <v>24</v>
      </c>
      <c r="B478" t="s">
        <v>23</v>
      </c>
      <c r="C478" t="s">
        <v>245</v>
      </c>
      <c r="D478" t="s">
        <v>307</v>
      </c>
      <c r="E478">
        <v>20</v>
      </c>
      <c r="F478">
        <v>515</v>
      </c>
      <c r="G478">
        <v>466</v>
      </c>
      <c r="H478">
        <v>404</v>
      </c>
      <c r="I478">
        <v>468</v>
      </c>
      <c r="J478">
        <v>461</v>
      </c>
      <c r="K478">
        <v>526</v>
      </c>
      <c r="L478">
        <v>548</v>
      </c>
      <c r="M478">
        <v>554</v>
      </c>
      <c r="N478">
        <v>505</v>
      </c>
      <c r="O478">
        <v>479</v>
      </c>
      <c r="P478">
        <v>532</v>
      </c>
      <c r="Q478">
        <v>528</v>
      </c>
      <c r="R478">
        <v>497</v>
      </c>
      <c r="S478">
        <v>477</v>
      </c>
      <c r="T478">
        <v>421</v>
      </c>
      <c r="U478">
        <v>428</v>
      </c>
      <c r="V478">
        <v>380</v>
      </c>
      <c r="W478">
        <v>411</v>
      </c>
      <c r="X478">
        <v>384</v>
      </c>
      <c r="Y478">
        <v>371</v>
      </c>
    </row>
    <row r="479" spans="1:25" x14ac:dyDescent="0.3">
      <c r="A479" t="s">
        <v>24</v>
      </c>
      <c r="B479" t="s">
        <v>23</v>
      </c>
      <c r="C479" t="s">
        <v>245</v>
      </c>
      <c r="D479" t="s">
        <v>307</v>
      </c>
      <c r="E479">
        <v>21</v>
      </c>
      <c r="F479">
        <v>548</v>
      </c>
      <c r="G479">
        <v>529</v>
      </c>
      <c r="H479">
        <v>488</v>
      </c>
      <c r="I479">
        <v>439</v>
      </c>
      <c r="J479">
        <v>501</v>
      </c>
      <c r="K479">
        <v>479</v>
      </c>
      <c r="L479">
        <v>549</v>
      </c>
      <c r="M479">
        <v>575</v>
      </c>
      <c r="N479">
        <v>567</v>
      </c>
      <c r="O479">
        <v>516</v>
      </c>
      <c r="P479">
        <v>503</v>
      </c>
      <c r="Q479">
        <v>546</v>
      </c>
      <c r="R479">
        <v>531</v>
      </c>
      <c r="S479">
        <v>512</v>
      </c>
      <c r="T479">
        <v>471</v>
      </c>
      <c r="U479">
        <v>431</v>
      </c>
      <c r="V479">
        <v>458</v>
      </c>
      <c r="W479">
        <v>387</v>
      </c>
      <c r="X479">
        <v>453</v>
      </c>
      <c r="Y479">
        <v>409</v>
      </c>
    </row>
    <row r="480" spans="1:25" x14ac:dyDescent="0.3">
      <c r="A480" t="s">
        <v>24</v>
      </c>
      <c r="B480" t="s">
        <v>23</v>
      </c>
      <c r="C480" t="s">
        <v>245</v>
      </c>
      <c r="D480" t="s">
        <v>307</v>
      </c>
      <c r="E480">
        <v>22</v>
      </c>
      <c r="F480">
        <v>521</v>
      </c>
      <c r="G480">
        <v>545</v>
      </c>
      <c r="H480">
        <v>536</v>
      </c>
      <c r="I480">
        <v>502</v>
      </c>
      <c r="J480">
        <v>497</v>
      </c>
      <c r="K480">
        <v>567</v>
      </c>
      <c r="L480">
        <v>531</v>
      </c>
      <c r="M480">
        <v>592</v>
      </c>
      <c r="N480">
        <v>596</v>
      </c>
      <c r="O480">
        <v>638</v>
      </c>
      <c r="P480">
        <v>558</v>
      </c>
      <c r="Q480">
        <v>534</v>
      </c>
      <c r="R480">
        <v>580</v>
      </c>
      <c r="S480">
        <v>572</v>
      </c>
      <c r="T480">
        <v>532</v>
      </c>
      <c r="U480">
        <v>482</v>
      </c>
      <c r="V480">
        <v>462</v>
      </c>
      <c r="W480">
        <v>500</v>
      </c>
      <c r="X480">
        <v>425</v>
      </c>
      <c r="Y480">
        <v>519</v>
      </c>
    </row>
    <row r="481" spans="1:25" x14ac:dyDescent="0.3">
      <c r="A481" t="s">
        <v>24</v>
      </c>
      <c r="B481" t="s">
        <v>23</v>
      </c>
      <c r="C481" t="s">
        <v>245</v>
      </c>
      <c r="D481" t="s">
        <v>307</v>
      </c>
      <c r="E481">
        <v>23</v>
      </c>
      <c r="F481">
        <v>501</v>
      </c>
      <c r="G481">
        <v>536</v>
      </c>
      <c r="H481">
        <v>556</v>
      </c>
      <c r="I481">
        <v>552</v>
      </c>
      <c r="J481">
        <v>520</v>
      </c>
      <c r="K481">
        <v>549</v>
      </c>
      <c r="L481">
        <v>585</v>
      </c>
      <c r="M481">
        <v>547</v>
      </c>
      <c r="N481">
        <v>620</v>
      </c>
      <c r="O481">
        <v>621</v>
      </c>
      <c r="P481">
        <v>639</v>
      </c>
      <c r="Q481">
        <v>574</v>
      </c>
      <c r="R481">
        <v>557</v>
      </c>
      <c r="S481">
        <v>623</v>
      </c>
      <c r="T481">
        <v>586</v>
      </c>
      <c r="U481">
        <v>549</v>
      </c>
      <c r="V481">
        <v>522</v>
      </c>
      <c r="W481">
        <v>505</v>
      </c>
      <c r="X481">
        <v>515</v>
      </c>
      <c r="Y481">
        <v>451</v>
      </c>
    </row>
    <row r="482" spans="1:25" x14ac:dyDescent="0.3">
      <c r="A482" t="s">
        <v>24</v>
      </c>
      <c r="B482" t="s">
        <v>23</v>
      </c>
      <c r="C482" t="s">
        <v>245</v>
      </c>
      <c r="D482" t="s">
        <v>307</v>
      </c>
      <c r="E482">
        <v>24</v>
      </c>
      <c r="F482">
        <v>510</v>
      </c>
      <c r="G482">
        <v>500</v>
      </c>
      <c r="H482">
        <v>539</v>
      </c>
      <c r="I482">
        <v>554</v>
      </c>
      <c r="J482">
        <v>547</v>
      </c>
      <c r="K482">
        <v>550</v>
      </c>
      <c r="L482">
        <v>575</v>
      </c>
      <c r="M482">
        <v>591</v>
      </c>
      <c r="N482">
        <v>581</v>
      </c>
      <c r="O482">
        <v>619</v>
      </c>
      <c r="P482">
        <v>631</v>
      </c>
      <c r="Q482">
        <v>653</v>
      </c>
      <c r="R482">
        <v>563</v>
      </c>
      <c r="S482">
        <v>568</v>
      </c>
      <c r="T482">
        <v>603</v>
      </c>
      <c r="U482">
        <v>586</v>
      </c>
      <c r="V482">
        <v>548</v>
      </c>
      <c r="W482">
        <v>543</v>
      </c>
      <c r="X482">
        <v>528</v>
      </c>
      <c r="Y482">
        <v>515</v>
      </c>
    </row>
    <row r="483" spans="1:25" x14ac:dyDescent="0.3">
      <c r="A483" t="s">
        <v>24</v>
      </c>
      <c r="B483" t="s">
        <v>23</v>
      </c>
      <c r="C483" t="s">
        <v>245</v>
      </c>
      <c r="D483" t="s">
        <v>307</v>
      </c>
      <c r="E483">
        <v>25</v>
      </c>
      <c r="F483">
        <v>507</v>
      </c>
      <c r="G483">
        <v>503</v>
      </c>
      <c r="H483">
        <v>485</v>
      </c>
      <c r="I483">
        <v>544</v>
      </c>
      <c r="J483">
        <v>574</v>
      </c>
      <c r="K483">
        <v>540</v>
      </c>
      <c r="L483">
        <v>565</v>
      </c>
      <c r="M483">
        <v>574</v>
      </c>
      <c r="N483">
        <v>603</v>
      </c>
      <c r="O483">
        <v>559</v>
      </c>
      <c r="P483">
        <v>579</v>
      </c>
      <c r="Q483">
        <v>646</v>
      </c>
      <c r="R483">
        <v>646</v>
      </c>
      <c r="S483">
        <v>578</v>
      </c>
      <c r="T483">
        <v>580</v>
      </c>
      <c r="U483">
        <v>608</v>
      </c>
      <c r="V483">
        <v>605</v>
      </c>
      <c r="W483">
        <v>564</v>
      </c>
      <c r="X483">
        <v>555</v>
      </c>
      <c r="Y483">
        <v>558</v>
      </c>
    </row>
    <row r="484" spans="1:25" x14ac:dyDescent="0.3">
      <c r="A484" t="s">
        <v>24</v>
      </c>
      <c r="B484" t="s">
        <v>23</v>
      </c>
      <c r="C484" t="s">
        <v>245</v>
      </c>
      <c r="D484" t="s">
        <v>307</v>
      </c>
      <c r="E484">
        <v>26</v>
      </c>
      <c r="F484">
        <v>542</v>
      </c>
      <c r="G484">
        <v>502</v>
      </c>
      <c r="H484">
        <v>499</v>
      </c>
      <c r="I484">
        <v>487</v>
      </c>
      <c r="J484">
        <v>549</v>
      </c>
      <c r="K484">
        <v>559</v>
      </c>
      <c r="L484">
        <v>557</v>
      </c>
      <c r="M484">
        <v>551</v>
      </c>
      <c r="N484">
        <v>576</v>
      </c>
      <c r="O484">
        <v>594</v>
      </c>
      <c r="P484">
        <v>567</v>
      </c>
      <c r="Q484">
        <v>569</v>
      </c>
      <c r="R484">
        <v>649</v>
      </c>
      <c r="S484">
        <v>641</v>
      </c>
      <c r="T484">
        <v>556</v>
      </c>
      <c r="U484">
        <v>563</v>
      </c>
      <c r="V484">
        <v>609</v>
      </c>
      <c r="W484">
        <v>599</v>
      </c>
      <c r="X484">
        <v>584</v>
      </c>
      <c r="Y484">
        <v>574</v>
      </c>
    </row>
    <row r="485" spans="1:25" x14ac:dyDescent="0.3">
      <c r="A485" t="s">
        <v>24</v>
      </c>
      <c r="B485" t="s">
        <v>23</v>
      </c>
      <c r="C485" t="s">
        <v>245</v>
      </c>
      <c r="D485" t="s">
        <v>307</v>
      </c>
      <c r="E485">
        <v>27</v>
      </c>
      <c r="F485">
        <v>587</v>
      </c>
      <c r="G485">
        <v>531</v>
      </c>
      <c r="H485">
        <v>522</v>
      </c>
      <c r="I485">
        <v>504</v>
      </c>
      <c r="J485">
        <v>478</v>
      </c>
      <c r="K485">
        <v>549</v>
      </c>
      <c r="L485">
        <v>555</v>
      </c>
      <c r="M485">
        <v>583</v>
      </c>
      <c r="N485">
        <v>555</v>
      </c>
      <c r="O485">
        <v>567</v>
      </c>
      <c r="P485">
        <v>601</v>
      </c>
      <c r="Q485">
        <v>587</v>
      </c>
      <c r="R485">
        <v>564</v>
      </c>
      <c r="S485">
        <v>617</v>
      </c>
      <c r="T485">
        <v>650</v>
      </c>
      <c r="U485">
        <v>547</v>
      </c>
      <c r="V485">
        <v>553</v>
      </c>
      <c r="W485">
        <v>632</v>
      </c>
      <c r="X485">
        <v>611</v>
      </c>
      <c r="Y485">
        <v>595</v>
      </c>
    </row>
    <row r="486" spans="1:25" x14ac:dyDescent="0.3">
      <c r="A486" t="s">
        <v>24</v>
      </c>
      <c r="B486" t="s">
        <v>23</v>
      </c>
      <c r="C486" t="s">
        <v>245</v>
      </c>
      <c r="D486" t="s">
        <v>307</v>
      </c>
      <c r="E486">
        <v>28</v>
      </c>
      <c r="F486">
        <v>578</v>
      </c>
      <c r="G486">
        <v>581</v>
      </c>
      <c r="H486">
        <v>540</v>
      </c>
      <c r="I486">
        <v>524</v>
      </c>
      <c r="J486">
        <v>508</v>
      </c>
      <c r="K486">
        <v>479</v>
      </c>
      <c r="L486">
        <v>558</v>
      </c>
      <c r="M486">
        <v>541</v>
      </c>
      <c r="N486">
        <v>572</v>
      </c>
      <c r="O486">
        <v>564</v>
      </c>
      <c r="P486">
        <v>579</v>
      </c>
      <c r="Q486">
        <v>598</v>
      </c>
      <c r="R486">
        <v>575</v>
      </c>
      <c r="S486">
        <v>581</v>
      </c>
      <c r="T486">
        <v>631</v>
      </c>
      <c r="U486">
        <v>653</v>
      </c>
      <c r="V486">
        <v>550</v>
      </c>
      <c r="W486">
        <v>578</v>
      </c>
      <c r="X486">
        <v>630</v>
      </c>
      <c r="Y486">
        <v>612</v>
      </c>
    </row>
    <row r="487" spans="1:25" x14ac:dyDescent="0.3">
      <c r="A487" t="s">
        <v>24</v>
      </c>
      <c r="B487" t="s">
        <v>23</v>
      </c>
      <c r="C487" t="s">
        <v>245</v>
      </c>
      <c r="D487" t="s">
        <v>307</v>
      </c>
      <c r="E487">
        <v>29</v>
      </c>
      <c r="F487">
        <v>646</v>
      </c>
      <c r="G487">
        <v>574</v>
      </c>
      <c r="H487">
        <v>588</v>
      </c>
      <c r="I487">
        <v>522</v>
      </c>
      <c r="J487">
        <v>537</v>
      </c>
      <c r="K487">
        <v>523</v>
      </c>
      <c r="L487">
        <v>494</v>
      </c>
      <c r="M487">
        <v>554</v>
      </c>
      <c r="N487">
        <v>549</v>
      </c>
      <c r="O487">
        <v>578</v>
      </c>
      <c r="P487">
        <v>568</v>
      </c>
      <c r="Q487">
        <v>578</v>
      </c>
      <c r="R487">
        <v>582</v>
      </c>
      <c r="S487">
        <v>582</v>
      </c>
      <c r="T487">
        <v>592</v>
      </c>
      <c r="U487">
        <v>642</v>
      </c>
      <c r="V487">
        <v>662</v>
      </c>
      <c r="W487">
        <v>554</v>
      </c>
      <c r="X487">
        <v>598</v>
      </c>
      <c r="Y487">
        <v>632</v>
      </c>
    </row>
    <row r="488" spans="1:25" x14ac:dyDescent="0.3">
      <c r="A488" t="s">
        <v>24</v>
      </c>
      <c r="B488" t="s">
        <v>23</v>
      </c>
      <c r="C488" t="s">
        <v>245</v>
      </c>
      <c r="D488" t="s">
        <v>307</v>
      </c>
      <c r="E488">
        <v>30</v>
      </c>
      <c r="F488">
        <v>641</v>
      </c>
      <c r="G488">
        <v>649</v>
      </c>
      <c r="H488">
        <v>568</v>
      </c>
      <c r="I488">
        <v>587</v>
      </c>
      <c r="J488">
        <v>521</v>
      </c>
      <c r="K488">
        <v>535</v>
      </c>
      <c r="L488">
        <v>512</v>
      </c>
      <c r="M488">
        <v>499</v>
      </c>
      <c r="N488">
        <v>549</v>
      </c>
      <c r="O488">
        <v>542</v>
      </c>
      <c r="P488">
        <v>583</v>
      </c>
      <c r="Q488">
        <v>571</v>
      </c>
      <c r="R488">
        <v>585</v>
      </c>
      <c r="S488">
        <v>585</v>
      </c>
      <c r="T488">
        <v>569</v>
      </c>
      <c r="U488">
        <v>601</v>
      </c>
      <c r="V488">
        <v>638</v>
      </c>
      <c r="W488">
        <v>678</v>
      </c>
      <c r="X488">
        <v>550</v>
      </c>
      <c r="Y488">
        <v>580</v>
      </c>
    </row>
    <row r="489" spans="1:25" x14ac:dyDescent="0.3">
      <c r="A489" t="s">
        <v>24</v>
      </c>
      <c r="B489" t="s">
        <v>23</v>
      </c>
      <c r="C489" t="s">
        <v>245</v>
      </c>
      <c r="D489" t="s">
        <v>307</v>
      </c>
      <c r="E489">
        <v>31</v>
      </c>
      <c r="F489">
        <v>618</v>
      </c>
      <c r="G489">
        <v>634</v>
      </c>
      <c r="H489">
        <v>650</v>
      </c>
      <c r="I489">
        <v>561</v>
      </c>
      <c r="J489">
        <v>596</v>
      </c>
      <c r="K489">
        <v>528</v>
      </c>
      <c r="L489">
        <v>542</v>
      </c>
      <c r="M489">
        <v>531</v>
      </c>
      <c r="N489">
        <v>493</v>
      </c>
      <c r="O489">
        <v>545</v>
      </c>
      <c r="P489">
        <v>538</v>
      </c>
      <c r="Q489">
        <v>589</v>
      </c>
      <c r="R489">
        <v>582</v>
      </c>
      <c r="S489">
        <v>589</v>
      </c>
      <c r="T489">
        <v>608</v>
      </c>
      <c r="U489">
        <v>564</v>
      </c>
      <c r="V489">
        <v>594</v>
      </c>
      <c r="W489">
        <v>643</v>
      </c>
      <c r="X489">
        <v>685</v>
      </c>
      <c r="Y489">
        <v>551</v>
      </c>
    </row>
    <row r="490" spans="1:25" x14ac:dyDescent="0.3">
      <c r="A490" t="s">
        <v>24</v>
      </c>
      <c r="B490" t="s">
        <v>23</v>
      </c>
      <c r="C490" t="s">
        <v>245</v>
      </c>
      <c r="D490" t="s">
        <v>307</v>
      </c>
      <c r="E490">
        <v>32</v>
      </c>
      <c r="F490">
        <v>652</v>
      </c>
      <c r="G490">
        <v>615</v>
      </c>
      <c r="H490">
        <v>625</v>
      </c>
      <c r="I490">
        <v>619</v>
      </c>
      <c r="J490">
        <v>569</v>
      </c>
      <c r="K490">
        <v>578</v>
      </c>
      <c r="L490">
        <v>519</v>
      </c>
      <c r="M490">
        <v>548</v>
      </c>
      <c r="N490">
        <v>519</v>
      </c>
      <c r="O490">
        <v>487</v>
      </c>
      <c r="P490">
        <v>544</v>
      </c>
      <c r="Q490">
        <v>555</v>
      </c>
      <c r="R490">
        <v>588</v>
      </c>
      <c r="S490">
        <v>588</v>
      </c>
      <c r="T490">
        <v>579</v>
      </c>
      <c r="U490">
        <v>613</v>
      </c>
      <c r="V490">
        <v>591</v>
      </c>
      <c r="W490">
        <v>624</v>
      </c>
      <c r="X490">
        <v>641</v>
      </c>
      <c r="Y490">
        <v>698</v>
      </c>
    </row>
    <row r="491" spans="1:25" x14ac:dyDescent="0.3">
      <c r="A491" t="s">
        <v>24</v>
      </c>
      <c r="B491" t="s">
        <v>23</v>
      </c>
      <c r="C491" t="s">
        <v>245</v>
      </c>
      <c r="D491" t="s">
        <v>307</v>
      </c>
      <c r="E491">
        <v>33</v>
      </c>
      <c r="F491">
        <v>622</v>
      </c>
      <c r="G491">
        <v>648</v>
      </c>
      <c r="H491">
        <v>609</v>
      </c>
      <c r="I491">
        <v>627</v>
      </c>
      <c r="J491">
        <v>620</v>
      </c>
      <c r="K491">
        <v>570</v>
      </c>
      <c r="L491">
        <v>562</v>
      </c>
      <c r="M491">
        <v>531</v>
      </c>
      <c r="N491">
        <v>549</v>
      </c>
      <c r="O491">
        <v>523</v>
      </c>
      <c r="P491">
        <v>483</v>
      </c>
      <c r="Q491">
        <v>545</v>
      </c>
      <c r="R491">
        <v>559</v>
      </c>
      <c r="S491">
        <v>590</v>
      </c>
      <c r="T491">
        <v>588</v>
      </c>
      <c r="U491">
        <v>572</v>
      </c>
      <c r="V491">
        <v>605</v>
      </c>
      <c r="W491">
        <v>599</v>
      </c>
      <c r="X491">
        <v>616</v>
      </c>
      <c r="Y491">
        <v>652</v>
      </c>
    </row>
    <row r="492" spans="1:25" x14ac:dyDescent="0.3">
      <c r="A492" t="s">
        <v>24</v>
      </c>
      <c r="B492" t="s">
        <v>23</v>
      </c>
      <c r="C492" t="s">
        <v>245</v>
      </c>
      <c r="D492" t="s">
        <v>307</v>
      </c>
      <c r="E492">
        <v>34</v>
      </c>
      <c r="F492">
        <v>701</v>
      </c>
      <c r="G492">
        <v>628</v>
      </c>
      <c r="H492">
        <v>646</v>
      </c>
      <c r="I492">
        <v>617</v>
      </c>
      <c r="J492">
        <v>619</v>
      </c>
      <c r="K492">
        <v>623</v>
      </c>
      <c r="L492">
        <v>545</v>
      </c>
      <c r="M492">
        <v>552</v>
      </c>
      <c r="N492">
        <v>543</v>
      </c>
      <c r="O492">
        <v>545</v>
      </c>
      <c r="P492">
        <v>522</v>
      </c>
      <c r="Q492">
        <v>498</v>
      </c>
      <c r="R492">
        <v>537</v>
      </c>
      <c r="S492">
        <v>547</v>
      </c>
      <c r="T492">
        <v>590</v>
      </c>
      <c r="U492">
        <v>563</v>
      </c>
      <c r="V492">
        <v>586</v>
      </c>
      <c r="W492">
        <v>599</v>
      </c>
      <c r="X492">
        <v>588</v>
      </c>
      <c r="Y492">
        <v>623</v>
      </c>
    </row>
    <row r="493" spans="1:25" x14ac:dyDescent="0.3">
      <c r="A493" t="s">
        <v>24</v>
      </c>
      <c r="B493" t="s">
        <v>23</v>
      </c>
      <c r="C493" t="s">
        <v>245</v>
      </c>
      <c r="D493" t="s">
        <v>307</v>
      </c>
      <c r="E493">
        <v>35</v>
      </c>
      <c r="F493">
        <v>722</v>
      </c>
      <c r="G493">
        <v>693</v>
      </c>
      <c r="H493">
        <v>623</v>
      </c>
      <c r="I493">
        <v>655</v>
      </c>
      <c r="J493">
        <v>619</v>
      </c>
      <c r="K493">
        <v>609</v>
      </c>
      <c r="L493">
        <v>603</v>
      </c>
      <c r="M493">
        <v>539</v>
      </c>
      <c r="N493">
        <v>559</v>
      </c>
      <c r="O493">
        <v>536</v>
      </c>
      <c r="P493">
        <v>539</v>
      </c>
      <c r="Q493">
        <v>525</v>
      </c>
      <c r="R493">
        <v>513</v>
      </c>
      <c r="S493">
        <v>535</v>
      </c>
      <c r="T493">
        <v>545</v>
      </c>
      <c r="U493">
        <v>594</v>
      </c>
      <c r="V493">
        <v>565</v>
      </c>
      <c r="W493">
        <v>580</v>
      </c>
      <c r="X493">
        <v>602</v>
      </c>
      <c r="Y493">
        <v>591</v>
      </c>
    </row>
    <row r="494" spans="1:25" x14ac:dyDescent="0.3">
      <c r="A494" t="s">
        <v>24</v>
      </c>
      <c r="B494" t="s">
        <v>23</v>
      </c>
      <c r="C494" t="s">
        <v>245</v>
      </c>
      <c r="D494" t="s">
        <v>307</v>
      </c>
      <c r="E494">
        <v>36</v>
      </c>
      <c r="F494">
        <v>728</v>
      </c>
      <c r="G494">
        <v>712</v>
      </c>
      <c r="H494">
        <v>690</v>
      </c>
      <c r="I494">
        <v>615</v>
      </c>
      <c r="J494">
        <v>632</v>
      </c>
      <c r="K494">
        <v>622</v>
      </c>
      <c r="L494">
        <v>608</v>
      </c>
      <c r="M494">
        <v>597</v>
      </c>
      <c r="N494">
        <v>532</v>
      </c>
      <c r="O494">
        <v>563</v>
      </c>
      <c r="P494">
        <v>529</v>
      </c>
      <c r="Q494">
        <v>530</v>
      </c>
      <c r="R494">
        <v>518</v>
      </c>
      <c r="S494">
        <v>524</v>
      </c>
      <c r="T494">
        <v>528</v>
      </c>
      <c r="U494">
        <v>546</v>
      </c>
      <c r="V494">
        <v>574</v>
      </c>
      <c r="W494">
        <v>576</v>
      </c>
      <c r="X494">
        <v>575</v>
      </c>
      <c r="Y494">
        <v>609</v>
      </c>
    </row>
    <row r="495" spans="1:25" x14ac:dyDescent="0.3">
      <c r="A495" t="s">
        <v>24</v>
      </c>
      <c r="B495" t="s">
        <v>23</v>
      </c>
      <c r="C495" t="s">
        <v>245</v>
      </c>
      <c r="D495" t="s">
        <v>307</v>
      </c>
      <c r="E495">
        <v>37</v>
      </c>
      <c r="F495">
        <v>687</v>
      </c>
      <c r="G495">
        <v>713</v>
      </c>
      <c r="H495">
        <v>705</v>
      </c>
      <c r="I495">
        <v>685</v>
      </c>
      <c r="J495">
        <v>598</v>
      </c>
      <c r="K495">
        <v>643</v>
      </c>
      <c r="L495">
        <v>615</v>
      </c>
      <c r="M495">
        <v>602</v>
      </c>
      <c r="N495">
        <v>590</v>
      </c>
      <c r="O495">
        <v>539</v>
      </c>
      <c r="P495">
        <v>552</v>
      </c>
      <c r="Q495">
        <v>515</v>
      </c>
      <c r="R495">
        <v>521</v>
      </c>
      <c r="S495">
        <v>513</v>
      </c>
      <c r="T495">
        <v>517</v>
      </c>
      <c r="U495">
        <v>532</v>
      </c>
      <c r="V495">
        <v>547</v>
      </c>
      <c r="W495">
        <v>570</v>
      </c>
      <c r="X495">
        <v>577</v>
      </c>
      <c r="Y495">
        <v>582</v>
      </c>
    </row>
    <row r="496" spans="1:25" x14ac:dyDescent="0.3">
      <c r="A496" t="s">
        <v>24</v>
      </c>
      <c r="B496" t="s">
        <v>23</v>
      </c>
      <c r="C496" t="s">
        <v>245</v>
      </c>
      <c r="D496" t="s">
        <v>307</v>
      </c>
      <c r="E496">
        <v>38</v>
      </c>
      <c r="F496">
        <v>720</v>
      </c>
      <c r="G496">
        <v>675</v>
      </c>
      <c r="H496">
        <v>705</v>
      </c>
      <c r="I496">
        <v>692</v>
      </c>
      <c r="J496">
        <v>675</v>
      </c>
      <c r="K496">
        <v>596</v>
      </c>
      <c r="L496">
        <v>648</v>
      </c>
      <c r="M496">
        <v>612</v>
      </c>
      <c r="N496">
        <v>589</v>
      </c>
      <c r="O496">
        <v>595</v>
      </c>
      <c r="P496">
        <v>532</v>
      </c>
      <c r="Q496">
        <v>552</v>
      </c>
      <c r="R496">
        <v>495</v>
      </c>
      <c r="S496">
        <v>514</v>
      </c>
      <c r="T496">
        <v>520</v>
      </c>
      <c r="U496">
        <v>510</v>
      </c>
      <c r="V496">
        <v>535</v>
      </c>
      <c r="W496">
        <v>565</v>
      </c>
      <c r="X496">
        <v>562</v>
      </c>
      <c r="Y496">
        <v>571</v>
      </c>
    </row>
    <row r="497" spans="1:25" x14ac:dyDescent="0.3">
      <c r="A497" t="s">
        <v>24</v>
      </c>
      <c r="B497" t="s">
        <v>23</v>
      </c>
      <c r="C497" t="s">
        <v>245</v>
      </c>
      <c r="D497" t="s">
        <v>307</v>
      </c>
      <c r="E497">
        <v>39</v>
      </c>
      <c r="F497">
        <v>692</v>
      </c>
      <c r="G497">
        <v>720</v>
      </c>
      <c r="H497">
        <v>660</v>
      </c>
      <c r="I497">
        <v>697</v>
      </c>
      <c r="J497">
        <v>684</v>
      </c>
      <c r="K497">
        <v>664</v>
      </c>
      <c r="L497">
        <v>598</v>
      </c>
      <c r="M497">
        <v>648</v>
      </c>
      <c r="N497">
        <v>592</v>
      </c>
      <c r="O497">
        <v>588</v>
      </c>
      <c r="P497">
        <v>589</v>
      </c>
      <c r="Q497">
        <v>521</v>
      </c>
      <c r="R497">
        <v>549</v>
      </c>
      <c r="S497">
        <v>503</v>
      </c>
      <c r="T497">
        <v>511</v>
      </c>
      <c r="U497">
        <v>509</v>
      </c>
      <c r="V497">
        <v>500</v>
      </c>
      <c r="W497">
        <v>535</v>
      </c>
      <c r="X497">
        <v>553</v>
      </c>
      <c r="Y497">
        <v>553</v>
      </c>
    </row>
    <row r="498" spans="1:25" x14ac:dyDescent="0.3">
      <c r="A498" t="s">
        <v>24</v>
      </c>
      <c r="B498" t="s">
        <v>23</v>
      </c>
      <c r="C498" t="s">
        <v>245</v>
      </c>
      <c r="D498" t="s">
        <v>307</v>
      </c>
      <c r="E498">
        <v>40</v>
      </c>
      <c r="F498">
        <v>694</v>
      </c>
      <c r="G498">
        <v>665</v>
      </c>
      <c r="H498">
        <v>703</v>
      </c>
      <c r="I498">
        <v>640</v>
      </c>
      <c r="J498">
        <v>687</v>
      </c>
      <c r="K498">
        <v>679</v>
      </c>
      <c r="L498">
        <v>654</v>
      </c>
      <c r="M498">
        <v>600</v>
      </c>
      <c r="N498">
        <v>658</v>
      </c>
      <c r="O498">
        <v>583</v>
      </c>
      <c r="P498">
        <v>579</v>
      </c>
      <c r="Q498">
        <v>572</v>
      </c>
      <c r="R498">
        <v>522</v>
      </c>
      <c r="S498">
        <v>544</v>
      </c>
      <c r="T498">
        <v>491</v>
      </c>
      <c r="U498">
        <v>520</v>
      </c>
      <c r="V498">
        <v>511</v>
      </c>
      <c r="W498">
        <v>511</v>
      </c>
      <c r="X498">
        <v>540</v>
      </c>
      <c r="Y498">
        <v>540</v>
      </c>
    </row>
    <row r="499" spans="1:25" x14ac:dyDescent="0.3">
      <c r="A499" t="s">
        <v>24</v>
      </c>
      <c r="B499" t="s">
        <v>23</v>
      </c>
      <c r="C499" t="s">
        <v>245</v>
      </c>
      <c r="D499" t="s">
        <v>307</v>
      </c>
      <c r="E499">
        <v>41</v>
      </c>
      <c r="F499">
        <v>656</v>
      </c>
      <c r="G499">
        <v>687</v>
      </c>
      <c r="H499">
        <v>668</v>
      </c>
      <c r="I499">
        <v>694</v>
      </c>
      <c r="J499">
        <v>641</v>
      </c>
      <c r="K499">
        <v>682</v>
      </c>
      <c r="L499">
        <v>665</v>
      </c>
      <c r="M499">
        <v>646</v>
      </c>
      <c r="N499">
        <v>596</v>
      </c>
      <c r="O499">
        <v>653</v>
      </c>
      <c r="P499">
        <v>585</v>
      </c>
      <c r="Q499">
        <v>575</v>
      </c>
      <c r="R499">
        <v>556</v>
      </c>
      <c r="S499">
        <v>511</v>
      </c>
      <c r="T499">
        <v>538</v>
      </c>
      <c r="U499">
        <v>491</v>
      </c>
      <c r="V499">
        <v>507</v>
      </c>
      <c r="W499">
        <v>508</v>
      </c>
      <c r="X499">
        <v>502</v>
      </c>
      <c r="Y499">
        <v>541</v>
      </c>
    </row>
    <row r="500" spans="1:25" x14ac:dyDescent="0.3">
      <c r="A500" t="s">
        <v>24</v>
      </c>
      <c r="B500" t="s">
        <v>23</v>
      </c>
      <c r="C500" t="s">
        <v>245</v>
      </c>
      <c r="D500" t="s">
        <v>307</v>
      </c>
      <c r="E500">
        <v>42</v>
      </c>
      <c r="F500">
        <v>638</v>
      </c>
      <c r="G500">
        <v>647</v>
      </c>
      <c r="H500">
        <v>676</v>
      </c>
      <c r="I500">
        <v>656</v>
      </c>
      <c r="J500">
        <v>684</v>
      </c>
      <c r="K500">
        <v>640</v>
      </c>
      <c r="L500">
        <v>678</v>
      </c>
      <c r="M500">
        <v>658</v>
      </c>
      <c r="N500">
        <v>630</v>
      </c>
      <c r="O500">
        <v>597</v>
      </c>
      <c r="P500">
        <v>656</v>
      </c>
      <c r="Q500">
        <v>575</v>
      </c>
      <c r="R500">
        <v>570</v>
      </c>
      <c r="S500">
        <v>552</v>
      </c>
      <c r="T500">
        <v>525</v>
      </c>
      <c r="U500">
        <v>540</v>
      </c>
      <c r="V500">
        <v>506</v>
      </c>
      <c r="W500">
        <v>517</v>
      </c>
      <c r="X500">
        <v>522</v>
      </c>
      <c r="Y500">
        <v>507</v>
      </c>
    </row>
    <row r="501" spans="1:25" x14ac:dyDescent="0.3">
      <c r="A501" t="s">
        <v>24</v>
      </c>
      <c r="B501" t="s">
        <v>23</v>
      </c>
      <c r="C501" t="s">
        <v>245</v>
      </c>
      <c r="D501" t="s">
        <v>307</v>
      </c>
      <c r="E501">
        <v>43</v>
      </c>
      <c r="F501">
        <v>618</v>
      </c>
      <c r="G501">
        <v>629</v>
      </c>
      <c r="H501">
        <v>658</v>
      </c>
      <c r="I501">
        <v>672</v>
      </c>
      <c r="J501">
        <v>639</v>
      </c>
      <c r="K501">
        <v>674</v>
      </c>
      <c r="L501">
        <v>629</v>
      </c>
      <c r="M501">
        <v>664</v>
      </c>
      <c r="N501">
        <v>646</v>
      </c>
      <c r="O501">
        <v>626</v>
      </c>
      <c r="P501">
        <v>596</v>
      </c>
      <c r="Q501">
        <v>648</v>
      </c>
      <c r="R501">
        <v>576</v>
      </c>
      <c r="S501">
        <v>581</v>
      </c>
      <c r="T501">
        <v>548</v>
      </c>
      <c r="U501">
        <v>537</v>
      </c>
      <c r="V501">
        <v>541</v>
      </c>
      <c r="W501">
        <v>507</v>
      </c>
      <c r="X501">
        <v>523</v>
      </c>
      <c r="Y501">
        <v>519</v>
      </c>
    </row>
    <row r="502" spans="1:25" x14ac:dyDescent="0.3">
      <c r="A502" t="s">
        <v>24</v>
      </c>
      <c r="B502" t="s">
        <v>23</v>
      </c>
      <c r="C502" t="s">
        <v>245</v>
      </c>
      <c r="D502" t="s">
        <v>307</v>
      </c>
      <c r="E502">
        <v>44</v>
      </c>
      <c r="F502">
        <v>604</v>
      </c>
      <c r="G502">
        <v>623</v>
      </c>
      <c r="H502">
        <v>616</v>
      </c>
      <c r="I502">
        <v>655</v>
      </c>
      <c r="J502">
        <v>665</v>
      </c>
      <c r="K502">
        <v>626</v>
      </c>
      <c r="L502">
        <v>673</v>
      </c>
      <c r="M502">
        <v>620</v>
      </c>
      <c r="N502">
        <v>657</v>
      </c>
      <c r="O502">
        <v>636</v>
      </c>
      <c r="P502">
        <v>624</v>
      </c>
      <c r="Q502">
        <v>592</v>
      </c>
      <c r="R502">
        <v>647</v>
      </c>
      <c r="S502">
        <v>574</v>
      </c>
      <c r="T502">
        <v>572</v>
      </c>
      <c r="U502">
        <v>539</v>
      </c>
      <c r="V502">
        <v>540</v>
      </c>
      <c r="W502">
        <v>543</v>
      </c>
      <c r="X502">
        <v>500</v>
      </c>
      <c r="Y502">
        <v>531</v>
      </c>
    </row>
    <row r="503" spans="1:25" x14ac:dyDescent="0.3">
      <c r="A503" t="s">
        <v>24</v>
      </c>
      <c r="B503" t="s">
        <v>23</v>
      </c>
      <c r="C503" t="s">
        <v>245</v>
      </c>
      <c r="D503" t="s">
        <v>307</v>
      </c>
      <c r="E503">
        <v>45</v>
      </c>
      <c r="F503">
        <v>591</v>
      </c>
      <c r="G503">
        <v>598</v>
      </c>
      <c r="H503">
        <v>617</v>
      </c>
      <c r="I503">
        <v>607</v>
      </c>
      <c r="J503">
        <v>641</v>
      </c>
      <c r="K503">
        <v>666</v>
      </c>
      <c r="L503">
        <v>625</v>
      </c>
      <c r="M503">
        <v>678</v>
      </c>
      <c r="N503">
        <v>615</v>
      </c>
      <c r="O503">
        <v>646</v>
      </c>
      <c r="P503">
        <v>634</v>
      </c>
      <c r="Q503">
        <v>613</v>
      </c>
      <c r="R503">
        <v>586</v>
      </c>
      <c r="S503">
        <v>654</v>
      </c>
      <c r="T503">
        <v>556</v>
      </c>
      <c r="U503">
        <v>575</v>
      </c>
      <c r="V503">
        <v>523</v>
      </c>
      <c r="W503">
        <v>537</v>
      </c>
      <c r="X503">
        <v>540</v>
      </c>
      <c r="Y503">
        <v>490</v>
      </c>
    </row>
    <row r="504" spans="1:25" x14ac:dyDescent="0.3">
      <c r="A504" t="s">
        <v>24</v>
      </c>
      <c r="B504" t="s">
        <v>23</v>
      </c>
      <c r="C504" t="s">
        <v>245</v>
      </c>
      <c r="D504" t="s">
        <v>307</v>
      </c>
      <c r="E504">
        <v>46</v>
      </c>
      <c r="F504">
        <v>584</v>
      </c>
      <c r="G504">
        <v>579</v>
      </c>
      <c r="H504">
        <v>596</v>
      </c>
      <c r="I504">
        <v>621</v>
      </c>
      <c r="J504">
        <v>593</v>
      </c>
      <c r="K504">
        <v>632</v>
      </c>
      <c r="L504">
        <v>661</v>
      </c>
      <c r="M504">
        <v>604</v>
      </c>
      <c r="N504">
        <v>672</v>
      </c>
      <c r="O504">
        <v>610</v>
      </c>
      <c r="P504">
        <v>640</v>
      </c>
      <c r="Q504">
        <v>621</v>
      </c>
      <c r="R504">
        <v>604</v>
      </c>
      <c r="S504">
        <v>594</v>
      </c>
      <c r="T504">
        <v>663</v>
      </c>
      <c r="U504">
        <v>548</v>
      </c>
      <c r="V504">
        <v>570</v>
      </c>
      <c r="W504">
        <v>535</v>
      </c>
      <c r="X504">
        <v>535</v>
      </c>
      <c r="Y504">
        <v>538</v>
      </c>
    </row>
    <row r="505" spans="1:25" x14ac:dyDescent="0.3">
      <c r="A505" t="s">
        <v>24</v>
      </c>
      <c r="B505" t="s">
        <v>23</v>
      </c>
      <c r="C505" t="s">
        <v>245</v>
      </c>
      <c r="D505" t="s">
        <v>307</v>
      </c>
      <c r="E505">
        <v>47</v>
      </c>
      <c r="F505">
        <v>583</v>
      </c>
      <c r="G505">
        <v>568</v>
      </c>
      <c r="H505">
        <v>565</v>
      </c>
      <c r="I505">
        <v>588</v>
      </c>
      <c r="J505">
        <v>628</v>
      </c>
      <c r="K505">
        <v>576</v>
      </c>
      <c r="L505">
        <v>616</v>
      </c>
      <c r="M505">
        <v>661</v>
      </c>
      <c r="N505">
        <v>591</v>
      </c>
      <c r="O505">
        <v>662</v>
      </c>
      <c r="P505">
        <v>609</v>
      </c>
      <c r="Q505">
        <v>633</v>
      </c>
      <c r="R505">
        <v>625</v>
      </c>
      <c r="S505">
        <v>607</v>
      </c>
      <c r="T505">
        <v>592</v>
      </c>
      <c r="U505">
        <v>657</v>
      </c>
      <c r="V505">
        <v>553</v>
      </c>
      <c r="W505">
        <v>568</v>
      </c>
      <c r="X505">
        <v>529</v>
      </c>
      <c r="Y505">
        <v>541</v>
      </c>
    </row>
    <row r="506" spans="1:25" x14ac:dyDescent="0.3">
      <c r="A506" t="s">
        <v>24</v>
      </c>
      <c r="B506" t="s">
        <v>23</v>
      </c>
      <c r="C506" t="s">
        <v>245</v>
      </c>
      <c r="D506" t="s">
        <v>307</v>
      </c>
      <c r="E506">
        <v>48</v>
      </c>
      <c r="F506">
        <v>580</v>
      </c>
      <c r="G506">
        <v>575</v>
      </c>
      <c r="H506">
        <v>561</v>
      </c>
      <c r="I506">
        <v>559</v>
      </c>
      <c r="J506">
        <v>587</v>
      </c>
      <c r="K506">
        <v>625</v>
      </c>
      <c r="L506">
        <v>571</v>
      </c>
      <c r="M506">
        <v>612</v>
      </c>
      <c r="N506">
        <v>648</v>
      </c>
      <c r="O506">
        <v>578</v>
      </c>
      <c r="P506">
        <v>660</v>
      </c>
      <c r="Q506">
        <v>594</v>
      </c>
      <c r="R506">
        <v>626</v>
      </c>
      <c r="S506">
        <v>622</v>
      </c>
      <c r="T506">
        <v>604</v>
      </c>
      <c r="U506">
        <v>587</v>
      </c>
      <c r="V506">
        <v>661</v>
      </c>
      <c r="W506">
        <v>562</v>
      </c>
      <c r="X506">
        <v>567</v>
      </c>
      <c r="Y506">
        <v>526</v>
      </c>
    </row>
    <row r="507" spans="1:25" x14ac:dyDescent="0.3">
      <c r="A507" t="s">
        <v>24</v>
      </c>
      <c r="B507" t="s">
        <v>23</v>
      </c>
      <c r="C507" t="s">
        <v>245</v>
      </c>
      <c r="D507" t="s">
        <v>307</v>
      </c>
      <c r="E507">
        <v>49</v>
      </c>
      <c r="F507">
        <v>574</v>
      </c>
      <c r="G507">
        <v>572</v>
      </c>
      <c r="H507">
        <v>573</v>
      </c>
      <c r="I507">
        <v>552</v>
      </c>
      <c r="J507">
        <v>557</v>
      </c>
      <c r="K507">
        <v>584</v>
      </c>
      <c r="L507">
        <v>620</v>
      </c>
      <c r="M507">
        <v>568</v>
      </c>
      <c r="N507">
        <v>602</v>
      </c>
      <c r="O507">
        <v>641</v>
      </c>
      <c r="P507">
        <v>562</v>
      </c>
      <c r="Q507">
        <v>652</v>
      </c>
      <c r="R507">
        <v>596</v>
      </c>
      <c r="S507">
        <v>624</v>
      </c>
      <c r="T507">
        <v>613</v>
      </c>
      <c r="U507">
        <v>601</v>
      </c>
      <c r="V507">
        <v>585</v>
      </c>
      <c r="W507">
        <v>663</v>
      </c>
      <c r="X507">
        <v>563</v>
      </c>
      <c r="Y507">
        <v>562</v>
      </c>
    </row>
    <row r="508" spans="1:25" x14ac:dyDescent="0.3">
      <c r="A508" t="s">
        <v>24</v>
      </c>
      <c r="B508" t="s">
        <v>23</v>
      </c>
      <c r="C508" t="s">
        <v>245</v>
      </c>
      <c r="D508" t="s">
        <v>307</v>
      </c>
      <c r="E508">
        <v>50</v>
      </c>
      <c r="F508">
        <v>573</v>
      </c>
      <c r="G508">
        <v>558</v>
      </c>
      <c r="H508">
        <v>568</v>
      </c>
      <c r="I508">
        <v>578</v>
      </c>
      <c r="J508">
        <v>546</v>
      </c>
      <c r="K508">
        <v>553</v>
      </c>
      <c r="L508">
        <v>574</v>
      </c>
      <c r="M508">
        <v>611</v>
      </c>
      <c r="N508">
        <v>556</v>
      </c>
      <c r="O508">
        <v>601</v>
      </c>
      <c r="P508">
        <v>639</v>
      </c>
      <c r="Q508">
        <v>568</v>
      </c>
      <c r="R508">
        <v>639</v>
      </c>
      <c r="S508">
        <v>601</v>
      </c>
      <c r="T508">
        <v>611</v>
      </c>
      <c r="U508">
        <v>604</v>
      </c>
      <c r="V508">
        <v>596</v>
      </c>
      <c r="W508">
        <v>596</v>
      </c>
      <c r="X508">
        <v>654</v>
      </c>
      <c r="Y508">
        <v>568</v>
      </c>
    </row>
    <row r="509" spans="1:25" x14ac:dyDescent="0.3">
      <c r="A509" t="s">
        <v>24</v>
      </c>
      <c r="B509" t="s">
        <v>23</v>
      </c>
      <c r="C509" t="s">
        <v>245</v>
      </c>
      <c r="D509" t="s">
        <v>307</v>
      </c>
      <c r="E509">
        <v>51</v>
      </c>
      <c r="F509">
        <v>568</v>
      </c>
      <c r="G509">
        <v>576</v>
      </c>
      <c r="H509">
        <v>556</v>
      </c>
      <c r="I509">
        <v>564</v>
      </c>
      <c r="J509">
        <v>571</v>
      </c>
      <c r="K509">
        <v>543</v>
      </c>
      <c r="L509">
        <v>559</v>
      </c>
      <c r="M509">
        <v>559</v>
      </c>
      <c r="N509">
        <v>608</v>
      </c>
      <c r="O509">
        <v>552</v>
      </c>
      <c r="P509">
        <v>600</v>
      </c>
      <c r="Q509">
        <v>642</v>
      </c>
      <c r="R509">
        <v>568</v>
      </c>
      <c r="S509">
        <v>639</v>
      </c>
      <c r="T509">
        <v>598</v>
      </c>
      <c r="U509">
        <v>616</v>
      </c>
      <c r="V509">
        <v>604</v>
      </c>
      <c r="W509">
        <v>586</v>
      </c>
      <c r="X509">
        <v>591</v>
      </c>
      <c r="Y509">
        <v>641</v>
      </c>
    </row>
    <row r="510" spans="1:25" x14ac:dyDescent="0.3">
      <c r="A510" t="s">
        <v>24</v>
      </c>
      <c r="B510" t="s">
        <v>23</v>
      </c>
      <c r="C510" t="s">
        <v>245</v>
      </c>
      <c r="D510" t="s">
        <v>307</v>
      </c>
      <c r="E510">
        <v>52</v>
      </c>
      <c r="F510">
        <v>627</v>
      </c>
      <c r="G510">
        <v>566</v>
      </c>
      <c r="H510">
        <v>570</v>
      </c>
      <c r="I510">
        <v>550</v>
      </c>
      <c r="J510">
        <v>571</v>
      </c>
      <c r="K510">
        <v>555</v>
      </c>
      <c r="L510">
        <v>538</v>
      </c>
      <c r="M510">
        <v>542</v>
      </c>
      <c r="N510">
        <v>548</v>
      </c>
      <c r="O510">
        <v>604</v>
      </c>
      <c r="P510">
        <v>549</v>
      </c>
      <c r="Q510">
        <v>594</v>
      </c>
      <c r="R510">
        <v>644</v>
      </c>
      <c r="S510">
        <v>556</v>
      </c>
      <c r="T510">
        <v>633</v>
      </c>
      <c r="U510">
        <v>601</v>
      </c>
      <c r="V510">
        <v>623</v>
      </c>
      <c r="W510">
        <v>607</v>
      </c>
      <c r="X510">
        <v>586</v>
      </c>
      <c r="Y510">
        <v>601</v>
      </c>
    </row>
    <row r="511" spans="1:25" x14ac:dyDescent="0.3">
      <c r="A511" t="s">
        <v>24</v>
      </c>
      <c r="B511" t="s">
        <v>23</v>
      </c>
      <c r="C511" t="s">
        <v>245</v>
      </c>
      <c r="D511" t="s">
        <v>307</v>
      </c>
      <c r="E511">
        <v>53</v>
      </c>
      <c r="F511">
        <v>674</v>
      </c>
      <c r="G511">
        <v>632</v>
      </c>
      <c r="H511">
        <v>571</v>
      </c>
      <c r="I511">
        <v>574</v>
      </c>
      <c r="J511">
        <v>540</v>
      </c>
      <c r="K511">
        <v>571</v>
      </c>
      <c r="L511">
        <v>549</v>
      </c>
      <c r="M511">
        <v>542</v>
      </c>
      <c r="N511">
        <v>537</v>
      </c>
      <c r="O511">
        <v>534</v>
      </c>
      <c r="P511">
        <v>603</v>
      </c>
      <c r="Q511">
        <v>547</v>
      </c>
      <c r="R511">
        <v>586</v>
      </c>
      <c r="S511">
        <v>635</v>
      </c>
      <c r="T511">
        <v>567</v>
      </c>
      <c r="U511">
        <v>640</v>
      </c>
      <c r="V511">
        <v>612</v>
      </c>
      <c r="W511">
        <v>619</v>
      </c>
      <c r="X511">
        <v>604</v>
      </c>
      <c r="Y511">
        <v>577</v>
      </c>
    </row>
    <row r="512" spans="1:25" x14ac:dyDescent="0.3">
      <c r="A512" t="s">
        <v>24</v>
      </c>
      <c r="B512" t="s">
        <v>23</v>
      </c>
      <c r="C512" t="s">
        <v>245</v>
      </c>
      <c r="D512" t="s">
        <v>307</v>
      </c>
      <c r="E512">
        <v>54</v>
      </c>
      <c r="F512">
        <v>684</v>
      </c>
      <c r="G512">
        <v>667</v>
      </c>
      <c r="H512">
        <v>631</v>
      </c>
      <c r="I512">
        <v>568</v>
      </c>
      <c r="J512">
        <v>569</v>
      </c>
      <c r="K512">
        <v>532</v>
      </c>
      <c r="L512">
        <v>557</v>
      </c>
      <c r="M512">
        <v>539</v>
      </c>
      <c r="N512">
        <v>535</v>
      </c>
      <c r="O512">
        <v>531</v>
      </c>
      <c r="P512">
        <v>539</v>
      </c>
      <c r="Q512">
        <v>586</v>
      </c>
      <c r="R512">
        <v>550</v>
      </c>
      <c r="S512">
        <v>588</v>
      </c>
      <c r="T512">
        <v>626</v>
      </c>
      <c r="U512">
        <v>566</v>
      </c>
      <c r="V512">
        <v>638</v>
      </c>
      <c r="W512">
        <v>621</v>
      </c>
      <c r="X512">
        <v>614</v>
      </c>
      <c r="Y512">
        <v>608</v>
      </c>
    </row>
    <row r="513" spans="1:25" x14ac:dyDescent="0.3">
      <c r="A513" t="s">
        <v>24</v>
      </c>
      <c r="B513" t="s">
        <v>23</v>
      </c>
      <c r="C513" t="s">
        <v>245</v>
      </c>
      <c r="D513" t="s">
        <v>307</v>
      </c>
      <c r="E513">
        <v>55</v>
      </c>
      <c r="F513">
        <v>532</v>
      </c>
      <c r="G513">
        <v>688</v>
      </c>
      <c r="H513">
        <v>662</v>
      </c>
      <c r="I513">
        <v>625</v>
      </c>
      <c r="J513">
        <v>561</v>
      </c>
      <c r="K513">
        <v>559</v>
      </c>
      <c r="L513">
        <v>521</v>
      </c>
      <c r="M513">
        <v>553</v>
      </c>
      <c r="N513">
        <v>525</v>
      </c>
      <c r="O513">
        <v>527</v>
      </c>
      <c r="P513">
        <v>529</v>
      </c>
      <c r="Q513">
        <v>534</v>
      </c>
      <c r="R513">
        <v>580</v>
      </c>
      <c r="S513">
        <v>547</v>
      </c>
      <c r="T513">
        <v>577</v>
      </c>
      <c r="U513">
        <v>616</v>
      </c>
      <c r="V513">
        <v>573</v>
      </c>
      <c r="W513">
        <v>646</v>
      </c>
      <c r="X513">
        <v>621</v>
      </c>
      <c r="Y513">
        <v>623</v>
      </c>
    </row>
    <row r="514" spans="1:25" x14ac:dyDescent="0.3">
      <c r="A514" t="s">
        <v>24</v>
      </c>
      <c r="B514" t="s">
        <v>23</v>
      </c>
      <c r="C514" t="s">
        <v>245</v>
      </c>
      <c r="D514" t="s">
        <v>307</v>
      </c>
      <c r="E514">
        <v>56</v>
      </c>
      <c r="F514">
        <v>501</v>
      </c>
      <c r="G514">
        <v>519</v>
      </c>
      <c r="H514">
        <v>690</v>
      </c>
      <c r="I514">
        <v>669</v>
      </c>
      <c r="J514">
        <v>626</v>
      </c>
      <c r="K514">
        <v>551</v>
      </c>
      <c r="L514">
        <v>559</v>
      </c>
      <c r="M514">
        <v>518</v>
      </c>
      <c r="N514">
        <v>550</v>
      </c>
      <c r="O514">
        <v>519</v>
      </c>
      <c r="P514">
        <v>523</v>
      </c>
      <c r="Q514">
        <v>520</v>
      </c>
      <c r="R514">
        <v>525</v>
      </c>
      <c r="S514">
        <v>587</v>
      </c>
      <c r="T514">
        <v>541</v>
      </c>
      <c r="U514">
        <v>574</v>
      </c>
      <c r="V514">
        <v>617</v>
      </c>
      <c r="W514">
        <v>573</v>
      </c>
      <c r="X514">
        <v>654</v>
      </c>
      <c r="Y514">
        <v>610</v>
      </c>
    </row>
    <row r="515" spans="1:25" x14ac:dyDescent="0.3">
      <c r="A515" t="s">
        <v>24</v>
      </c>
      <c r="B515" t="s">
        <v>23</v>
      </c>
      <c r="C515" t="s">
        <v>245</v>
      </c>
      <c r="D515" t="s">
        <v>307</v>
      </c>
      <c r="E515">
        <v>57</v>
      </c>
      <c r="F515">
        <v>522</v>
      </c>
      <c r="G515">
        <v>504</v>
      </c>
      <c r="H515">
        <v>513</v>
      </c>
      <c r="I515">
        <v>690</v>
      </c>
      <c r="J515">
        <v>667</v>
      </c>
      <c r="K515">
        <v>620</v>
      </c>
      <c r="L515">
        <v>552</v>
      </c>
      <c r="M515">
        <v>553</v>
      </c>
      <c r="N515">
        <v>511</v>
      </c>
      <c r="O515">
        <v>540</v>
      </c>
      <c r="P515">
        <v>516</v>
      </c>
      <c r="Q515">
        <v>519</v>
      </c>
      <c r="R515">
        <v>524</v>
      </c>
      <c r="S515">
        <v>522</v>
      </c>
      <c r="T515">
        <v>582</v>
      </c>
      <c r="U515">
        <v>526</v>
      </c>
      <c r="V515">
        <v>579</v>
      </c>
      <c r="W515">
        <v>616</v>
      </c>
      <c r="X515">
        <v>580</v>
      </c>
      <c r="Y515">
        <v>647</v>
      </c>
    </row>
    <row r="516" spans="1:25" x14ac:dyDescent="0.3">
      <c r="A516" t="s">
        <v>24</v>
      </c>
      <c r="B516" t="s">
        <v>23</v>
      </c>
      <c r="C516" t="s">
        <v>245</v>
      </c>
      <c r="D516" t="s">
        <v>307</v>
      </c>
      <c r="E516">
        <v>58</v>
      </c>
      <c r="F516">
        <v>457</v>
      </c>
      <c r="G516">
        <v>523</v>
      </c>
      <c r="H516">
        <v>503</v>
      </c>
      <c r="I516">
        <v>504</v>
      </c>
      <c r="J516">
        <v>697</v>
      </c>
      <c r="K516">
        <v>660</v>
      </c>
      <c r="L516">
        <v>622</v>
      </c>
      <c r="M516">
        <v>537</v>
      </c>
      <c r="N516">
        <v>553</v>
      </c>
      <c r="O516">
        <v>501</v>
      </c>
      <c r="P516">
        <v>533</v>
      </c>
      <c r="Q516">
        <v>509</v>
      </c>
      <c r="R516">
        <v>510</v>
      </c>
      <c r="S516">
        <v>515</v>
      </c>
      <c r="T516">
        <v>525</v>
      </c>
      <c r="U516">
        <v>579</v>
      </c>
      <c r="V516">
        <v>527</v>
      </c>
      <c r="W516">
        <v>571</v>
      </c>
      <c r="X516">
        <v>627</v>
      </c>
      <c r="Y516">
        <v>581</v>
      </c>
    </row>
    <row r="517" spans="1:25" x14ac:dyDescent="0.3">
      <c r="A517" t="s">
        <v>24</v>
      </c>
      <c r="B517" t="s">
        <v>23</v>
      </c>
      <c r="C517" t="s">
        <v>245</v>
      </c>
      <c r="D517" t="s">
        <v>307</v>
      </c>
      <c r="E517">
        <v>59</v>
      </c>
      <c r="F517">
        <v>454</v>
      </c>
      <c r="G517">
        <v>452</v>
      </c>
      <c r="H517">
        <v>507</v>
      </c>
      <c r="I517">
        <v>503</v>
      </c>
      <c r="J517">
        <v>503</v>
      </c>
      <c r="K517">
        <v>686</v>
      </c>
      <c r="L517">
        <v>642</v>
      </c>
      <c r="M517">
        <v>621</v>
      </c>
      <c r="N517">
        <v>535</v>
      </c>
      <c r="O517">
        <v>548</v>
      </c>
      <c r="P517">
        <v>489</v>
      </c>
      <c r="Q517">
        <v>520</v>
      </c>
      <c r="R517">
        <v>511</v>
      </c>
      <c r="S517">
        <v>510</v>
      </c>
      <c r="T517">
        <v>508</v>
      </c>
      <c r="U517">
        <v>526</v>
      </c>
      <c r="V517">
        <v>573</v>
      </c>
      <c r="W517">
        <v>522</v>
      </c>
      <c r="X517">
        <v>575</v>
      </c>
      <c r="Y517">
        <v>626</v>
      </c>
    </row>
    <row r="518" spans="1:25" x14ac:dyDescent="0.3">
      <c r="A518" t="s">
        <v>24</v>
      </c>
      <c r="B518" t="s">
        <v>23</v>
      </c>
      <c r="C518" t="s">
        <v>245</v>
      </c>
      <c r="D518" t="s">
        <v>307</v>
      </c>
      <c r="E518">
        <v>60</v>
      </c>
      <c r="F518">
        <v>409</v>
      </c>
      <c r="G518">
        <v>452</v>
      </c>
      <c r="H518">
        <v>450</v>
      </c>
      <c r="I518">
        <v>504</v>
      </c>
      <c r="J518">
        <v>494</v>
      </c>
      <c r="K518">
        <v>493</v>
      </c>
      <c r="L518">
        <v>677</v>
      </c>
      <c r="M518">
        <v>639</v>
      </c>
      <c r="N518">
        <v>613</v>
      </c>
      <c r="O518">
        <v>541</v>
      </c>
      <c r="P518">
        <v>548</v>
      </c>
      <c r="Q518">
        <v>472</v>
      </c>
      <c r="R518">
        <v>514</v>
      </c>
      <c r="S518">
        <v>502</v>
      </c>
      <c r="T518">
        <v>506</v>
      </c>
      <c r="U518">
        <v>507</v>
      </c>
      <c r="V518">
        <v>521</v>
      </c>
      <c r="W518">
        <v>567</v>
      </c>
      <c r="X518">
        <v>519</v>
      </c>
      <c r="Y518">
        <v>566</v>
      </c>
    </row>
    <row r="519" spans="1:25" x14ac:dyDescent="0.3">
      <c r="A519" t="s">
        <v>24</v>
      </c>
      <c r="B519" t="s">
        <v>23</v>
      </c>
      <c r="C519" t="s">
        <v>245</v>
      </c>
      <c r="D519" t="s">
        <v>307</v>
      </c>
      <c r="E519">
        <v>61</v>
      </c>
      <c r="F519">
        <v>422</v>
      </c>
      <c r="G519">
        <v>406</v>
      </c>
      <c r="H519">
        <v>447</v>
      </c>
      <c r="I519">
        <v>438</v>
      </c>
      <c r="J519">
        <v>491</v>
      </c>
      <c r="K519">
        <v>487</v>
      </c>
      <c r="L519">
        <v>491</v>
      </c>
      <c r="M519">
        <v>673</v>
      </c>
      <c r="N519">
        <v>643</v>
      </c>
      <c r="O519">
        <v>612</v>
      </c>
      <c r="P519">
        <v>541</v>
      </c>
      <c r="Q519">
        <v>541</v>
      </c>
      <c r="R519">
        <v>468</v>
      </c>
      <c r="S519">
        <v>516</v>
      </c>
      <c r="T519">
        <v>495</v>
      </c>
      <c r="U519">
        <v>501</v>
      </c>
      <c r="V519">
        <v>503</v>
      </c>
      <c r="W519">
        <v>518</v>
      </c>
      <c r="X519">
        <v>558</v>
      </c>
      <c r="Y519">
        <v>510</v>
      </c>
    </row>
    <row r="520" spans="1:25" x14ac:dyDescent="0.3">
      <c r="A520" t="s">
        <v>24</v>
      </c>
      <c r="B520" t="s">
        <v>23</v>
      </c>
      <c r="C520" t="s">
        <v>245</v>
      </c>
      <c r="D520" t="s">
        <v>307</v>
      </c>
      <c r="E520">
        <v>62</v>
      </c>
      <c r="F520">
        <v>393</v>
      </c>
      <c r="G520">
        <v>413</v>
      </c>
      <c r="H520">
        <v>402</v>
      </c>
      <c r="I520">
        <v>454</v>
      </c>
      <c r="J520">
        <v>429</v>
      </c>
      <c r="K520">
        <v>489</v>
      </c>
      <c r="L520">
        <v>476</v>
      </c>
      <c r="M520">
        <v>487</v>
      </c>
      <c r="N520">
        <v>670</v>
      </c>
      <c r="O520">
        <v>634</v>
      </c>
      <c r="P520">
        <v>611</v>
      </c>
      <c r="Q520">
        <v>534</v>
      </c>
      <c r="R520">
        <v>532</v>
      </c>
      <c r="S520">
        <v>458</v>
      </c>
      <c r="T520">
        <v>513</v>
      </c>
      <c r="U520">
        <v>494</v>
      </c>
      <c r="V520">
        <v>501</v>
      </c>
      <c r="W520">
        <v>510</v>
      </c>
      <c r="X520">
        <v>505</v>
      </c>
      <c r="Y520">
        <v>558</v>
      </c>
    </row>
    <row r="521" spans="1:25" x14ac:dyDescent="0.3">
      <c r="A521" t="s">
        <v>24</v>
      </c>
      <c r="B521" t="s">
        <v>23</v>
      </c>
      <c r="C521" t="s">
        <v>245</v>
      </c>
      <c r="D521" t="s">
        <v>307</v>
      </c>
      <c r="E521">
        <v>63</v>
      </c>
      <c r="F521">
        <v>425</v>
      </c>
      <c r="G521">
        <v>392</v>
      </c>
      <c r="H521">
        <v>402</v>
      </c>
      <c r="I521">
        <v>399</v>
      </c>
      <c r="J521">
        <v>451</v>
      </c>
      <c r="K521">
        <v>424</v>
      </c>
      <c r="L521">
        <v>476</v>
      </c>
      <c r="M521">
        <v>472</v>
      </c>
      <c r="N521">
        <v>484</v>
      </c>
      <c r="O521">
        <v>670</v>
      </c>
      <c r="P521">
        <v>619</v>
      </c>
      <c r="Q521">
        <v>598</v>
      </c>
      <c r="R521">
        <v>531</v>
      </c>
      <c r="S521">
        <v>521</v>
      </c>
      <c r="T521">
        <v>449</v>
      </c>
      <c r="U521">
        <v>503</v>
      </c>
      <c r="V521">
        <v>486</v>
      </c>
      <c r="W521">
        <v>508</v>
      </c>
      <c r="X521">
        <v>500</v>
      </c>
      <c r="Y521">
        <v>503</v>
      </c>
    </row>
    <row r="522" spans="1:25" x14ac:dyDescent="0.3">
      <c r="A522" t="s">
        <v>24</v>
      </c>
      <c r="B522" t="s">
        <v>23</v>
      </c>
      <c r="C522" t="s">
        <v>245</v>
      </c>
      <c r="D522" t="s">
        <v>307</v>
      </c>
      <c r="E522">
        <v>64</v>
      </c>
      <c r="F522">
        <v>436</v>
      </c>
      <c r="G522">
        <v>420</v>
      </c>
      <c r="H522">
        <v>389</v>
      </c>
      <c r="I522">
        <v>398</v>
      </c>
      <c r="J522">
        <v>392</v>
      </c>
      <c r="K522">
        <v>439</v>
      </c>
      <c r="L522">
        <v>411</v>
      </c>
      <c r="M522">
        <v>471</v>
      </c>
      <c r="N522">
        <v>459</v>
      </c>
      <c r="O522">
        <v>476</v>
      </c>
      <c r="P522">
        <v>680</v>
      </c>
      <c r="Q522">
        <v>616</v>
      </c>
      <c r="R522">
        <v>592</v>
      </c>
      <c r="S522">
        <v>525</v>
      </c>
      <c r="T522">
        <v>508</v>
      </c>
      <c r="U522">
        <v>434</v>
      </c>
      <c r="V522">
        <v>498</v>
      </c>
      <c r="W522">
        <v>475</v>
      </c>
      <c r="X522">
        <v>506</v>
      </c>
      <c r="Y522">
        <v>492</v>
      </c>
    </row>
    <row r="523" spans="1:25" x14ac:dyDescent="0.3">
      <c r="A523" t="s">
        <v>24</v>
      </c>
      <c r="B523" t="s">
        <v>23</v>
      </c>
      <c r="C523" t="s">
        <v>245</v>
      </c>
      <c r="D523" t="s">
        <v>307</v>
      </c>
      <c r="E523">
        <v>65</v>
      </c>
      <c r="F523">
        <v>421</v>
      </c>
      <c r="G523">
        <v>428</v>
      </c>
      <c r="H523">
        <v>418</v>
      </c>
      <c r="I523">
        <v>376</v>
      </c>
      <c r="J523">
        <v>398</v>
      </c>
      <c r="K523">
        <v>384</v>
      </c>
      <c r="L523">
        <v>432</v>
      </c>
      <c r="M523">
        <v>410</v>
      </c>
      <c r="N523">
        <v>460</v>
      </c>
      <c r="O523">
        <v>458</v>
      </c>
      <c r="P523">
        <v>467</v>
      </c>
      <c r="Q523">
        <v>671</v>
      </c>
      <c r="R523">
        <v>606</v>
      </c>
      <c r="S523">
        <v>586</v>
      </c>
      <c r="T523">
        <v>520</v>
      </c>
      <c r="U523">
        <v>513</v>
      </c>
      <c r="V523">
        <v>422</v>
      </c>
      <c r="W523">
        <v>492</v>
      </c>
      <c r="X523">
        <v>468</v>
      </c>
      <c r="Y523">
        <v>505</v>
      </c>
    </row>
    <row r="524" spans="1:25" x14ac:dyDescent="0.3">
      <c r="A524" t="s">
        <v>24</v>
      </c>
      <c r="B524" t="s">
        <v>23</v>
      </c>
      <c r="C524" t="s">
        <v>245</v>
      </c>
      <c r="D524" t="s">
        <v>307</v>
      </c>
      <c r="E524">
        <v>66</v>
      </c>
      <c r="F524">
        <v>375</v>
      </c>
      <c r="G524">
        <v>417</v>
      </c>
      <c r="H524">
        <v>413</v>
      </c>
      <c r="I524">
        <v>416</v>
      </c>
      <c r="J524">
        <v>368</v>
      </c>
      <c r="K524">
        <v>384</v>
      </c>
      <c r="L524">
        <v>380</v>
      </c>
      <c r="M524">
        <v>430</v>
      </c>
      <c r="N524">
        <v>401</v>
      </c>
      <c r="O524">
        <v>455</v>
      </c>
      <c r="P524">
        <v>449</v>
      </c>
      <c r="Q524">
        <v>460</v>
      </c>
      <c r="R524">
        <v>653</v>
      </c>
      <c r="S524">
        <v>594</v>
      </c>
      <c r="T524">
        <v>575</v>
      </c>
      <c r="U524">
        <v>503</v>
      </c>
      <c r="V524">
        <v>511</v>
      </c>
      <c r="W524">
        <v>418</v>
      </c>
      <c r="X524">
        <v>482</v>
      </c>
      <c r="Y524">
        <v>465</v>
      </c>
    </row>
    <row r="525" spans="1:25" x14ac:dyDescent="0.3">
      <c r="A525" t="s">
        <v>24</v>
      </c>
      <c r="B525" t="s">
        <v>23</v>
      </c>
      <c r="C525" t="s">
        <v>245</v>
      </c>
      <c r="D525" t="s">
        <v>307</v>
      </c>
      <c r="E525">
        <v>67</v>
      </c>
      <c r="F525">
        <v>393</v>
      </c>
      <c r="G525">
        <v>368</v>
      </c>
      <c r="H525">
        <v>405</v>
      </c>
      <c r="I525">
        <v>410</v>
      </c>
      <c r="J525">
        <v>418</v>
      </c>
      <c r="K525">
        <v>369</v>
      </c>
      <c r="L525">
        <v>378</v>
      </c>
      <c r="M525">
        <v>374</v>
      </c>
      <c r="N525">
        <v>423</v>
      </c>
      <c r="O525">
        <v>390</v>
      </c>
      <c r="P525">
        <v>454</v>
      </c>
      <c r="Q525">
        <v>441</v>
      </c>
      <c r="R525">
        <v>449</v>
      </c>
      <c r="S525">
        <v>643</v>
      </c>
      <c r="T525">
        <v>589</v>
      </c>
      <c r="U525">
        <v>567</v>
      </c>
      <c r="V525">
        <v>502</v>
      </c>
      <c r="W525">
        <v>511</v>
      </c>
      <c r="X525">
        <v>417</v>
      </c>
      <c r="Y525">
        <v>474</v>
      </c>
    </row>
    <row r="526" spans="1:25" x14ac:dyDescent="0.3">
      <c r="A526" t="s">
        <v>24</v>
      </c>
      <c r="B526" t="s">
        <v>23</v>
      </c>
      <c r="C526" t="s">
        <v>245</v>
      </c>
      <c r="D526" t="s">
        <v>307</v>
      </c>
      <c r="E526">
        <v>68</v>
      </c>
      <c r="F526">
        <v>379</v>
      </c>
      <c r="G526">
        <v>386</v>
      </c>
      <c r="H526">
        <v>360</v>
      </c>
      <c r="I526">
        <v>396</v>
      </c>
      <c r="J526">
        <v>399</v>
      </c>
      <c r="K526">
        <v>413</v>
      </c>
      <c r="L526">
        <v>361</v>
      </c>
      <c r="M526">
        <v>378</v>
      </c>
      <c r="N526">
        <v>373</v>
      </c>
      <c r="O526">
        <v>413</v>
      </c>
      <c r="P526">
        <v>389</v>
      </c>
      <c r="Q526">
        <v>452</v>
      </c>
      <c r="R526">
        <v>432</v>
      </c>
      <c r="S526">
        <v>444</v>
      </c>
      <c r="T526">
        <v>634</v>
      </c>
      <c r="U526">
        <v>581</v>
      </c>
      <c r="V526">
        <v>560</v>
      </c>
      <c r="W526">
        <v>494</v>
      </c>
      <c r="X526">
        <v>502</v>
      </c>
      <c r="Y526">
        <v>419</v>
      </c>
    </row>
    <row r="527" spans="1:25" x14ac:dyDescent="0.3">
      <c r="A527" t="s">
        <v>24</v>
      </c>
      <c r="B527" t="s">
        <v>23</v>
      </c>
      <c r="C527" t="s">
        <v>245</v>
      </c>
      <c r="D527" t="s">
        <v>307</v>
      </c>
      <c r="E527">
        <v>69</v>
      </c>
      <c r="F527">
        <v>371</v>
      </c>
      <c r="G527">
        <v>369</v>
      </c>
      <c r="H527">
        <v>386</v>
      </c>
      <c r="I527">
        <v>357</v>
      </c>
      <c r="J527">
        <v>391</v>
      </c>
      <c r="K527">
        <v>395</v>
      </c>
      <c r="L527">
        <v>400</v>
      </c>
      <c r="M527">
        <v>354</v>
      </c>
      <c r="N527">
        <v>372</v>
      </c>
      <c r="O527">
        <v>364</v>
      </c>
      <c r="P527">
        <v>410</v>
      </c>
      <c r="Q527">
        <v>385</v>
      </c>
      <c r="R527">
        <v>444</v>
      </c>
      <c r="S527">
        <v>434</v>
      </c>
      <c r="T527">
        <v>436</v>
      </c>
      <c r="U527">
        <v>623</v>
      </c>
      <c r="V527">
        <v>572</v>
      </c>
      <c r="W527">
        <v>561</v>
      </c>
      <c r="X527">
        <v>489</v>
      </c>
      <c r="Y527">
        <v>483</v>
      </c>
    </row>
    <row r="528" spans="1:25" x14ac:dyDescent="0.3">
      <c r="A528" t="s">
        <v>24</v>
      </c>
      <c r="B528" t="s">
        <v>23</v>
      </c>
      <c r="C528" t="s">
        <v>245</v>
      </c>
      <c r="D528" t="s">
        <v>307</v>
      </c>
      <c r="E528">
        <v>70</v>
      </c>
      <c r="F528">
        <v>378</v>
      </c>
      <c r="G528">
        <v>362</v>
      </c>
      <c r="H528">
        <v>359</v>
      </c>
      <c r="I528">
        <v>377</v>
      </c>
      <c r="J528">
        <v>349</v>
      </c>
      <c r="K528">
        <v>388</v>
      </c>
      <c r="L528">
        <v>380</v>
      </c>
      <c r="M528">
        <v>387</v>
      </c>
      <c r="N528">
        <v>342</v>
      </c>
      <c r="O528">
        <v>359</v>
      </c>
      <c r="P528">
        <v>356</v>
      </c>
      <c r="Q528">
        <v>402</v>
      </c>
      <c r="R528">
        <v>376</v>
      </c>
      <c r="S528">
        <v>436</v>
      </c>
      <c r="T528">
        <v>419</v>
      </c>
      <c r="U528">
        <v>426</v>
      </c>
      <c r="V528">
        <v>616</v>
      </c>
      <c r="W528">
        <v>555</v>
      </c>
      <c r="X528">
        <v>551</v>
      </c>
      <c r="Y528">
        <v>488</v>
      </c>
    </row>
    <row r="529" spans="1:25" x14ac:dyDescent="0.3">
      <c r="A529" t="s">
        <v>24</v>
      </c>
      <c r="B529" t="s">
        <v>23</v>
      </c>
      <c r="C529" t="s">
        <v>245</v>
      </c>
      <c r="D529" t="s">
        <v>307</v>
      </c>
      <c r="E529">
        <v>71</v>
      </c>
      <c r="F529">
        <v>385</v>
      </c>
      <c r="G529">
        <v>371</v>
      </c>
      <c r="H529">
        <v>353</v>
      </c>
      <c r="I529">
        <v>353</v>
      </c>
      <c r="J529">
        <v>362</v>
      </c>
      <c r="K529">
        <v>339</v>
      </c>
      <c r="L529">
        <v>385</v>
      </c>
      <c r="M529">
        <v>370</v>
      </c>
      <c r="N529">
        <v>375</v>
      </c>
      <c r="O529">
        <v>337</v>
      </c>
      <c r="P529">
        <v>348</v>
      </c>
      <c r="Q529">
        <v>350</v>
      </c>
      <c r="R529">
        <v>399</v>
      </c>
      <c r="S529">
        <v>374</v>
      </c>
      <c r="T529">
        <v>435</v>
      </c>
      <c r="U529">
        <v>417</v>
      </c>
      <c r="V529">
        <v>410</v>
      </c>
      <c r="W529">
        <v>617</v>
      </c>
      <c r="X529">
        <v>546</v>
      </c>
      <c r="Y529">
        <v>549</v>
      </c>
    </row>
    <row r="530" spans="1:25" x14ac:dyDescent="0.3">
      <c r="A530" t="s">
        <v>24</v>
      </c>
      <c r="B530" t="s">
        <v>23</v>
      </c>
      <c r="C530" t="s">
        <v>245</v>
      </c>
      <c r="D530" t="s">
        <v>307</v>
      </c>
      <c r="E530">
        <v>72</v>
      </c>
      <c r="F530">
        <v>377</v>
      </c>
      <c r="G530">
        <v>373</v>
      </c>
      <c r="H530">
        <v>355</v>
      </c>
      <c r="I530">
        <v>342</v>
      </c>
      <c r="J530">
        <v>345</v>
      </c>
      <c r="K530">
        <v>347</v>
      </c>
      <c r="L530">
        <v>322</v>
      </c>
      <c r="M530">
        <v>377</v>
      </c>
      <c r="N530">
        <v>365</v>
      </c>
      <c r="O530">
        <v>370</v>
      </c>
      <c r="P530">
        <v>322</v>
      </c>
      <c r="Q530">
        <v>335</v>
      </c>
      <c r="R530">
        <v>338</v>
      </c>
      <c r="S530">
        <v>387</v>
      </c>
      <c r="T530">
        <v>364</v>
      </c>
      <c r="U530">
        <v>424</v>
      </c>
      <c r="V530">
        <v>419</v>
      </c>
      <c r="W530">
        <v>406</v>
      </c>
      <c r="X530">
        <v>600</v>
      </c>
      <c r="Y530">
        <v>531</v>
      </c>
    </row>
    <row r="531" spans="1:25" x14ac:dyDescent="0.3">
      <c r="A531" t="s">
        <v>24</v>
      </c>
      <c r="B531" t="s">
        <v>23</v>
      </c>
      <c r="C531" t="s">
        <v>245</v>
      </c>
      <c r="D531" t="s">
        <v>307</v>
      </c>
      <c r="E531">
        <v>73</v>
      </c>
      <c r="F531">
        <v>353</v>
      </c>
      <c r="G531">
        <v>368</v>
      </c>
      <c r="H531">
        <v>364</v>
      </c>
      <c r="I531">
        <v>348</v>
      </c>
      <c r="J531">
        <v>333</v>
      </c>
      <c r="K531">
        <v>327</v>
      </c>
      <c r="L531">
        <v>337</v>
      </c>
      <c r="M531">
        <v>318</v>
      </c>
      <c r="N531">
        <v>372</v>
      </c>
      <c r="O531">
        <v>355</v>
      </c>
      <c r="P531">
        <v>363</v>
      </c>
      <c r="Q531">
        <v>321</v>
      </c>
      <c r="R531">
        <v>323</v>
      </c>
      <c r="S531">
        <v>329</v>
      </c>
      <c r="T531">
        <v>381</v>
      </c>
      <c r="U531">
        <v>357</v>
      </c>
      <c r="V531">
        <v>414</v>
      </c>
      <c r="W531">
        <v>411</v>
      </c>
      <c r="X531">
        <v>398</v>
      </c>
      <c r="Y531">
        <v>585</v>
      </c>
    </row>
    <row r="532" spans="1:25" x14ac:dyDescent="0.3">
      <c r="A532" t="s">
        <v>24</v>
      </c>
      <c r="B532" t="s">
        <v>23</v>
      </c>
      <c r="C532" t="s">
        <v>245</v>
      </c>
      <c r="D532" t="s">
        <v>307</v>
      </c>
      <c r="E532">
        <v>74</v>
      </c>
      <c r="F532">
        <v>359</v>
      </c>
      <c r="G532">
        <v>346</v>
      </c>
      <c r="H532">
        <v>359</v>
      </c>
      <c r="I532">
        <v>349</v>
      </c>
      <c r="J532">
        <v>338</v>
      </c>
      <c r="K532">
        <v>320</v>
      </c>
      <c r="L532">
        <v>321</v>
      </c>
      <c r="M532">
        <v>325</v>
      </c>
      <c r="N532">
        <v>310</v>
      </c>
      <c r="O532">
        <v>364</v>
      </c>
      <c r="P532">
        <v>347</v>
      </c>
      <c r="Q532">
        <v>356</v>
      </c>
      <c r="R532">
        <v>311</v>
      </c>
      <c r="S532">
        <v>313</v>
      </c>
      <c r="T532">
        <v>320</v>
      </c>
      <c r="U532">
        <v>373</v>
      </c>
      <c r="V532">
        <v>351</v>
      </c>
      <c r="W532">
        <v>403</v>
      </c>
      <c r="X532">
        <v>403</v>
      </c>
      <c r="Y532">
        <v>375</v>
      </c>
    </row>
    <row r="533" spans="1:25" x14ac:dyDescent="0.3">
      <c r="A533" t="s">
        <v>24</v>
      </c>
      <c r="B533" t="s">
        <v>23</v>
      </c>
      <c r="C533" t="s">
        <v>245</v>
      </c>
      <c r="D533" t="s">
        <v>307</v>
      </c>
      <c r="E533">
        <v>75</v>
      </c>
      <c r="F533">
        <v>377</v>
      </c>
      <c r="G533">
        <v>340</v>
      </c>
      <c r="H533">
        <v>331</v>
      </c>
      <c r="I533">
        <v>343</v>
      </c>
      <c r="J533">
        <v>333</v>
      </c>
      <c r="K533">
        <v>324</v>
      </c>
      <c r="L533">
        <v>304</v>
      </c>
      <c r="M533">
        <v>308</v>
      </c>
      <c r="N533">
        <v>314</v>
      </c>
      <c r="O533">
        <v>297</v>
      </c>
      <c r="P533">
        <v>348</v>
      </c>
      <c r="Q533">
        <v>328</v>
      </c>
      <c r="R533">
        <v>343</v>
      </c>
      <c r="S533">
        <v>301</v>
      </c>
      <c r="T533">
        <v>299</v>
      </c>
      <c r="U533">
        <v>311</v>
      </c>
      <c r="V533">
        <v>368</v>
      </c>
      <c r="W533">
        <v>338</v>
      </c>
      <c r="X533">
        <v>397</v>
      </c>
      <c r="Y533">
        <v>399</v>
      </c>
    </row>
    <row r="534" spans="1:25" x14ac:dyDescent="0.3">
      <c r="A534" t="s">
        <v>24</v>
      </c>
      <c r="B534" t="s">
        <v>23</v>
      </c>
      <c r="C534" t="s">
        <v>245</v>
      </c>
      <c r="D534" t="s">
        <v>307</v>
      </c>
      <c r="E534">
        <v>76</v>
      </c>
      <c r="F534">
        <v>339</v>
      </c>
      <c r="G534">
        <v>356</v>
      </c>
      <c r="H534">
        <v>334</v>
      </c>
      <c r="I534">
        <v>319</v>
      </c>
      <c r="J534">
        <v>331</v>
      </c>
      <c r="K534">
        <v>313</v>
      </c>
      <c r="L534">
        <v>312</v>
      </c>
      <c r="M534">
        <v>295</v>
      </c>
      <c r="N534">
        <v>298</v>
      </c>
      <c r="O534">
        <v>315</v>
      </c>
      <c r="P534">
        <v>291</v>
      </c>
      <c r="Q534">
        <v>333</v>
      </c>
      <c r="R534">
        <v>310</v>
      </c>
      <c r="S534">
        <v>330</v>
      </c>
      <c r="T534">
        <v>289</v>
      </c>
      <c r="U534">
        <v>291</v>
      </c>
      <c r="V534">
        <v>293</v>
      </c>
      <c r="W534">
        <v>357</v>
      </c>
      <c r="X534">
        <v>332</v>
      </c>
      <c r="Y534">
        <v>390</v>
      </c>
    </row>
    <row r="535" spans="1:25" x14ac:dyDescent="0.3">
      <c r="A535" t="s">
        <v>24</v>
      </c>
      <c r="B535" t="s">
        <v>23</v>
      </c>
      <c r="C535" t="s">
        <v>245</v>
      </c>
      <c r="D535" t="s">
        <v>307</v>
      </c>
      <c r="E535">
        <v>77</v>
      </c>
      <c r="F535">
        <v>350</v>
      </c>
      <c r="G535">
        <v>321</v>
      </c>
      <c r="H535">
        <v>346</v>
      </c>
      <c r="I535">
        <v>317</v>
      </c>
      <c r="J535">
        <v>303</v>
      </c>
      <c r="K535">
        <v>320</v>
      </c>
      <c r="L535">
        <v>307</v>
      </c>
      <c r="M535">
        <v>299</v>
      </c>
      <c r="N535">
        <v>281</v>
      </c>
      <c r="O535">
        <v>286</v>
      </c>
      <c r="P535">
        <v>299</v>
      </c>
      <c r="Q535">
        <v>278</v>
      </c>
      <c r="R535">
        <v>318</v>
      </c>
      <c r="S535">
        <v>299</v>
      </c>
      <c r="T535">
        <v>319</v>
      </c>
      <c r="U535">
        <v>288</v>
      </c>
      <c r="V535">
        <v>281</v>
      </c>
      <c r="W535">
        <v>287</v>
      </c>
      <c r="X535">
        <v>353</v>
      </c>
      <c r="Y535">
        <v>320</v>
      </c>
    </row>
    <row r="536" spans="1:25" x14ac:dyDescent="0.3">
      <c r="A536" t="s">
        <v>24</v>
      </c>
      <c r="B536" t="s">
        <v>23</v>
      </c>
      <c r="C536" t="s">
        <v>245</v>
      </c>
      <c r="D536" t="s">
        <v>307</v>
      </c>
      <c r="E536">
        <v>78</v>
      </c>
      <c r="F536">
        <v>344</v>
      </c>
      <c r="G536">
        <v>337</v>
      </c>
      <c r="H536">
        <v>301</v>
      </c>
      <c r="I536">
        <v>323</v>
      </c>
      <c r="J536">
        <v>307</v>
      </c>
      <c r="K536">
        <v>294</v>
      </c>
      <c r="L536">
        <v>298</v>
      </c>
      <c r="M536">
        <v>293</v>
      </c>
      <c r="N536">
        <v>292</v>
      </c>
      <c r="O536">
        <v>271</v>
      </c>
      <c r="P536">
        <v>274</v>
      </c>
      <c r="Q536">
        <v>281</v>
      </c>
      <c r="R536">
        <v>263</v>
      </c>
      <c r="S536">
        <v>307</v>
      </c>
      <c r="T536">
        <v>289</v>
      </c>
      <c r="U536">
        <v>314</v>
      </c>
      <c r="V536">
        <v>273</v>
      </c>
      <c r="W536">
        <v>268</v>
      </c>
      <c r="X536">
        <v>279</v>
      </c>
      <c r="Y536">
        <v>337</v>
      </c>
    </row>
    <row r="537" spans="1:25" x14ac:dyDescent="0.3">
      <c r="A537" t="s">
        <v>24</v>
      </c>
      <c r="B537" t="s">
        <v>23</v>
      </c>
      <c r="C537" t="s">
        <v>245</v>
      </c>
      <c r="D537" t="s">
        <v>307</v>
      </c>
      <c r="E537">
        <v>79</v>
      </c>
      <c r="F537">
        <v>352</v>
      </c>
      <c r="G537">
        <v>326</v>
      </c>
      <c r="H537">
        <v>318</v>
      </c>
      <c r="I537">
        <v>291</v>
      </c>
      <c r="J537">
        <v>306</v>
      </c>
      <c r="K537">
        <v>281</v>
      </c>
      <c r="L537">
        <v>281</v>
      </c>
      <c r="M537">
        <v>288</v>
      </c>
      <c r="N537">
        <v>282</v>
      </c>
      <c r="O537">
        <v>284</v>
      </c>
      <c r="P537">
        <v>264</v>
      </c>
      <c r="Q537">
        <v>266</v>
      </c>
      <c r="R537">
        <v>277</v>
      </c>
      <c r="S537">
        <v>247</v>
      </c>
      <c r="T537">
        <v>294</v>
      </c>
      <c r="U537">
        <v>286</v>
      </c>
      <c r="V537">
        <v>307</v>
      </c>
      <c r="W537">
        <v>264</v>
      </c>
      <c r="X537">
        <v>258</v>
      </c>
      <c r="Y537">
        <v>278</v>
      </c>
    </row>
    <row r="538" spans="1:25" x14ac:dyDescent="0.3">
      <c r="A538" t="s">
        <v>24</v>
      </c>
      <c r="B538" t="s">
        <v>23</v>
      </c>
      <c r="C538" t="s">
        <v>245</v>
      </c>
      <c r="D538" t="s">
        <v>307</v>
      </c>
      <c r="E538">
        <v>80</v>
      </c>
      <c r="F538">
        <v>355</v>
      </c>
      <c r="G538">
        <v>337</v>
      </c>
      <c r="H538">
        <v>304</v>
      </c>
      <c r="I538">
        <v>293</v>
      </c>
      <c r="J538">
        <v>276</v>
      </c>
      <c r="K538">
        <v>294</v>
      </c>
      <c r="L538">
        <v>260</v>
      </c>
      <c r="M538">
        <v>268</v>
      </c>
      <c r="N538">
        <v>272</v>
      </c>
      <c r="O538">
        <v>271</v>
      </c>
      <c r="P538">
        <v>271</v>
      </c>
      <c r="Q538">
        <v>242</v>
      </c>
      <c r="R538">
        <v>248</v>
      </c>
      <c r="S538">
        <v>267</v>
      </c>
      <c r="T538">
        <v>236</v>
      </c>
      <c r="U538">
        <v>275</v>
      </c>
      <c r="V538">
        <v>275</v>
      </c>
      <c r="W538">
        <v>286</v>
      </c>
      <c r="X538">
        <v>258</v>
      </c>
      <c r="Y538">
        <v>251</v>
      </c>
    </row>
    <row r="539" spans="1:25" x14ac:dyDescent="0.3">
      <c r="A539" t="s">
        <v>24</v>
      </c>
      <c r="B539" t="s">
        <v>23</v>
      </c>
      <c r="C539" t="s">
        <v>245</v>
      </c>
      <c r="D539" t="s">
        <v>307</v>
      </c>
      <c r="E539">
        <v>81</v>
      </c>
      <c r="F539">
        <v>326</v>
      </c>
      <c r="G539">
        <v>331</v>
      </c>
      <c r="H539">
        <v>317</v>
      </c>
      <c r="I539">
        <v>288</v>
      </c>
      <c r="J539">
        <v>271</v>
      </c>
      <c r="K539">
        <v>260</v>
      </c>
      <c r="L539">
        <v>283</v>
      </c>
      <c r="M539">
        <v>248</v>
      </c>
      <c r="N539">
        <v>255</v>
      </c>
      <c r="O539">
        <v>255</v>
      </c>
      <c r="P539">
        <v>249</v>
      </c>
      <c r="Q539">
        <v>260</v>
      </c>
      <c r="R539">
        <v>222</v>
      </c>
      <c r="S539">
        <v>234</v>
      </c>
      <c r="T539">
        <v>250</v>
      </c>
      <c r="U539">
        <v>221</v>
      </c>
      <c r="V539">
        <v>263</v>
      </c>
      <c r="W539">
        <v>257</v>
      </c>
      <c r="X539">
        <v>271</v>
      </c>
      <c r="Y539">
        <v>243</v>
      </c>
    </row>
    <row r="540" spans="1:25" x14ac:dyDescent="0.3">
      <c r="A540" t="s">
        <v>24</v>
      </c>
      <c r="B540" t="s">
        <v>23</v>
      </c>
      <c r="C540" t="s">
        <v>245</v>
      </c>
      <c r="D540" t="s">
        <v>307</v>
      </c>
      <c r="E540">
        <v>82</v>
      </c>
      <c r="F540">
        <v>212</v>
      </c>
      <c r="G540">
        <v>301</v>
      </c>
      <c r="H540">
        <v>306</v>
      </c>
      <c r="I540">
        <v>306</v>
      </c>
      <c r="J540">
        <v>269</v>
      </c>
      <c r="K540">
        <v>264</v>
      </c>
      <c r="L540">
        <v>243</v>
      </c>
      <c r="M540">
        <v>253</v>
      </c>
      <c r="N540">
        <v>233</v>
      </c>
      <c r="O540">
        <v>244</v>
      </c>
      <c r="P540">
        <v>236</v>
      </c>
      <c r="Q540">
        <v>236</v>
      </c>
      <c r="R540">
        <v>250</v>
      </c>
      <c r="S540">
        <v>205</v>
      </c>
      <c r="T540">
        <v>218</v>
      </c>
      <c r="U540">
        <v>241</v>
      </c>
      <c r="V540">
        <v>214</v>
      </c>
      <c r="W540">
        <v>242</v>
      </c>
      <c r="X540">
        <v>244</v>
      </c>
      <c r="Y540">
        <v>248</v>
      </c>
    </row>
    <row r="541" spans="1:25" x14ac:dyDescent="0.3">
      <c r="A541" t="s">
        <v>24</v>
      </c>
      <c r="B541" t="s">
        <v>23</v>
      </c>
      <c r="C541" t="s">
        <v>245</v>
      </c>
      <c r="D541" t="s">
        <v>307</v>
      </c>
      <c r="E541">
        <v>83</v>
      </c>
      <c r="F541">
        <v>141</v>
      </c>
      <c r="G541">
        <v>198</v>
      </c>
      <c r="H541">
        <v>274</v>
      </c>
      <c r="I541">
        <v>282</v>
      </c>
      <c r="J541">
        <v>292</v>
      </c>
      <c r="K541">
        <v>249</v>
      </c>
      <c r="L541">
        <v>248</v>
      </c>
      <c r="M541">
        <v>222</v>
      </c>
      <c r="N541">
        <v>232</v>
      </c>
      <c r="O541">
        <v>217</v>
      </c>
      <c r="P541">
        <v>230</v>
      </c>
      <c r="Q541">
        <v>222</v>
      </c>
      <c r="R541">
        <v>218</v>
      </c>
      <c r="S541">
        <v>242</v>
      </c>
      <c r="T541">
        <v>195</v>
      </c>
      <c r="U541">
        <v>205</v>
      </c>
      <c r="V541">
        <v>227</v>
      </c>
      <c r="W541">
        <v>202</v>
      </c>
      <c r="X541">
        <v>223</v>
      </c>
      <c r="Y541">
        <v>226</v>
      </c>
    </row>
    <row r="542" spans="1:25" x14ac:dyDescent="0.3">
      <c r="A542" t="s">
        <v>24</v>
      </c>
      <c r="B542" t="s">
        <v>23</v>
      </c>
      <c r="C542" t="s">
        <v>245</v>
      </c>
      <c r="D542" t="s">
        <v>307</v>
      </c>
      <c r="E542">
        <v>84</v>
      </c>
      <c r="F542">
        <v>156</v>
      </c>
      <c r="G542">
        <v>129</v>
      </c>
      <c r="H542">
        <v>178</v>
      </c>
      <c r="I542">
        <v>256</v>
      </c>
      <c r="J542">
        <v>255</v>
      </c>
      <c r="K542">
        <v>276</v>
      </c>
      <c r="L542">
        <v>225</v>
      </c>
      <c r="M542">
        <v>227</v>
      </c>
      <c r="N542">
        <v>203</v>
      </c>
      <c r="O542">
        <v>210</v>
      </c>
      <c r="P542">
        <v>201</v>
      </c>
      <c r="Q542">
        <v>215</v>
      </c>
      <c r="R542">
        <v>217</v>
      </c>
      <c r="S542">
        <v>193</v>
      </c>
      <c r="T542">
        <v>227</v>
      </c>
      <c r="U542">
        <v>184</v>
      </c>
      <c r="V542">
        <v>195</v>
      </c>
      <c r="W542">
        <v>202</v>
      </c>
      <c r="X542">
        <v>190</v>
      </c>
      <c r="Y542">
        <v>209</v>
      </c>
    </row>
    <row r="543" spans="1:25" x14ac:dyDescent="0.3">
      <c r="A543" t="s">
        <v>24</v>
      </c>
      <c r="B543" t="s">
        <v>23</v>
      </c>
      <c r="C543" t="s">
        <v>245</v>
      </c>
      <c r="D543" t="s">
        <v>307</v>
      </c>
      <c r="E543">
        <v>85</v>
      </c>
      <c r="F543">
        <v>160</v>
      </c>
      <c r="G543">
        <v>143</v>
      </c>
      <c r="H543">
        <v>124</v>
      </c>
      <c r="I543">
        <v>160</v>
      </c>
      <c r="J543">
        <v>226</v>
      </c>
      <c r="K543">
        <v>233</v>
      </c>
      <c r="L543">
        <v>243</v>
      </c>
      <c r="M543">
        <v>212</v>
      </c>
      <c r="N543">
        <v>204</v>
      </c>
      <c r="O543">
        <v>187</v>
      </c>
      <c r="P543">
        <v>187</v>
      </c>
      <c r="Q543">
        <v>185</v>
      </c>
      <c r="R543">
        <v>185</v>
      </c>
      <c r="S543">
        <v>201</v>
      </c>
      <c r="T543">
        <v>183</v>
      </c>
      <c r="U543">
        <v>206</v>
      </c>
      <c r="V543">
        <v>172</v>
      </c>
      <c r="W543">
        <v>188</v>
      </c>
      <c r="X543">
        <v>186</v>
      </c>
      <c r="Y543">
        <v>174</v>
      </c>
    </row>
    <row r="544" spans="1:25" x14ac:dyDescent="0.3">
      <c r="A544" t="s">
        <v>24</v>
      </c>
      <c r="B544" t="s">
        <v>23</v>
      </c>
      <c r="C544" t="s">
        <v>245</v>
      </c>
      <c r="D544" t="s">
        <v>307</v>
      </c>
      <c r="E544">
        <v>86</v>
      </c>
      <c r="F544">
        <v>158</v>
      </c>
      <c r="G544">
        <v>138</v>
      </c>
      <c r="H544">
        <v>131</v>
      </c>
      <c r="I544">
        <v>111</v>
      </c>
      <c r="J544">
        <v>148</v>
      </c>
      <c r="K544">
        <v>213</v>
      </c>
      <c r="L544">
        <v>204</v>
      </c>
      <c r="M544">
        <v>223</v>
      </c>
      <c r="N544">
        <v>183</v>
      </c>
      <c r="O544">
        <v>187</v>
      </c>
      <c r="P544">
        <v>169</v>
      </c>
      <c r="Q544">
        <v>171</v>
      </c>
      <c r="R544">
        <v>168</v>
      </c>
      <c r="S544">
        <v>174</v>
      </c>
      <c r="T544">
        <v>188</v>
      </c>
      <c r="U544">
        <v>170</v>
      </c>
      <c r="V544">
        <v>186</v>
      </c>
      <c r="W544">
        <v>151</v>
      </c>
      <c r="X544">
        <v>172</v>
      </c>
      <c r="Y544">
        <v>175</v>
      </c>
    </row>
    <row r="545" spans="1:25" x14ac:dyDescent="0.3">
      <c r="A545" t="s">
        <v>24</v>
      </c>
      <c r="B545" t="s">
        <v>23</v>
      </c>
      <c r="C545" t="s">
        <v>245</v>
      </c>
      <c r="D545" t="s">
        <v>307</v>
      </c>
      <c r="E545">
        <v>87</v>
      </c>
      <c r="F545">
        <v>171</v>
      </c>
      <c r="G545">
        <v>137</v>
      </c>
      <c r="H545">
        <v>117</v>
      </c>
      <c r="I545">
        <v>116</v>
      </c>
      <c r="J545">
        <v>93</v>
      </c>
      <c r="K545">
        <v>136</v>
      </c>
      <c r="L545">
        <v>188</v>
      </c>
      <c r="M545">
        <v>175</v>
      </c>
      <c r="N545">
        <v>206</v>
      </c>
      <c r="O545">
        <v>161</v>
      </c>
      <c r="P545">
        <v>175</v>
      </c>
      <c r="Q545">
        <v>151</v>
      </c>
      <c r="R545">
        <v>153</v>
      </c>
      <c r="S545">
        <v>157</v>
      </c>
      <c r="T545">
        <v>162</v>
      </c>
      <c r="U545">
        <v>171</v>
      </c>
      <c r="V545">
        <v>151</v>
      </c>
      <c r="W545">
        <v>161</v>
      </c>
      <c r="X545">
        <v>123</v>
      </c>
      <c r="Y545">
        <v>153</v>
      </c>
    </row>
    <row r="546" spans="1:25" x14ac:dyDescent="0.3">
      <c r="A546" t="s">
        <v>24</v>
      </c>
      <c r="B546" t="s">
        <v>23</v>
      </c>
      <c r="C546" t="s">
        <v>245</v>
      </c>
      <c r="D546" t="s">
        <v>307</v>
      </c>
      <c r="E546">
        <v>88</v>
      </c>
      <c r="F546">
        <v>145</v>
      </c>
      <c r="G546">
        <v>138</v>
      </c>
      <c r="H546">
        <v>116</v>
      </c>
      <c r="I546">
        <v>104</v>
      </c>
      <c r="J546">
        <v>101</v>
      </c>
      <c r="K546">
        <v>75</v>
      </c>
      <c r="L546">
        <v>124</v>
      </c>
      <c r="M546">
        <v>164</v>
      </c>
      <c r="N546">
        <v>160</v>
      </c>
      <c r="O546">
        <v>179</v>
      </c>
      <c r="P546">
        <v>147</v>
      </c>
      <c r="Q546">
        <v>154</v>
      </c>
      <c r="R546">
        <v>133</v>
      </c>
      <c r="S546">
        <v>131</v>
      </c>
      <c r="T546">
        <v>137</v>
      </c>
      <c r="U546">
        <v>142</v>
      </c>
      <c r="V546">
        <v>148</v>
      </c>
      <c r="W546">
        <v>135</v>
      </c>
      <c r="X546">
        <v>150</v>
      </c>
      <c r="Y546">
        <v>109</v>
      </c>
    </row>
    <row r="547" spans="1:25" x14ac:dyDescent="0.3">
      <c r="A547" t="s">
        <v>24</v>
      </c>
      <c r="B547" t="s">
        <v>23</v>
      </c>
      <c r="C547" t="s">
        <v>245</v>
      </c>
      <c r="D547" t="s">
        <v>307</v>
      </c>
      <c r="E547">
        <v>89</v>
      </c>
      <c r="F547">
        <v>116</v>
      </c>
      <c r="G547">
        <v>133</v>
      </c>
      <c r="H547">
        <v>124</v>
      </c>
      <c r="I547">
        <v>101</v>
      </c>
      <c r="J547">
        <v>93</v>
      </c>
      <c r="K547">
        <v>86</v>
      </c>
      <c r="L547">
        <v>63</v>
      </c>
      <c r="M547">
        <v>107</v>
      </c>
      <c r="N547">
        <v>147</v>
      </c>
      <c r="O547">
        <v>144</v>
      </c>
      <c r="P547">
        <v>153</v>
      </c>
      <c r="Q547">
        <v>136</v>
      </c>
      <c r="R547">
        <v>127</v>
      </c>
      <c r="S547">
        <v>114</v>
      </c>
      <c r="T547">
        <v>116</v>
      </c>
      <c r="U547">
        <v>114</v>
      </c>
      <c r="V547">
        <v>129</v>
      </c>
      <c r="W547">
        <v>133</v>
      </c>
      <c r="X547">
        <v>130</v>
      </c>
      <c r="Y547">
        <v>132</v>
      </c>
    </row>
    <row r="548" spans="1:25" x14ac:dyDescent="0.3">
      <c r="A548" t="s">
        <v>24</v>
      </c>
      <c r="B548" t="s">
        <v>23</v>
      </c>
      <c r="C548" t="s">
        <v>245</v>
      </c>
      <c r="D548" t="s">
        <v>307</v>
      </c>
      <c r="E548">
        <v>90</v>
      </c>
      <c r="F548">
        <v>454</v>
      </c>
      <c r="G548">
        <v>448</v>
      </c>
      <c r="H548">
        <v>469</v>
      </c>
      <c r="I548">
        <v>467</v>
      </c>
      <c r="J548">
        <v>453</v>
      </c>
      <c r="K548">
        <v>446</v>
      </c>
      <c r="L548">
        <v>423</v>
      </c>
      <c r="M548">
        <v>373</v>
      </c>
      <c r="N548">
        <v>394</v>
      </c>
      <c r="O548">
        <v>459</v>
      </c>
      <c r="P548">
        <v>488</v>
      </c>
      <c r="Q548">
        <v>525</v>
      </c>
      <c r="R548">
        <v>529</v>
      </c>
      <c r="S548">
        <v>563</v>
      </c>
      <c r="T548">
        <v>568</v>
      </c>
      <c r="U548">
        <v>559</v>
      </c>
      <c r="V548">
        <v>549</v>
      </c>
      <c r="W548">
        <v>569</v>
      </c>
      <c r="X548">
        <v>584</v>
      </c>
      <c r="Y548">
        <v>595</v>
      </c>
    </row>
    <row r="549" spans="1:25" x14ac:dyDescent="0.3">
      <c r="A549" t="s">
        <v>22</v>
      </c>
      <c r="B549" t="s">
        <v>21</v>
      </c>
      <c r="C549" t="s">
        <v>245</v>
      </c>
      <c r="D549" t="s">
        <v>306</v>
      </c>
      <c r="E549">
        <v>0</v>
      </c>
      <c r="F549">
        <v>560</v>
      </c>
      <c r="G549">
        <v>533</v>
      </c>
      <c r="H549">
        <v>562</v>
      </c>
      <c r="I549">
        <v>639</v>
      </c>
      <c r="J549">
        <v>609</v>
      </c>
      <c r="K549">
        <v>627</v>
      </c>
      <c r="L549">
        <v>614</v>
      </c>
      <c r="M549">
        <v>634</v>
      </c>
      <c r="N549">
        <v>639</v>
      </c>
      <c r="O549">
        <v>573</v>
      </c>
      <c r="P549">
        <v>650</v>
      </c>
      <c r="Q549">
        <v>641</v>
      </c>
      <c r="R549">
        <v>622</v>
      </c>
      <c r="S549">
        <v>627</v>
      </c>
      <c r="T549">
        <v>610</v>
      </c>
      <c r="U549">
        <v>653</v>
      </c>
      <c r="V549">
        <v>636</v>
      </c>
      <c r="W549">
        <v>574</v>
      </c>
      <c r="X549">
        <v>580</v>
      </c>
      <c r="Y549">
        <v>532</v>
      </c>
    </row>
    <row r="550" spans="1:25" x14ac:dyDescent="0.3">
      <c r="A550" t="s">
        <v>22</v>
      </c>
      <c r="B550" t="s">
        <v>21</v>
      </c>
      <c r="C550" t="s">
        <v>245</v>
      </c>
      <c r="D550" t="s">
        <v>306</v>
      </c>
      <c r="E550">
        <v>1</v>
      </c>
      <c r="F550">
        <v>547</v>
      </c>
      <c r="G550">
        <v>582</v>
      </c>
      <c r="H550">
        <v>551</v>
      </c>
      <c r="I550">
        <v>572</v>
      </c>
      <c r="J550">
        <v>645</v>
      </c>
      <c r="K550">
        <v>595</v>
      </c>
      <c r="L550">
        <v>629</v>
      </c>
      <c r="M550">
        <v>618</v>
      </c>
      <c r="N550">
        <v>628</v>
      </c>
      <c r="O550">
        <v>628</v>
      </c>
      <c r="P550">
        <v>604</v>
      </c>
      <c r="Q550">
        <v>680</v>
      </c>
      <c r="R550">
        <v>667</v>
      </c>
      <c r="S550">
        <v>662</v>
      </c>
      <c r="T550">
        <v>647</v>
      </c>
      <c r="U550">
        <v>641</v>
      </c>
      <c r="V550">
        <v>658</v>
      </c>
      <c r="W550">
        <v>659</v>
      </c>
      <c r="X550">
        <v>585</v>
      </c>
      <c r="Y550">
        <v>606</v>
      </c>
    </row>
    <row r="551" spans="1:25" x14ac:dyDescent="0.3">
      <c r="A551" t="s">
        <v>22</v>
      </c>
      <c r="B551" t="s">
        <v>21</v>
      </c>
      <c r="C551" t="s">
        <v>245</v>
      </c>
      <c r="D551" t="s">
        <v>306</v>
      </c>
      <c r="E551">
        <v>2</v>
      </c>
      <c r="F551">
        <v>548</v>
      </c>
      <c r="G551">
        <v>558</v>
      </c>
      <c r="H551">
        <v>576</v>
      </c>
      <c r="I551">
        <v>559</v>
      </c>
      <c r="J551">
        <v>571</v>
      </c>
      <c r="K551">
        <v>635</v>
      </c>
      <c r="L551">
        <v>611</v>
      </c>
      <c r="M551">
        <v>641</v>
      </c>
      <c r="N551">
        <v>610</v>
      </c>
      <c r="O551">
        <v>620</v>
      </c>
      <c r="P551">
        <v>650</v>
      </c>
      <c r="Q551">
        <v>647</v>
      </c>
      <c r="R551">
        <v>721</v>
      </c>
      <c r="S551">
        <v>668</v>
      </c>
      <c r="T551">
        <v>678</v>
      </c>
      <c r="U551">
        <v>651</v>
      </c>
      <c r="V551">
        <v>670</v>
      </c>
      <c r="W551">
        <v>677</v>
      </c>
      <c r="X551">
        <v>676</v>
      </c>
      <c r="Y551">
        <v>611</v>
      </c>
    </row>
    <row r="552" spans="1:25" x14ac:dyDescent="0.3">
      <c r="A552" t="s">
        <v>22</v>
      </c>
      <c r="B552" t="s">
        <v>21</v>
      </c>
      <c r="C552" t="s">
        <v>245</v>
      </c>
      <c r="D552" t="s">
        <v>306</v>
      </c>
      <c r="E552">
        <v>3</v>
      </c>
      <c r="F552">
        <v>577</v>
      </c>
      <c r="G552">
        <v>563</v>
      </c>
      <c r="H552">
        <v>563</v>
      </c>
      <c r="I552">
        <v>597</v>
      </c>
      <c r="J552">
        <v>561</v>
      </c>
      <c r="K552">
        <v>578</v>
      </c>
      <c r="L552">
        <v>631</v>
      </c>
      <c r="M552">
        <v>623</v>
      </c>
      <c r="N552">
        <v>650</v>
      </c>
      <c r="O552">
        <v>606</v>
      </c>
      <c r="P552">
        <v>629</v>
      </c>
      <c r="Q552">
        <v>669</v>
      </c>
      <c r="R552">
        <v>656</v>
      </c>
      <c r="S552">
        <v>741</v>
      </c>
      <c r="T552">
        <v>712</v>
      </c>
      <c r="U552">
        <v>684</v>
      </c>
      <c r="V552">
        <v>669</v>
      </c>
      <c r="W552">
        <v>692</v>
      </c>
      <c r="X552">
        <v>680</v>
      </c>
      <c r="Y552">
        <v>695</v>
      </c>
    </row>
    <row r="553" spans="1:25" x14ac:dyDescent="0.3">
      <c r="A553" t="s">
        <v>22</v>
      </c>
      <c r="B553" t="s">
        <v>21</v>
      </c>
      <c r="C553" t="s">
        <v>245</v>
      </c>
      <c r="D553" t="s">
        <v>306</v>
      </c>
      <c r="E553">
        <v>4</v>
      </c>
      <c r="F553">
        <v>580</v>
      </c>
      <c r="G553">
        <v>574</v>
      </c>
      <c r="H553">
        <v>562</v>
      </c>
      <c r="I553">
        <v>566</v>
      </c>
      <c r="J553">
        <v>598</v>
      </c>
      <c r="K553">
        <v>561</v>
      </c>
      <c r="L553">
        <v>577</v>
      </c>
      <c r="M553">
        <v>637</v>
      </c>
      <c r="N553">
        <v>625</v>
      </c>
      <c r="O553">
        <v>657</v>
      </c>
      <c r="P553">
        <v>615</v>
      </c>
      <c r="Q553">
        <v>646</v>
      </c>
      <c r="R553">
        <v>668</v>
      </c>
      <c r="S553">
        <v>675</v>
      </c>
      <c r="T553">
        <v>754</v>
      </c>
      <c r="U553">
        <v>721</v>
      </c>
      <c r="V553">
        <v>708</v>
      </c>
      <c r="W553">
        <v>687</v>
      </c>
      <c r="X553">
        <v>693</v>
      </c>
      <c r="Y553">
        <v>692</v>
      </c>
    </row>
    <row r="554" spans="1:25" x14ac:dyDescent="0.3">
      <c r="A554" t="s">
        <v>22</v>
      </c>
      <c r="B554" t="s">
        <v>21</v>
      </c>
      <c r="C554" t="s">
        <v>245</v>
      </c>
      <c r="D554" t="s">
        <v>306</v>
      </c>
      <c r="E554">
        <v>5</v>
      </c>
      <c r="F554">
        <v>602</v>
      </c>
      <c r="G554">
        <v>579</v>
      </c>
      <c r="H554">
        <v>581</v>
      </c>
      <c r="I554">
        <v>570</v>
      </c>
      <c r="J554">
        <v>571</v>
      </c>
      <c r="K554">
        <v>605</v>
      </c>
      <c r="L554">
        <v>554</v>
      </c>
      <c r="M554">
        <v>579</v>
      </c>
      <c r="N554">
        <v>637</v>
      </c>
      <c r="O554">
        <v>634</v>
      </c>
      <c r="P554">
        <v>675</v>
      </c>
      <c r="Q554">
        <v>627</v>
      </c>
      <c r="R554">
        <v>656</v>
      </c>
      <c r="S554">
        <v>681</v>
      </c>
      <c r="T554">
        <v>681</v>
      </c>
      <c r="U554">
        <v>758</v>
      </c>
      <c r="V554">
        <v>748</v>
      </c>
      <c r="W554">
        <v>723</v>
      </c>
      <c r="X554">
        <v>687</v>
      </c>
      <c r="Y554">
        <v>706</v>
      </c>
    </row>
    <row r="555" spans="1:25" x14ac:dyDescent="0.3">
      <c r="A555" t="s">
        <v>22</v>
      </c>
      <c r="B555" t="s">
        <v>21</v>
      </c>
      <c r="C555" t="s">
        <v>245</v>
      </c>
      <c r="D555" t="s">
        <v>306</v>
      </c>
      <c r="E555">
        <v>6</v>
      </c>
      <c r="F555">
        <v>593</v>
      </c>
      <c r="G555">
        <v>611</v>
      </c>
      <c r="H555">
        <v>578</v>
      </c>
      <c r="I555">
        <v>597</v>
      </c>
      <c r="J555">
        <v>586</v>
      </c>
      <c r="K555">
        <v>567</v>
      </c>
      <c r="L555">
        <v>609</v>
      </c>
      <c r="M555">
        <v>547</v>
      </c>
      <c r="N555">
        <v>585</v>
      </c>
      <c r="O555">
        <v>633</v>
      </c>
      <c r="P555">
        <v>632</v>
      </c>
      <c r="Q555">
        <v>706</v>
      </c>
      <c r="R555">
        <v>643</v>
      </c>
      <c r="S555">
        <v>662</v>
      </c>
      <c r="T555">
        <v>690</v>
      </c>
      <c r="U555">
        <v>673</v>
      </c>
      <c r="V555">
        <v>756</v>
      </c>
      <c r="W555">
        <v>757</v>
      </c>
      <c r="X555">
        <v>744</v>
      </c>
      <c r="Y555">
        <v>705</v>
      </c>
    </row>
    <row r="556" spans="1:25" x14ac:dyDescent="0.3">
      <c r="A556" t="s">
        <v>22</v>
      </c>
      <c r="B556" t="s">
        <v>21</v>
      </c>
      <c r="C556" t="s">
        <v>245</v>
      </c>
      <c r="D556" t="s">
        <v>306</v>
      </c>
      <c r="E556">
        <v>7</v>
      </c>
      <c r="F556">
        <v>640</v>
      </c>
      <c r="G556">
        <v>606</v>
      </c>
      <c r="H556">
        <v>624</v>
      </c>
      <c r="I556">
        <v>592</v>
      </c>
      <c r="J556">
        <v>607</v>
      </c>
      <c r="K556">
        <v>594</v>
      </c>
      <c r="L556">
        <v>574</v>
      </c>
      <c r="M556">
        <v>618</v>
      </c>
      <c r="N556">
        <v>548</v>
      </c>
      <c r="O556">
        <v>585</v>
      </c>
      <c r="P556">
        <v>629</v>
      </c>
      <c r="Q556">
        <v>635</v>
      </c>
      <c r="R556">
        <v>723</v>
      </c>
      <c r="S556">
        <v>659</v>
      </c>
      <c r="T556">
        <v>651</v>
      </c>
      <c r="U556">
        <v>711</v>
      </c>
      <c r="V556">
        <v>685</v>
      </c>
      <c r="W556">
        <v>756</v>
      </c>
      <c r="X556">
        <v>768</v>
      </c>
      <c r="Y556">
        <v>743</v>
      </c>
    </row>
    <row r="557" spans="1:25" x14ac:dyDescent="0.3">
      <c r="A557" t="s">
        <v>22</v>
      </c>
      <c r="B557" t="s">
        <v>21</v>
      </c>
      <c r="C557" t="s">
        <v>245</v>
      </c>
      <c r="D557" t="s">
        <v>306</v>
      </c>
      <c r="E557">
        <v>8</v>
      </c>
      <c r="F557">
        <v>655</v>
      </c>
      <c r="G557">
        <v>634</v>
      </c>
      <c r="H557">
        <v>607</v>
      </c>
      <c r="I557">
        <v>632</v>
      </c>
      <c r="J557">
        <v>594</v>
      </c>
      <c r="K557">
        <v>607</v>
      </c>
      <c r="L557">
        <v>604</v>
      </c>
      <c r="M557">
        <v>573</v>
      </c>
      <c r="N557">
        <v>611</v>
      </c>
      <c r="O557">
        <v>548</v>
      </c>
      <c r="P557">
        <v>584</v>
      </c>
      <c r="Q557">
        <v>633</v>
      </c>
      <c r="R557">
        <v>648</v>
      </c>
      <c r="S557">
        <v>733</v>
      </c>
      <c r="T557">
        <v>662</v>
      </c>
      <c r="U557">
        <v>662</v>
      </c>
      <c r="V557">
        <v>720</v>
      </c>
      <c r="W557">
        <v>699</v>
      </c>
      <c r="X557">
        <v>763</v>
      </c>
      <c r="Y557">
        <v>770</v>
      </c>
    </row>
    <row r="558" spans="1:25" x14ac:dyDescent="0.3">
      <c r="A558" t="s">
        <v>22</v>
      </c>
      <c r="B558" t="s">
        <v>21</v>
      </c>
      <c r="C558" t="s">
        <v>245</v>
      </c>
      <c r="D558" t="s">
        <v>306</v>
      </c>
      <c r="E558">
        <v>9</v>
      </c>
      <c r="F558">
        <v>686</v>
      </c>
      <c r="G558">
        <v>649</v>
      </c>
      <c r="H558">
        <v>645</v>
      </c>
      <c r="I558">
        <v>618</v>
      </c>
      <c r="J558">
        <v>636</v>
      </c>
      <c r="K558">
        <v>599</v>
      </c>
      <c r="L558">
        <v>611</v>
      </c>
      <c r="M558">
        <v>606</v>
      </c>
      <c r="N558">
        <v>579</v>
      </c>
      <c r="O558">
        <v>623</v>
      </c>
      <c r="P558">
        <v>563</v>
      </c>
      <c r="Q558">
        <v>603</v>
      </c>
      <c r="R558">
        <v>636</v>
      </c>
      <c r="S558">
        <v>652</v>
      </c>
      <c r="T558">
        <v>744</v>
      </c>
      <c r="U558">
        <v>656</v>
      </c>
      <c r="V558">
        <v>681</v>
      </c>
      <c r="W558">
        <v>724</v>
      </c>
      <c r="X558">
        <v>713</v>
      </c>
      <c r="Y558">
        <v>775</v>
      </c>
    </row>
    <row r="559" spans="1:25" x14ac:dyDescent="0.3">
      <c r="A559" t="s">
        <v>22</v>
      </c>
      <c r="B559" t="s">
        <v>21</v>
      </c>
      <c r="C559" t="s">
        <v>245</v>
      </c>
      <c r="D559" t="s">
        <v>306</v>
      </c>
      <c r="E559">
        <v>10</v>
      </c>
      <c r="F559">
        <v>721</v>
      </c>
      <c r="G559">
        <v>690</v>
      </c>
      <c r="H559">
        <v>650</v>
      </c>
      <c r="I559">
        <v>643</v>
      </c>
      <c r="J559">
        <v>614</v>
      </c>
      <c r="K559">
        <v>638</v>
      </c>
      <c r="L559">
        <v>605</v>
      </c>
      <c r="M559">
        <v>616</v>
      </c>
      <c r="N559">
        <v>610</v>
      </c>
      <c r="O559">
        <v>584</v>
      </c>
      <c r="P559">
        <v>630</v>
      </c>
      <c r="Q559">
        <v>576</v>
      </c>
      <c r="R559">
        <v>600</v>
      </c>
      <c r="S559">
        <v>650</v>
      </c>
      <c r="T559">
        <v>662</v>
      </c>
      <c r="U559">
        <v>745</v>
      </c>
      <c r="V559">
        <v>664</v>
      </c>
      <c r="W559">
        <v>694</v>
      </c>
      <c r="X559">
        <v>736</v>
      </c>
      <c r="Y559">
        <v>733</v>
      </c>
    </row>
    <row r="560" spans="1:25" x14ac:dyDescent="0.3">
      <c r="A560" t="s">
        <v>22</v>
      </c>
      <c r="B560" t="s">
        <v>21</v>
      </c>
      <c r="C560" t="s">
        <v>245</v>
      </c>
      <c r="D560" t="s">
        <v>306</v>
      </c>
      <c r="E560">
        <v>11</v>
      </c>
      <c r="F560">
        <v>692</v>
      </c>
      <c r="G560">
        <v>728</v>
      </c>
      <c r="H560">
        <v>689</v>
      </c>
      <c r="I560">
        <v>661</v>
      </c>
      <c r="J560">
        <v>642</v>
      </c>
      <c r="K560">
        <v>620</v>
      </c>
      <c r="L560">
        <v>643</v>
      </c>
      <c r="M560">
        <v>617</v>
      </c>
      <c r="N560">
        <v>618</v>
      </c>
      <c r="O560">
        <v>613</v>
      </c>
      <c r="P560">
        <v>583</v>
      </c>
      <c r="Q560">
        <v>651</v>
      </c>
      <c r="R560">
        <v>586</v>
      </c>
      <c r="S560">
        <v>610</v>
      </c>
      <c r="T560">
        <v>658</v>
      </c>
      <c r="U560">
        <v>662</v>
      </c>
      <c r="V560">
        <v>745</v>
      </c>
      <c r="W560">
        <v>670</v>
      </c>
      <c r="X560">
        <v>723</v>
      </c>
      <c r="Y560">
        <v>741</v>
      </c>
    </row>
    <row r="561" spans="1:25" x14ac:dyDescent="0.3">
      <c r="A561" t="s">
        <v>22</v>
      </c>
      <c r="B561" t="s">
        <v>21</v>
      </c>
      <c r="C561" t="s">
        <v>245</v>
      </c>
      <c r="D561" t="s">
        <v>306</v>
      </c>
      <c r="E561">
        <v>12</v>
      </c>
      <c r="F561">
        <v>645</v>
      </c>
      <c r="G561">
        <v>696</v>
      </c>
      <c r="H561">
        <v>721</v>
      </c>
      <c r="I561">
        <v>692</v>
      </c>
      <c r="J561">
        <v>659</v>
      </c>
      <c r="K561">
        <v>650</v>
      </c>
      <c r="L561">
        <v>630</v>
      </c>
      <c r="M561">
        <v>646</v>
      </c>
      <c r="N561">
        <v>628</v>
      </c>
      <c r="O561">
        <v>624</v>
      </c>
      <c r="P561">
        <v>612</v>
      </c>
      <c r="Q561">
        <v>577</v>
      </c>
      <c r="R561">
        <v>666</v>
      </c>
      <c r="S561">
        <v>587</v>
      </c>
      <c r="T561">
        <v>606</v>
      </c>
      <c r="U561">
        <v>675</v>
      </c>
      <c r="V561">
        <v>664</v>
      </c>
      <c r="W561">
        <v>760</v>
      </c>
      <c r="X561">
        <v>690</v>
      </c>
      <c r="Y561">
        <v>721</v>
      </c>
    </row>
    <row r="562" spans="1:25" x14ac:dyDescent="0.3">
      <c r="A562" t="s">
        <v>22</v>
      </c>
      <c r="B562" t="s">
        <v>21</v>
      </c>
      <c r="C562" t="s">
        <v>245</v>
      </c>
      <c r="D562" t="s">
        <v>306</v>
      </c>
      <c r="E562">
        <v>13</v>
      </c>
      <c r="F562">
        <v>689</v>
      </c>
      <c r="G562">
        <v>643</v>
      </c>
      <c r="H562">
        <v>696</v>
      </c>
      <c r="I562">
        <v>719</v>
      </c>
      <c r="J562">
        <v>692</v>
      </c>
      <c r="K562">
        <v>658</v>
      </c>
      <c r="L562">
        <v>636</v>
      </c>
      <c r="M562">
        <v>629</v>
      </c>
      <c r="N562">
        <v>655</v>
      </c>
      <c r="O562">
        <v>635</v>
      </c>
      <c r="P562">
        <v>626</v>
      </c>
      <c r="Q562">
        <v>627</v>
      </c>
      <c r="R562">
        <v>586</v>
      </c>
      <c r="S562">
        <v>683</v>
      </c>
      <c r="T562">
        <v>588</v>
      </c>
      <c r="U562">
        <v>600</v>
      </c>
      <c r="V562">
        <v>676</v>
      </c>
      <c r="W562">
        <v>682</v>
      </c>
      <c r="X562">
        <v>773</v>
      </c>
      <c r="Y562">
        <v>698</v>
      </c>
    </row>
    <row r="563" spans="1:25" x14ac:dyDescent="0.3">
      <c r="A563" t="s">
        <v>22</v>
      </c>
      <c r="B563" t="s">
        <v>21</v>
      </c>
      <c r="C563" t="s">
        <v>245</v>
      </c>
      <c r="D563" t="s">
        <v>306</v>
      </c>
      <c r="E563">
        <v>14</v>
      </c>
      <c r="F563">
        <v>677</v>
      </c>
      <c r="G563">
        <v>685</v>
      </c>
      <c r="H563">
        <v>629</v>
      </c>
      <c r="I563">
        <v>699</v>
      </c>
      <c r="J563">
        <v>721</v>
      </c>
      <c r="K563">
        <v>691</v>
      </c>
      <c r="L563">
        <v>660</v>
      </c>
      <c r="M563">
        <v>639</v>
      </c>
      <c r="N563">
        <v>620</v>
      </c>
      <c r="O563">
        <v>669</v>
      </c>
      <c r="P563">
        <v>643</v>
      </c>
      <c r="Q563">
        <v>637</v>
      </c>
      <c r="R563">
        <v>636</v>
      </c>
      <c r="S563">
        <v>593</v>
      </c>
      <c r="T563">
        <v>687</v>
      </c>
      <c r="U563">
        <v>593</v>
      </c>
      <c r="V563">
        <v>616</v>
      </c>
      <c r="W563">
        <v>684</v>
      </c>
      <c r="X563">
        <v>680</v>
      </c>
      <c r="Y563">
        <v>772</v>
      </c>
    </row>
    <row r="564" spans="1:25" x14ac:dyDescent="0.3">
      <c r="A564" t="s">
        <v>22</v>
      </c>
      <c r="B564" t="s">
        <v>21</v>
      </c>
      <c r="C564" t="s">
        <v>245</v>
      </c>
      <c r="D564" t="s">
        <v>306</v>
      </c>
      <c r="E564">
        <v>15</v>
      </c>
      <c r="F564">
        <v>656</v>
      </c>
      <c r="G564">
        <v>667</v>
      </c>
      <c r="H564">
        <v>673</v>
      </c>
      <c r="I564">
        <v>624</v>
      </c>
      <c r="J564">
        <v>706</v>
      </c>
      <c r="K564">
        <v>721</v>
      </c>
      <c r="L564">
        <v>691</v>
      </c>
      <c r="M564">
        <v>659</v>
      </c>
      <c r="N564">
        <v>621</v>
      </c>
      <c r="O564">
        <v>625</v>
      </c>
      <c r="P564">
        <v>677</v>
      </c>
      <c r="Q564">
        <v>651</v>
      </c>
      <c r="R564">
        <v>637</v>
      </c>
      <c r="S564">
        <v>639</v>
      </c>
      <c r="T564">
        <v>596</v>
      </c>
      <c r="U564">
        <v>686</v>
      </c>
      <c r="V564">
        <v>591</v>
      </c>
      <c r="W564">
        <v>619</v>
      </c>
      <c r="X564">
        <v>686</v>
      </c>
      <c r="Y564">
        <v>672</v>
      </c>
    </row>
    <row r="565" spans="1:25" x14ac:dyDescent="0.3">
      <c r="A565" t="s">
        <v>22</v>
      </c>
      <c r="B565" t="s">
        <v>21</v>
      </c>
      <c r="C565" t="s">
        <v>245</v>
      </c>
      <c r="D565" t="s">
        <v>306</v>
      </c>
      <c r="E565">
        <v>16</v>
      </c>
      <c r="F565">
        <v>664</v>
      </c>
      <c r="G565">
        <v>659</v>
      </c>
      <c r="H565">
        <v>662</v>
      </c>
      <c r="I565">
        <v>663</v>
      </c>
      <c r="J565">
        <v>618</v>
      </c>
      <c r="K565">
        <v>713</v>
      </c>
      <c r="L565">
        <v>707</v>
      </c>
      <c r="M565">
        <v>701</v>
      </c>
      <c r="N565">
        <v>656</v>
      </c>
      <c r="O565">
        <v>635</v>
      </c>
      <c r="P565">
        <v>639</v>
      </c>
      <c r="Q565">
        <v>689</v>
      </c>
      <c r="R565">
        <v>655</v>
      </c>
      <c r="S565">
        <v>641</v>
      </c>
      <c r="T565">
        <v>641</v>
      </c>
      <c r="U565">
        <v>603</v>
      </c>
      <c r="V565">
        <v>701</v>
      </c>
      <c r="W565">
        <v>597</v>
      </c>
      <c r="X565">
        <v>628</v>
      </c>
      <c r="Y565">
        <v>677</v>
      </c>
    </row>
    <row r="566" spans="1:25" x14ac:dyDescent="0.3">
      <c r="A566" t="s">
        <v>22</v>
      </c>
      <c r="B566" t="s">
        <v>21</v>
      </c>
      <c r="C566" t="s">
        <v>245</v>
      </c>
      <c r="D566" t="s">
        <v>306</v>
      </c>
      <c r="E566">
        <v>17</v>
      </c>
      <c r="F566">
        <v>682</v>
      </c>
      <c r="G566">
        <v>638</v>
      </c>
      <c r="H566">
        <v>646</v>
      </c>
      <c r="I566">
        <v>651</v>
      </c>
      <c r="J566">
        <v>655</v>
      </c>
      <c r="K566">
        <v>614</v>
      </c>
      <c r="L566">
        <v>715</v>
      </c>
      <c r="M566">
        <v>700</v>
      </c>
      <c r="N566">
        <v>681</v>
      </c>
      <c r="O566">
        <v>658</v>
      </c>
      <c r="P566">
        <v>643</v>
      </c>
      <c r="Q566">
        <v>642</v>
      </c>
      <c r="R566">
        <v>699</v>
      </c>
      <c r="S566">
        <v>657</v>
      </c>
      <c r="T566">
        <v>642</v>
      </c>
      <c r="U566">
        <v>639</v>
      </c>
      <c r="V566">
        <v>602</v>
      </c>
      <c r="W566">
        <v>690</v>
      </c>
      <c r="X566">
        <v>599</v>
      </c>
      <c r="Y566">
        <v>641</v>
      </c>
    </row>
    <row r="567" spans="1:25" x14ac:dyDescent="0.3">
      <c r="A567" t="s">
        <v>22</v>
      </c>
      <c r="B567" t="s">
        <v>21</v>
      </c>
      <c r="C567" t="s">
        <v>245</v>
      </c>
      <c r="D567" t="s">
        <v>306</v>
      </c>
      <c r="E567">
        <v>18</v>
      </c>
      <c r="F567">
        <v>607</v>
      </c>
      <c r="G567">
        <v>637</v>
      </c>
      <c r="H567">
        <v>611</v>
      </c>
      <c r="I567">
        <v>621</v>
      </c>
      <c r="J567">
        <v>611</v>
      </c>
      <c r="K567">
        <v>626</v>
      </c>
      <c r="L567">
        <v>591</v>
      </c>
      <c r="M567">
        <v>690</v>
      </c>
      <c r="N567">
        <v>674</v>
      </c>
      <c r="O567">
        <v>653</v>
      </c>
      <c r="P567">
        <v>648</v>
      </c>
      <c r="Q567">
        <v>622</v>
      </c>
      <c r="R567">
        <v>613</v>
      </c>
      <c r="S567">
        <v>671</v>
      </c>
      <c r="T567">
        <v>635</v>
      </c>
      <c r="U567">
        <v>646</v>
      </c>
      <c r="V567">
        <v>617</v>
      </c>
      <c r="W567">
        <v>572</v>
      </c>
      <c r="X567">
        <v>674</v>
      </c>
      <c r="Y567">
        <v>576</v>
      </c>
    </row>
    <row r="568" spans="1:25" x14ac:dyDescent="0.3">
      <c r="A568" t="s">
        <v>22</v>
      </c>
      <c r="B568" t="s">
        <v>21</v>
      </c>
      <c r="C568" t="s">
        <v>245</v>
      </c>
      <c r="D568" t="s">
        <v>306</v>
      </c>
      <c r="E568">
        <v>19</v>
      </c>
      <c r="F568">
        <v>517</v>
      </c>
      <c r="G568">
        <v>476</v>
      </c>
      <c r="H568">
        <v>528</v>
      </c>
      <c r="I568">
        <v>508</v>
      </c>
      <c r="J568">
        <v>499</v>
      </c>
      <c r="K568">
        <v>497</v>
      </c>
      <c r="L568">
        <v>527</v>
      </c>
      <c r="M568">
        <v>536</v>
      </c>
      <c r="N568">
        <v>585</v>
      </c>
      <c r="O568">
        <v>585</v>
      </c>
      <c r="P568">
        <v>569</v>
      </c>
      <c r="Q568">
        <v>513</v>
      </c>
      <c r="R568">
        <v>553</v>
      </c>
      <c r="S568">
        <v>496</v>
      </c>
      <c r="T568">
        <v>558</v>
      </c>
      <c r="U568">
        <v>521</v>
      </c>
      <c r="V568">
        <v>506</v>
      </c>
      <c r="W568">
        <v>503</v>
      </c>
      <c r="X568">
        <v>499</v>
      </c>
      <c r="Y568">
        <v>554</v>
      </c>
    </row>
    <row r="569" spans="1:25" x14ac:dyDescent="0.3">
      <c r="A569" t="s">
        <v>22</v>
      </c>
      <c r="B569" t="s">
        <v>21</v>
      </c>
      <c r="C569" t="s">
        <v>245</v>
      </c>
      <c r="D569" t="s">
        <v>306</v>
      </c>
      <c r="E569">
        <v>20</v>
      </c>
      <c r="F569">
        <v>540</v>
      </c>
      <c r="G569">
        <v>498</v>
      </c>
      <c r="H569">
        <v>455</v>
      </c>
      <c r="I569">
        <v>501</v>
      </c>
      <c r="J569">
        <v>467</v>
      </c>
      <c r="K569">
        <v>473</v>
      </c>
      <c r="L569">
        <v>457</v>
      </c>
      <c r="M569">
        <v>579</v>
      </c>
      <c r="N569">
        <v>533</v>
      </c>
      <c r="O569">
        <v>572</v>
      </c>
      <c r="P569">
        <v>557</v>
      </c>
      <c r="Q569">
        <v>551</v>
      </c>
      <c r="R569">
        <v>519</v>
      </c>
      <c r="S569">
        <v>502</v>
      </c>
      <c r="T569">
        <v>506</v>
      </c>
      <c r="U569">
        <v>528</v>
      </c>
      <c r="V569">
        <v>499</v>
      </c>
      <c r="W569">
        <v>486</v>
      </c>
      <c r="X569">
        <v>513</v>
      </c>
      <c r="Y569">
        <v>466</v>
      </c>
    </row>
    <row r="570" spans="1:25" x14ac:dyDescent="0.3">
      <c r="A570" t="s">
        <v>22</v>
      </c>
      <c r="B570" t="s">
        <v>21</v>
      </c>
      <c r="C570" t="s">
        <v>245</v>
      </c>
      <c r="D570" t="s">
        <v>306</v>
      </c>
      <c r="E570">
        <v>21</v>
      </c>
      <c r="F570">
        <v>523</v>
      </c>
      <c r="G570">
        <v>575</v>
      </c>
      <c r="H570">
        <v>545</v>
      </c>
      <c r="I570">
        <v>520</v>
      </c>
      <c r="J570">
        <v>557</v>
      </c>
      <c r="K570">
        <v>489</v>
      </c>
      <c r="L570">
        <v>518</v>
      </c>
      <c r="M570">
        <v>591</v>
      </c>
      <c r="N570">
        <v>611</v>
      </c>
      <c r="O570">
        <v>562</v>
      </c>
      <c r="P570">
        <v>600</v>
      </c>
      <c r="Q570">
        <v>586</v>
      </c>
      <c r="R570">
        <v>610</v>
      </c>
      <c r="S570">
        <v>554</v>
      </c>
      <c r="T570">
        <v>531</v>
      </c>
      <c r="U570">
        <v>545</v>
      </c>
      <c r="V570">
        <v>557</v>
      </c>
      <c r="W570">
        <v>546</v>
      </c>
      <c r="X570">
        <v>545</v>
      </c>
      <c r="Y570">
        <v>520</v>
      </c>
    </row>
    <row r="571" spans="1:25" x14ac:dyDescent="0.3">
      <c r="A571" t="s">
        <v>22</v>
      </c>
      <c r="B571" t="s">
        <v>21</v>
      </c>
      <c r="C571" t="s">
        <v>245</v>
      </c>
      <c r="D571" t="s">
        <v>306</v>
      </c>
      <c r="E571">
        <v>22</v>
      </c>
      <c r="F571">
        <v>565</v>
      </c>
      <c r="G571">
        <v>583</v>
      </c>
      <c r="H571">
        <v>640</v>
      </c>
      <c r="I571">
        <v>555</v>
      </c>
      <c r="J571">
        <v>577</v>
      </c>
      <c r="K571">
        <v>616</v>
      </c>
      <c r="L571">
        <v>551</v>
      </c>
      <c r="M571">
        <v>606</v>
      </c>
      <c r="N571">
        <v>655</v>
      </c>
      <c r="O571">
        <v>652</v>
      </c>
      <c r="P571">
        <v>605</v>
      </c>
      <c r="Q571">
        <v>625</v>
      </c>
      <c r="R571">
        <v>638</v>
      </c>
      <c r="S571">
        <v>660</v>
      </c>
      <c r="T571">
        <v>593</v>
      </c>
      <c r="U571">
        <v>552</v>
      </c>
      <c r="V571">
        <v>605</v>
      </c>
      <c r="W571">
        <v>627</v>
      </c>
      <c r="X571">
        <v>618</v>
      </c>
      <c r="Y571">
        <v>581</v>
      </c>
    </row>
    <row r="572" spans="1:25" x14ac:dyDescent="0.3">
      <c r="A572" t="s">
        <v>22</v>
      </c>
      <c r="B572" t="s">
        <v>21</v>
      </c>
      <c r="C572" t="s">
        <v>245</v>
      </c>
      <c r="D572" t="s">
        <v>306</v>
      </c>
      <c r="E572">
        <v>23</v>
      </c>
      <c r="F572">
        <v>534</v>
      </c>
      <c r="G572">
        <v>580</v>
      </c>
      <c r="H572">
        <v>607</v>
      </c>
      <c r="I572">
        <v>634</v>
      </c>
      <c r="J572">
        <v>594</v>
      </c>
      <c r="K572">
        <v>571</v>
      </c>
      <c r="L572">
        <v>654</v>
      </c>
      <c r="M572">
        <v>599</v>
      </c>
      <c r="N572">
        <v>632</v>
      </c>
      <c r="O572">
        <v>638</v>
      </c>
      <c r="P572">
        <v>704</v>
      </c>
      <c r="Q572">
        <v>661</v>
      </c>
      <c r="R572">
        <v>662</v>
      </c>
      <c r="S572">
        <v>672</v>
      </c>
      <c r="T572">
        <v>683</v>
      </c>
      <c r="U572">
        <v>603</v>
      </c>
      <c r="V572">
        <v>600</v>
      </c>
      <c r="W572">
        <v>631</v>
      </c>
      <c r="X572">
        <v>635</v>
      </c>
      <c r="Y572">
        <v>679</v>
      </c>
    </row>
    <row r="573" spans="1:25" x14ac:dyDescent="0.3">
      <c r="A573" t="s">
        <v>22</v>
      </c>
      <c r="B573" t="s">
        <v>21</v>
      </c>
      <c r="C573" t="s">
        <v>245</v>
      </c>
      <c r="D573" t="s">
        <v>306</v>
      </c>
      <c r="E573">
        <v>24</v>
      </c>
      <c r="F573">
        <v>528</v>
      </c>
      <c r="G573">
        <v>538</v>
      </c>
      <c r="H573">
        <v>595</v>
      </c>
      <c r="I573">
        <v>616</v>
      </c>
      <c r="J573">
        <v>643</v>
      </c>
      <c r="K573">
        <v>593</v>
      </c>
      <c r="L573">
        <v>584</v>
      </c>
      <c r="M573">
        <v>675</v>
      </c>
      <c r="N573">
        <v>615</v>
      </c>
      <c r="O573">
        <v>632</v>
      </c>
      <c r="P573">
        <v>653</v>
      </c>
      <c r="Q573">
        <v>728</v>
      </c>
      <c r="R573">
        <v>644</v>
      </c>
      <c r="S573">
        <v>696</v>
      </c>
      <c r="T573">
        <v>682</v>
      </c>
      <c r="U573">
        <v>711</v>
      </c>
      <c r="V573">
        <v>595</v>
      </c>
      <c r="W573">
        <v>599</v>
      </c>
      <c r="X573">
        <v>657</v>
      </c>
      <c r="Y573">
        <v>668</v>
      </c>
    </row>
    <row r="574" spans="1:25" x14ac:dyDescent="0.3">
      <c r="A574" t="s">
        <v>22</v>
      </c>
      <c r="B574" t="s">
        <v>21</v>
      </c>
      <c r="C574" t="s">
        <v>245</v>
      </c>
      <c r="D574" t="s">
        <v>306</v>
      </c>
      <c r="E574">
        <v>25</v>
      </c>
      <c r="F574">
        <v>624</v>
      </c>
      <c r="G574">
        <v>553</v>
      </c>
      <c r="H574">
        <v>538</v>
      </c>
      <c r="I574">
        <v>587</v>
      </c>
      <c r="J574">
        <v>629</v>
      </c>
      <c r="K574">
        <v>642</v>
      </c>
      <c r="L574">
        <v>611</v>
      </c>
      <c r="M574">
        <v>605</v>
      </c>
      <c r="N574">
        <v>674</v>
      </c>
      <c r="O574">
        <v>642</v>
      </c>
      <c r="P574">
        <v>673</v>
      </c>
      <c r="Q574">
        <v>688</v>
      </c>
      <c r="R574">
        <v>740</v>
      </c>
      <c r="S574">
        <v>642</v>
      </c>
      <c r="T574">
        <v>707</v>
      </c>
      <c r="U574">
        <v>673</v>
      </c>
      <c r="V574">
        <v>759</v>
      </c>
      <c r="W574">
        <v>603</v>
      </c>
      <c r="X574">
        <v>609</v>
      </c>
      <c r="Y574">
        <v>677</v>
      </c>
    </row>
    <row r="575" spans="1:25" x14ac:dyDescent="0.3">
      <c r="A575" t="s">
        <v>22</v>
      </c>
      <c r="B575" t="s">
        <v>21</v>
      </c>
      <c r="C575" t="s">
        <v>245</v>
      </c>
      <c r="D575" t="s">
        <v>306</v>
      </c>
      <c r="E575">
        <v>26</v>
      </c>
      <c r="F575">
        <v>597</v>
      </c>
      <c r="G575">
        <v>626</v>
      </c>
      <c r="H575">
        <v>568</v>
      </c>
      <c r="I575">
        <v>557</v>
      </c>
      <c r="J575">
        <v>595</v>
      </c>
      <c r="K575">
        <v>631</v>
      </c>
      <c r="L575">
        <v>643</v>
      </c>
      <c r="M575">
        <v>637</v>
      </c>
      <c r="N575">
        <v>603</v>
      </c>
      <c r="O575">
        <v>663</v>
      </c>
      <c r="P575">
        <v>643</v>
      </c>
      <c r="Q575">
        <v>683</v>
      </c>
      <c r="R575">
        <v>711</v>
      </c>
      <c r="S575">
        <v>704</v>
      </c>
      <c r="T575">
        <v>669</v>
      </c>
      <c r="U575">
        <v>723</v>
      </c>
      <c r="V575">
        <v>689</v>
      </c>
      <c r="W575">
        <v>745</v>
      </c>
      <c r="X575">
        <v>650</v>
      </c>
      <c r="Y575">
        <v>633</v>
      </c>
    </row>
    <row r="576" spans="1:25" x14ac:dyDescent="0.3">
      <c r="A576" t="s">
        <v>22</v>
      </c>
      <c r="B576" t="s">
        <v>21</v>
      </c>
      <c r="C576" t="s">
        <v>245</v>
      </c>
      <c r="D576" t="s">
        <v>306</v>
      </c>
      <c r="E576">
        <v>27</v>
      </c>
      <c r="F576">
        <v>630</v>
      </c>
      <c r="G576">
        <v>630</v>
      </c>
      <c r="H576">
        <v>641</v>
      </c>
      <c r="I576">
        <v>571</v>
      </c>
      <c r="J576">
        <v>553</v>
      </c>
      <c r="K576">
        <v>601</v>
      </c>
      <c r="L576">
        <v>630</v>
      </c>
      <c r="M576">
        <v>663</v>
      </c>
      <c r="N576">
        <v>638</v>
      </c>
      <c r="O576">
        <v>597</v>
      </c>
      <c r="P576">
        <v>674</v>
      </c>
      <c r="Q576">
        <v>653</v>
      </c>
      <c r="R576">
        <v>680</v>
      </c>
      <c r="S576">
        <v>714</v>
      </c>
      <c r="T576">
        <v>710</v>
      </c>
      <c r="U576">
        <v>703</v>
      </c>
      <c r="V576">
        <v>736</v>
      </c>
      <c r="W576">
        <v>689</v>
      </c>
      <c r="X576">
        <v>738</v>
      </c>
      <c r="Y576">
        <v>634</v>
      </c>
    </row>
    <row r="577" spans="1:25" x14ac:dyDescent="0.3">
      <c r="A577" t="s">
        <v>22</v>
      </c>
      <c r="B577" t="s">
        <v>21</v>
      </c>
      <c r="C577" t="s">
        <v>245</v>
      </c>
      <c r="D577" t="s">
        <v>306</v>
      </c>
      <c r="E577">
        <v>28</v>
      </c>
      <c r="F577">
        <v>651</v>
      </c>
      <c r="G577">
        <v>660</v>
      </c>
      <c r="H577">
        <v>673</v>
      </c>
      <c r="I577">
        <v>640</v>
      </c>
      <c r="J577">
        <v>578</v>
      </c>
      <c r="K577">
        <v>558</v>
      </c>
      <c r="L577">
        <v>588</v>
      </c>
      <c r="M577">
        <v>670</v>
      </c>
      <c r="N577">
        <v>675</v>
      </c>
      <c r="O577">
        <v>657</v>
      </c>
      <c r="P577">
        <v>615</v>
      </c>
      <c r="Q577">
        <v>735</v>
      </c>
      <c r="R577">
        <v>651</v>
      </c>
      <c r="S577">
        <v>660</v>
      </c>
      <c r="T577">
        <v>730</v>
      </c>
      <c r="U577">
        <v>741</v>
      </c>
      <c r="V577">
        <v>700</v>
      </c>
      <c r="W577">
        <v>726</v>
      </c>
      <c r="X577">
        <v>719</v>
      </c>
      <c r="Y577">
        <v>735</v>
      </c>
    </row>
    <row r="578" spans="1:25" x14ac:dyDescent="0.3">
      <c r="A578" t="s">
        <v>22</v>
      </c>
      <c r="B578" t="s">
        <v>21</v>
      </c>
      <c r="C578" t="s">
        <v>245</v>
      </c>
      <c r="D578" t="s">
        <v>306</v>
      </c>
      <c r="E578">
        <v>29</v>
      </c>
      <c r="F578">
        <v>756</v>
      </c>
      <c r="G578">
        <v>651</v>
      </c>
      <c r="H578">
        <v>675</v>
      </c>
      <c r="I578">
        <v>689</v>
      </c>
      <c r="J578">
        <v>636</v>
      </c>
      <c r="K578">
        <v>583</v>
      </c>
      <c r="L578">
        <v>572</v>
      </c>
      <c r="M578">
        <v>589</v>
      </c>
      <c r="N578">
        <v>645</v>
      </c>
      <c r="O578">
        <v>674</v>
      </c>
      <c r="P578">
        <v>658</v>
      </c>
      <c r="Q578">
        <v>609</v>
      </c>
      <c r="R578">
        <v>723</v>
      </c>
      <c r="S578">
        <v>665</v>
      </c>
      <c r="T578">
        <v>705</v>
      </c>
      <c r="U578">
        <v>724</v>
      </c>
      <c r="V578">
        <v>768</v>
      </c>
      <c r="W578">
        <v>713</v>
      </c>
      <c r="X578">
        <v>734</v>
      </c>
      <c r="Y578">
        <v>701</v>
      </c>
    </row>
    <row r="579" spans="1:25" x14ac:dyDescent="0.3">
      <c r="A579" t="s">
        <v>22</v>
      </c>
      <c r="B579" t="s">
        <v>21</v>
      </c>
      <c r="C579" t="s">
        <v>245</v>
      </c>
      <c r="D579" t="s">
        <v>306</v>
      </c>
      <c r="E579">
        <v>30</v>
      </c>
      <c r="F579">
        <v>785</v>
      </c>
      <c r="G579">
        <v>764</v>
      </c>
      <c r="H579">
        <v>691</v>
      </c>
      <c r="I579">
        <v>690</v>
      </c>
      <c r="J579">
        <v>697</v>
      </c>
      <c r="K579">
        <v>637</v>
      </c>
      <c r="L579">
        <v>595</v>
      </c>
      <c r="M579">
        <v>598</v>
      </c>
      <c r="N579">
        <v>615</v>
      </c>
      <c r="O579">
        <v>661</v>
      </c>
      <c r="P579">
        <v>673</v>
      </c>
      <c r="Q579">
        <v>667</v>
      </c>
      <c r="R579">
        <v>623</v>
      </c>
      <c r="S579">
        <v>740</v>
      </c>
      <c r="T579">
        <v>664</v>
      </c>
      <c r="U579">
        <v>726</v>
      </c>
      <c r="V579">
        <v>733</v>
      </c>
      <c r="W579">
        <v>773</v>
      </c>
      <c r="X579">
        <v>722</v>
      </c>
      <c r="Y579">
        <v>742</v>
      </c>
    </row>
    <row r="580" spans="1:25" x14ac:dyDescent="0.3">
      <c r="A580" t="s">
        <v>22</v>
      </c>
      <c r="B580" t="s">
        <v>21</v>
      </c>
      <c r="C580" t="s">
        <v>245</v>
      </c>
      <c r="D580" t="s">
        <v>306</v>
      </c>
      <c r="E580">
        <v>31</v>
      </c>
      <c r="F580">
        <v>754</v>
      </c>
      <c r="G580">
        <v>805</v>
      </c>
      <c r="H580">
        <v>774</v>
      </c>
      <c r="I580">
        <v>726</v>
      </c>
      <c r="J580">
        <v>715</v>
      </c>
      <c r="K580">
        <v>712</v>
      </c>
      <c r="L580">
        <v>649</v>
      </c>
      <c r="M580">
        <v>627</v>
      </c>
      <c r="N580">
        <v>612</v>
      </c>
      <c r="O580">
        <v>607</v>
      </c>
      <c r="P580">
        <v>671</v>
      </c>
      <c r="Q580">
        <v>692</v>
      </c>
      <c r="R580">
        <v>654</v>
      </c>
      <c r="S580">
        <v>657</v>
      </c>
      <c r="T580">
        <v>742</v>
      </c>
      <c r="U580">
        <v>686</v>
      </c>
      <c r="V580">
        <v>750</v>
      </c>
      <c r="W580">
        <v>734</v>
      </c>
      <c r="X580">
        <v>783</v>
      </c>
      <c r="Y580">
        <v>718</v>
      </c>
    </row>
    <row r="581" spans="1:25" x14ac:dyDescent="0.3">
      <c r="A581" t="s">
        <v>22</v>
      </c>
      <c r="B581" t="s">
        <v>21</v>
      </c>
      <c r="C581" t="s">
        <v>245</v>
      </c>
      <c r="D581" t="s">
        <v>306</v>
      </c>
      <c r="E581">
        <v>32</v>
      </c>
      <c r="F581">
        <v>783</v>
      </c>
      <c r="G581">
        <v>777</v>
      </c>
      <c r="H581">
        <v>836</v>
      </c>
      <c r="I581">
        <v>784</v>
      </c>
      <c r="J581">
        <v>726</v>
      </c>
      <c r="K581">
        <v>704</v>
      </c>
      <c r="L581">
        <v>722</v>
      </c>
      <c r="M581">
        <v>663</v>
      </c>
      <c r="N581">
        <v>625</v>
      </c>
      <c r="O581">
        <v>614</v>
      </c>
      <c r="P581">
        <v>615</v>
      </c>
      <c r="Q581">
        <v>671</v>
      </c>
      <c r="R581">
        <v>700</v>
      </c>
      <c r="S581">
        <v>656</v>
      </c>
      <c r="T581">
        <v>647</v>
      </c>
      <c r="U581">
        <v>776</v>
      </c>
      <c r="V581">
        <v>722</v>
      </c>
      <c r="W581">
        <v>736</v>
      </c>
      <c r="X581">
        <v>749</v>
      </c>
      <c r="Y581">
        <v>817</v>
      </c>
    </row>
    <row r="582" spans="1:25" x14ac:dyDescent="0.3">
      <c r="A582" t="s">
        <v>22</v>
      </c>
      <c r="B582" t="s">
        <v>21</v>
      </c>
      <c r="C582" t="s">
        <v>245</v>
      </c>
      <c r="D582" t="s">
        <v>306</v>
      </c>
      <c r="E582">
        <v>33</v>
      </c>
      <c r="F582">
        <v>745</v>
      </c>
      <c r="G582">
        <v>810</v>
      </c>
      <c r="H582">
        <v>814</v>
      </c>
      <c r="I582">
        <v>859</v>
      </c>
      <c r="J582">
        <v>800</v>
      </c>
      <c r="K582">
        <v>727</v>
      </c>
      <c r="L582">
        <v>715</v>
      </c>
      <c r="M582">
        <v>742</v>
      </c>
      <c r="N582">
        <v>663</v>
      </c>
      <c r="O582">
        <v>648</v>
      </c>
      <c r="P582">
        <v>626</v>
      </c>
      <c r="Q582">
        <v>643</v>
      </c>
      <c r="R582">
        <v>697</v>
      </c>
      <c r="S582">
        <v>713</v>
      </c>
      <c r="T582">
        <v>691</v>
      </c>
      <c r="U582">
        <v>662</v>
      </c>
      <c r="V582">
        <v>768</v>
      </c>
      <c r="W582">
        <v>720</v>
      </c>
      <c r="X582">
        <v>759</v>
      </c>
      <c r="Y582">
        <v>759</v>
      </c>
    </row>
    <row r="583" spans="1:25" x14ac:dyDescent="0.3">
      <c r="A583" t="s">
        <v>22</v>
      </c>
      <c r="B583" t="s">
        <v>21</v>
      </c>
      <c r="C583" t="s">
        <v>245</v>
      </c>
      <c r="D583" t="s">
        <v>306</v>
      </c>
      <c r="E583">
        <v>34</v>
      </c>
      <c r="F583">
        <v>805</v>
      </c>
      <c r="G583">
        <v>769</v>
      </c>
      <c r="H583">
        <v>823</v>
      </c>
      <c r="I583">
        <v>824</v>
      </c>
      <c r="J583">
        <v>850</v>
      </c>
      <c r="K583">
        <v>810</v>
      </c>
      <c r="L583">
        <v>743</v>
      </c>
      <c r="M583">
        <v>739</v>
      </c>
      <c r="N583">
        <v>732</v>
      </c>
      <c r="O583">
        <v>666</v>
      </c>
      <c r="P583">
        <v>630</v>
      </c>
      <c r="Q583">
        <v>642</v>
      </c>
      <c r="R583">
        <v>661</v>
      </c>
      <c r="S583">
        <v>715</v>
      </c>
      <c r="T583">
        <v>738</v>
      </c>
      <c r="U583">
        <v>721</v>
      </c>
      <c r="V583">
        <v>681</v>
      </c>
      <c r="W583">
        <v>773</v>
      </c>
      <c r="X583">
        <v>740</v>
      </c>
      <c r="Y583">
        <v>778</v>
      </c>
    </row>
    <row r="584" spans="1:25" x14ac:dyDescent="0.3">
      <c r="A584" t="s">
        <v>22</v>
      </c>
      <c r="B584" t="s">
        <v>21</v>
      </c>
      <c r="C584" t="s">
        <v>245</v>
      </c>
      <c r="D584" t="s">
        <v>306</v>
      </c>
      <c r="E584">
        <v>35</v>
      </c>
      <c r="F584">
        <v>809</v>
      </c>
      <c r="G584">
        <v>795</v>
      </c>
      <c r="H584">
        <v>799</v>
      </c>
      <c r="I584">
        <v>867</v>
      </c>
      <c r="J584">
        <v>848</v>
      </c>
      <c r="K584">
        <v>854</v>
      </c>
      <c r="L584">
        <v>815</v>
      </c>
      <c r="M584">
        <v>750</v>
      </c>
      <c r="N584">
        <v>723</v>
      </c>
      <c r="O584">
        <v>757</v>
      </c>
      <c r="P584">
        <v>686</v>
      </c>
      <c r="Q584">
        <v>636</v>
      </c>
      <c r="R584">
        <v>660</v>
      </c>
      <c r="S584">
        <v>666</v>
      </c>
      <c r="T584">
        <v>723</v>
      </c>
      <c r="U584">
        <v>757</v>
      </c>
      <c r="V584">
        <v>746</v>
      </c>
      <c r="W584">
        <v>712</v>
      </c>
      <c r="X584">
        <v>814</v>
      </c>
      <c r="Y584">
        <v>756</v>
      </c>
    </row>
    <row r="585" spans="1:25" x14ac:dyDescent="0.3">
      <c r="A585" t="s">
        <v>22</v>
      </c>
      <c r="B585" t="s">
        <v>21</v>
      </c>
      <c r="C585" t="s">
        <v>245</v>
      </c>
      <c r="D585" t="s">
        <v>306</v>
      </c>
      <c r="E585">
        <v>36</v>
      </c>
      <c r="F585">
        <v>863</v>
      </c>
      <c r="G585">
        <v>825</v>
      </c>
      <c r="H585">
        <v>809</v>
      </c>
      <c r="I585">
        <v>804</v>
      </c>
      <c r="J585">
        <v>861</v>
      </c>
      <c r="K585">
        <v>847</v>
      </c>
      <c r="L585">
        <v>861</v>
      </c>
      <c r="M585">
        <v>830</v>
      </c>
      <c r="N585">
        <v>767</v>
      </c>
      <c r="O585">
        <v>741</v>
      </c>
      <c r="P585">
        <v>758</v>
      </c>
      <c r="Q585">
        <v>705</v>
      </c>
      <c r="R585">
        <v>640</v>
      </c>
      <c r="S585">
        <v>659</v>
      </c>
      <c r="T585">
        <v>670</v>
      </c>
      <c r="U585">
        <v>739</v>
      </c>
      <c r="V585">
        <v>784</v>
      </c>
      <c r="W585">
        <v>729</v>
      </c>
      <c r="X585">
        <v>731</v>
      </c>
      <c r="Y585">
        <v>801</v>
      </c>
    </row>
    <row r="586" spans="1:25" x14ac:dyDescent="0.3">
      <c r="A586" t="s">
        <v>22</v>
      </c>
      <c r="B586" t="s">
        <v>21</v>
      </c>
      <c r="C586" t="s">
        <v>245</v>
      </c>
      <c r="D586" t="s">
        <v>306</v>
      </c>
      <c r="E586">
        <v>37</v>
      </c>
      <c r="F586">
        <v>855</v>
      </c>
      <c r="G586">
        <v>886</v>
      </c>
      <c r="H586">
        <v>826</v>
      </c>
      <c r="I586">
        <v>835</v>
      </c>
      <c r="J586">
        <v>813</v>
      </c>
      <c r="K586">
        <v>870</v>
      </c>
      <c r="L586">
        <v>845</v>
      </c>
      <c r="M586">
        <v>862</v>
      </c>
      <c r="N586">
        <v>859</v>
      </c>
      <c r="O586">
        <v>798</v>
      </c>
      <c r="P586">
        <v>754</v>
      </c>
      <c r="Q586">
        <v>768</v>
      </c>
      <c r="R586">
        <v>726</v>
      </c>
      <c r="S586">
        <v>646</v>
      </c>
      <c r="T586">
        <v>674</v>
      </c>
      <c r="U586">
        <v>692</v>
      </c>
      <c r="V586">
        <v>757</v>
      </c>
      <c r="W586">
        <v>790</v>
      </c>
      <c r="X586">
        <v>736</v>
      </c>
      <c r="Y586">
        <v>745</v>
      </c>
    </row>
    <row r="587" spans="1:25" x14ac:dyDescent="0.3">
      <c r="A587" t="s">
        <v>22</v>
      </c>
      <c r="B587" t="s">
        <v>21</v>
      </c>
      <c r="C587" t="s">
        <v>245</v>
      </c>
      <c r="D587" t="s">
        <v>306</v>
      </c>
      <c r="E587">
        <v>38</v>
      </c>
      <c r="F587">
        <v>782</v>
      </c>
      <c r="G587">
        <v>856</v>
      </c>
      <c r="H587">
        <v>889</v>
      </c>
      <c r="I587">
        <v>828</v>
      </c>
      <c r="J587">
        <v>853</v>
      </c>
      <c r="K587">
        <v>835</v>
      </c>
      <c r="L587">
        <v>886</v>
      </c>
      <c r="M587">
        <v>833</v>
      </c>
      <c r="N587">
        <v>861</v>
      </c>
      <c r="O587">
        <v>892</v>
      </c>
      <c r="P587">
        <v>812</v>
      </c>
      <c r="Q587">
        <v>761</v>
      </c>
      <c r="R587">
        <v>794</v>
      </c>
      <c r="S587">
        <v>734</v>
      </c>
      <c r="T587">
        <v>668</v>
      </c>
      <c r="U587">
        <v>685</v>
      </c>
      <c r="V587">
        <v>734</v>
      </c>
      <c r="W587">
        <v>763</v>
      </c>
      <c r="X587">
        <v>801</v>
      </c>
      <c r="Y587">
        <v>749</v>
      </c>
    </row>
    <row r="588" spans="1:25" x14ac:dyDescent="0.3">
      <c r="A588" t="s">
        <v>22</v>
      </c>
      <c r="B588" t="s">
        <v>21</v>
      </c>
      <c r="C588" t="s">
        <v>245</v>
      </c>
      <c r="D588" t="s">
        <v>306</v>
      </c>
      <c r="E588">
        <v>39</v>
      </c>
      <c r="F588">
        <v>802</v>
      </c>
      <c r="G588">
        <v>773</v>
      </c>
      <c r="H588">
        <v>870</v>
      </c>
      <c r="I588">
        <v>901</v>
      </c>
      <c r="J588">
        <v>829</v>
      </c>
      <c r="K588">
        <v>851</v>
      </c>
      <c r="L588">
        <v>832</v>
      </c>
      <c r="M588">
        <v>889</v>
      </c>
      <c r="N588">
        <v>847</v>
      </c>
      <c r="O588">
        <v>837</v>
      </c>
      <c r="P588">
        <v>902</v>
      </c>
      <c r="Q588">
        <v>837</v>
      </c>
      <c r="R588">
        <v>785</v>
      </c>
      <c r="S588">
        <v>794</v>
      </c>
      <c r="T588">
        <v>739</v>
      </c>
      <c r="U588">
        <v>668</v>
      </c>
      <c r="V588">
        <v>698</v>
      </c>
      <c r="W588">
        <v>749</v>
      </c>
      <c r="X588">
        <v>781</v>
      </c>
      <c r="Y588">
        <v>799</v>
      </c>
    </row>
    <row r="589" spans="1:25" x14ac:dyDescent="0.3">
      <c r="A589" t="s">
        <v>22</v>
      </c>
      <c r="B589" t="s">
        <v>21</v>
      </c>
      <c r="C589" t="s">
        <v>245</v>
      </c>
      <c r="D589" t="s">
        <v>306</v>
      </c>
      <c r="E589">
        <v>40</v>
      </c>
      <c r="F589">
        <v>842</v>
      </c>
      <c r="G589">
        <v>817</v>
      </c>
      <c r="H589">
        <v>784</v>
      </c>
      <c r="I589">
        <v>889</v>
      </c>
      <c r="J589">
        <v>902</v>
      </c>
      <c r="K589">
        <v>822</v>
      </c>
      <c r="L589">
        <v>843</v>
      </c>
      <c r="M589">
        <v>827</v>
      </c>
      <c r="N589">
        <v>890</v>
      </c>
      <c r="O589">
        <v>822</v>
      </c>
      <c r="P589">
        <v>844</v>
      </c>
      <c r="Q589">
        <v>903</v>
      </c>
      <c r="R589">
        <v>830</v>
      </c>
      <c r="S589">
        <v>775</v>
      </c>
      <c r="T589">
        <v>813</v>
      </c>
      <c r="U589">
        <v>745</v>
      </c>
      <c r="V589">
        <v>688</v>
      </c>
      <c r="W589">
        <v>688</v>
      </c>
      <c r="X589">
        <v>766</v>
      </c>
      <c r="Y589">
        <v>785</v>
      </c>
    </row>
    <row r="590" spans="1:25" x14ac:dyDescent="0.3">
      <c r="A590" t="s">
        <v>22</v>
      </c>
      <c r="B590" t="s">
        <v>21</v>
      </c>
      <c r="C590" t="s">
        <v>245</v>
      </c>
      <c r="D590" t="s">
        <v>306</v>
      </c>
      <c r="E590">
        <v>41</v>
      </c>
      <c r="F590">
        <v>774</v>
      </c>
      <c r="G590">
        <v>845</v>
      </c>
      <c r="H590">
        <v>824</v>
      </c>
      <c r="I590">
        <v>785</v>
      </c>
      <c r="J590">
        <v>890</v>
      </c>
      <c r="K590">
        <v>899</v>
      </c>
      <c r="L590">
        <v>846</v>
      </c>
      <c r="M590">
        <v>833</v>
      </c>
      <c r="N590">
        <v>831</v>
      </c>
      <c r="O590">
        <v>880</v>
      </c>
      <c r="P590">
        <v>832</v>
      </c>
      <c r="Q590">
        <v>848</v>
      </c>
      <c r="R590">
        <v>922</v>
      </c>
      <c r="S590">
        <v>817</v>
      </c>
      <c r="T590">
        <v>792</v>
      </c>
      <c r="U590">
        <v>808</v>
      </c>
      <c r="V590">
        <v>766</v>
      </c>
      <c r="W590">
        <v>701</v>
      </c>
      <c r="X590">
        <v>697</v>
      </c>
      <c r="Y590">
        <v>760</v>
      </c>
    </row>
    <row r="591" spans="1:25" x14ac:dyDescent="0.3">
      <c r="A591" t="s">
        <v>22</v>
      </c>
      <c r="B591" t="s">
        <v>21</v>
      </c>
      <c r="C591" t="s">
        <v>245</v>
      </c>
      <c r="D591" t="s">
        <v>306</v>
      </c>
      <c r="E591">
        <v>42</v>
      </c>
      <c r="F591">
        <v>733</v>
      </c>
      <c r="G591">
        <v>762</v>
      </c>
      <c r="H591">
        <v>835</v>
      </c>
      <c r="I591">
        <v>823</v>
      </c>
      <c r="J591">
        <v>803</v>
      </c>
      <c r="K591">
        <v>885</v>
      </c>
      <c r="L591">
        <v>890</v>
      </c>
      <c r="M591">
        <v>834</v>
      </c>
      <c r="N591">
        <v>844</v>
      </c>
      <c r="O591">
        <v>841</v>
      </c>
      <c r="P591">
        <v>874</v>
      </c>
      <c r="Q591">
        <v>844</v>
      </c>
      <c r="R591">
        <v>871</v>
      </c>
      <c r="S591">
        <v>937</v>
      </c>
      <c r="T591">
        <v>842</v>
      </c>
      <c r="U591">
        <v>796</v>
      </c>
      <c r="V591">
        <v>828</v>
      </c>
      <c r="W591">
        <v>768</v>
      </c>
      <c r="X591">
        <v>703</v>
      </c>
      <c r="Y591">
        <v>707</v>
      </c>
    </row>
    <row r="592" spans="1:25" x14ac:dyDescent="0.3">
      <c r="A592" t="s">
        <v>22</v>
      </c>
      <c r="B592" t="s">
        <v>21</v>
      </c>
      <c r="C592" t="s">
        <v>245</v>
      </c>
      <c r="D592" t="s">
        <v>306</v>
      </c>
      <c r="E592">
        <v>43</v>
      </c>
      <c r="F592">
        <v>796</v>
      </c>
      <c r="G592">
        <v>751</v>
      </c>
      <c r="H592">
        <v>764</v>
      </c>
      <c r="I592">
        <v>841</v>
      </c>
      <c r="J592">
        <v>817</v>
      </c>
      <c r="K592">
        <v>819</v>
      </c>
      <c r="L592">
        <v>900</v>
      </c>
      <c r="M592">
        <v>909</v>
      </c>
      <c r="N592">
        <v>835</v>
      </c>
      <c r="O592">
        <v>842</v>
      </c>
      <c r="P592">
        <v>846</v>
      </c>
      <c r="Q592">
        <v>872</v>
      </c>
      <c r="R592">
        <v>857</v>
      </c>
      <c r="S592">
        <v>866</v>
      </c>
      <c r="T592">
        <v>928</v>
      </c>
      <c r="U592">
        <v>852</v>
      </c>
      <c r="V592">
        <v>784</v>
      </c>
      <c r="W592">
        <v>842</v>
      </c>
      <c r="X592">
        <v>767</v>
      </c>
      <c r="Y592">
        <v>700</v>
      </c>
    </row>
    <row r="593" spans="1:25" x14ac:dyDescent="0.3">
      <c r="A593" t="s">
        <v>22</v>
      </c>
      <c r="B593" t="s">
        <v>21</v>
      </c>
      <c r="C593" t="s">
        <v>245</v>
      </c>
      <c r="D593" t="s">
        <v>306</v>
      </c>
      <c r="E593">
        <v>44</v>
      </c>
      <c r="F593">
        <v>723</v>
      </c>
      <c r="G593">
        <v>797</v>
      </c>
      <c r="H593">
        <v>768</v>
      </c>
      <c r="I593">
        <v>756</v>
      </c>
      <c r="J593">
        <v>852</v>
      </c>
      <c r="K593">
        <v>817</v>
      </c>
      <c r="L593">
        <v>839</v>
      </c>
      <c r="M593">
        <v>906</v>
      </c>
      <c r="N593">
        <v>917</v>
      </c>
      <c r="O593">
        <v>823</v>
      </c>
      <c r="P593">
        <v>836</v>
      </c>
      <c r="Q593">
        <v>832</v>
      </c>
      <c r="R593">
        <v>870</v>
      </c>
      <c r="S593">
        <v>865</v>
      </c>
      <c r="T593">
        <v>875</v>
      </c>
      <c r="U593">
        <v>942</v>
      </c>
      <c r="V593">
        <v>841</v>
      </c>
      <c r="W593">
        <v>789</v>
      </c>
      <c r="X593">
        <v>870</v>
      </c>
      <c r="Y593">
        <v>746</v>
      </c>
    </row>
    <row r="594" spans="1:25" x14ac:dyDescent="0.3">
      <c r="A594" t="s">
        <v>22</v>
      </c>
      <c r="B594" t="s">
        <v>21</v>
      </c>
      <c r="C594" t="s">
        <v>245</v>
      </c>
      <c r="D594" t="s">
        <v>306</v>
      </c>
      <c r="E594">
        <v>45</v>
      </c>
      <c r="F594">
        <v>715</v>
      </c>
      <c r="G594">
        <v>719</v>
      </c>
      <c r="H594">
        <v>781</v>
      </c>
      <c r="I594">
        <v>775</v>
      </c>
      <c r="J594">
        <v>768</v>
      </c>
      <c r="K594">
        <v>863</v>
      </c>
      <c r="L594">
        <v>830</v>
      </c>
      <c r="M594">
        <v>841</v>
      </c>
      <c r="N594">
        <v>910</v>
      </c>
      <c r="O594">
        <v>930</v>
      </c>
      <c r="P594">
        <v>823</v>
      </c>
      <c r="Q594">
        <v>841</v>
      </c>
      <c r="R594">
        <v>863</v>
      </c>
      <c r="S594">
        <v>873</v>
      </c>
      <c r="T594">
        <v>879</v>
      </c>
      <c r="U594">
        <v>889</v>
      </c>
      <c r="V594">
        <v>934</v>
      </c>
      <c r="W594">
        <v>856</v>
      </c>
      <c r="X594">
        <v>796</v>
      </c>
      <c r="Y594">
        <v>865</v>
      </c>
    </row>
    <row r="595" spans="1:25" x14ac:dyDescent="0.3">
      <c r="A595" t="s">
        <v>22</v>
      </c>
      <c r="B595" t="s">
        <v>21</v>
      </c>
      <c r="C595" t="s">
        <v>245</v>
      </c>
      <c r="D595" t="s">
        <v>306</v>
      </c>
      <c r="E595">
        <v>46</v>
      </c>
      <c r="F595">
        <v>685</v>
      </c>
      <c r="G595">
        <v>709</v>
      </c>
      <c r="H595">
        <v>723</v>
      </c>
      <c r="I595">
        <v>781</v>
      </c>
      <c r="J595">
        <v>741</v>
      </c>
      <c r="K595">
        <v>778</v>
      </c>
      <c r="L595">
        <v>863</v>
      </c>
      <c r="M595">
        <v>821</v>
      </c>
      <c r="N595">
        <v>842</v>
      </c>
      <c r="O595">
        <v>915</v>
      </c>
      <c r="P595">
        <v>935</v>
      </c>
      <c r="Q595">
        <v>826</v>
      </c>
      <c r="R595">
        <v>835</v>
      </c>
      <c r="S595">
        <v>867</v>
      </c>
      <c r="T595">
        <v>878</v>
      </c>
      <c r="U595">
        <v>875</v>
      </c>
      <c r="V595">
        <v>916</v>
      </c>
      <c r="W595">
        <v>944</v>
      </c>
      <c r="X595">
        <v>860</v>
      </c>
      <c r="Y595">
        <v>791</v>
      </c>
    </row>
    <row r="596" spans="1:25" x14ac:dyDescent="0.3">
      <c r="A596" t="s">
        <v>22</v>
      </c>
      <c r="B596" t="s">
        <v>21</v>
      </c>
      <c r="C596" t="s">
        <v>245</v>
      </c>
      <c r="D596" t="s">
        <v>306</v>
      </c>
      <c r="E596">
        <v>47</v>
      </c>
      <c r="F596">
        <v>689</v>
      </c>
      <c r="G596">
        <v>681</v>
      </c>
      <c r="H596">
        <v>707</v>
      </c>
      <c r="I596">
        <v>726</v>
      </c>
      <c r="J596">
        <v>778</v>
      </c>
      <c r="K596">
        <v>739</v>
      </c>
      <c r="L596">
        <v>780</v>
      </c>
      <c r="M596">
        <v>850</v>
      </c>
      <c r="N596">
        <v>827</v>
      </c>
      <c r="O596">
        <v>839</v>
      </c>
      <c r="P596">
        <v>908</v>
      </c>
      <c r="Q596">
        <v>939</v>
      </c>
      <c r="R596">
        <v>836</v>
      </c>
      <c r="S596">
        <v>841</v>
      </c>
      <c r="T596">
        <v>872</v>
      </c>
      <c r="U596">
        <v>881</v>
      </c>
      <c r="V596">
        <v>891</v>
      </c>
      <c r="W596">
        <v>930</v>
      </c>
      <c r="X596">
        <v>939</v>
      </c>
      <c r="Y596">
        <v>861</v>
      </c>
    </row>
    <row r="597" spans="1:25" x14ac:dyDescent="0.3">
      <c r="A597" t="s">
        <v>22</v>
      </c>
      <c r="B597" t="s">
        <v>21</v>
      </c>
      <c r="C597" t="s">
        <v>245</v>
      </c>
      <c r="D597" t="s">
        <v>306</v>
      </c>
      <c r="E597">
        <v>48</v>
      </c>
      <c r="F597">
        <v>693</v>
      </c>
      <c r="G597">
        <v>698</v>
      </c>
      <c r="H597">
        <v>689</v>
      </c>
      <c r="I597">
        <v>702</v>
      </c>
      <c r="J597">
        <v>716</v>
      </c>
      <c r="K597">
        <v>787</v>
      </c>
      <c r="L597">
        <v>742</v>
      </c>
      <c r="M597">
        <v>764</v>
      </c>
      <c r="N597">
        <v>845</v>
      </c>
      <c r="O597">
        <v>820</v>
      </c>
      <c r="P597">
        <v>836</v>
      </c>
      <c r="Q597">
        <v>909</v>
      </c>
      <c r="R597">
        <v>928</v>
      </c>
      <c r="S597">
        <v>812</v>
      </c>
      <c r="T597">
        <v>851</v>
      </c>
      <c r="U597">
        <v>865</v>
      </c>
      <c r="V597">
        <v>884</v>
      </c>
      <c r="W597">
        <v>908</v>
      </c>
      <c r="X597">
        <v>938</v>
      </c>
      <c r="Y597">
        <v>921</v>
      </c>
    </row>
    <row r="598" spans="1:25" x14ac:dyDescent="0.3">
      <c r="A598" t="s">
        <v>22</v>
      </c>
      <c r="B598" t="s">
        <v>21</v>
      </c>
      <c r="C598" t="s">
        <v>245</v>
      </c>
      <c r="D598" t="s">
        <v>306</v>
      </c>
      <c r="E598">
        <v>49</v>
      </c>
      <c r="F598">
        <v>673</v>
      </c>
      <c r="G598">
        <v>689</v>
      </c>
      <c r="H598">
        <v>712</v>
      </c>
      <c r="I598">
        <v>669</v>
      </c>
      <c r="J598">
        <v>712</v>
      </c>
      <c r="K598">
        <v>716</v>
      </c>
      <c r="L598">
        <v>789</v>
      </c>
      <c r="M598">
        <v>736</v>
      </c>
      <c r="N598">
        <v>757</v>
      </c>
      <c r="O598">
        <v>843</v>
      </c>
      <c r="P598">
        <v>826</v>
      </c>
      <c r="Q598">
        <v>858</v>
      </c>
      <c r="R598">
        <v>910</v>
      </c>
      <c r="S598">
        <v>933</v>
      </c>
      <c r="T598">
        <v>818</v>
      </c>
      <c r="U598">
        <v>870</v>
      </c>
      <c r="V598">
        <v>873</v>
      </c>
      <c r="W598">
        <v>895</v>
      </c>
      <c r="X598">
        <v>903</v>
      </c>
      <c r="Y598">
        <v>943</v>
      </c>
    </row>
    <row r="599" spans="1:25" x14ac:dyDescent="0.3">
      <c r="A599" t="s">
        <v>22</v>
      </c>
      <c r="B599" t="s">
        <v>21</v>
      </c>
      <c r="C599" t="s">
        <v>245</v>
      </c>
      <c r="D599" t="s">
        <v>306</v>
      </c>
      <c r="E599">
        <v>50</v>
      </c>
      <c r="F599">
        <v>724</v>
      </c>
      <c r="G599">
        <v>670</v>
      </c>
      <c r="H599">
        <v>689</v>
      </c>
      <c r="I599">
        <v>703</v>
      </c>
      <c r="J599">
        <v>670</v>
      </c>
      <c r="K599">
        <v>707</v>
      </c>
      <c r="L599">
        <v>701</v>
      </c>
      <c r="M599">
        <v>793</v>
      </c>
      <c r="N599">
        <v>740</v>
      </c>
      <c r="O599">
        <v>750</v>
      </c>
      <c r="P599">
        <v>832</v>
      </c>
      <c r="Q599">
        <v>841</v>
      </c>
      <c r="R599">
        <v>871</v>
      </c>
      <c r="S599">
        <v>909</v>
      </c>
      <c r="T599">
        <v>941</v>
      </c>
      <c r="U599">
        <v>819</v>
      </c>
      <c r="V599">
        <v>874</v>
      </c>
      <c r="W599">
        <v>892</v>
      </c>
      <c r="X599">
        <v>903</v>
      </c>
      <c r="Y599">
        <v>891</v>
      </c>
    </row>
    <row r="600" spans="1:25" x14ac:dyDescent="0.3">
      <c r="A600" t="s">
        <v>22</v>
      </c>
      <c r="B600" t="s">
        <v>21</v>
      </c>
      <c r="C600" t="s">
        <v>245</v>
      </c>
      <c r="D600" t="s">
        <v>306</v>
      </c>
      <c r="E600">
        <v>51</v>
      </c>
      <c r="F600">
        <v>776</v>
      </c>
      <c r="G600">
        <v>729</v>
      </c>
      <c r="H600">
        <v>672</v>
      </c>
      <c r="I600">
        <v>696</v>
      </c>
      <c r="J600">
        <v>707</v>
      </c>
      <c r="K600">
        <v>668</v>
      </c>
      <c r="L600">
        <v>708</v>
      </c>
      <c r="M600">
        <v>701</v>
      </c>
      <c r="N600">
        <v>778</v>
      </c>
      <c r="O600">
        <v>753</v>
      </c>
      <c r="P600">
        <v>744</v>
      </c>
      <c r="Q600">
        <v>839</v>
      </c>
      <c r="R600">
        <v>844</v>
      </c>
      <c r="S600">
        <v>865</v>
      </c>
      <c r="T600">
        <v>915</v>
      </c>
      <c r="U600">
        <v>947</v>
      </c>
      <c r="V600">
        <v>836</v>
      </c>
      <c r="W600">
        <v>877</v>
      </c>
      <c r="X600">
        <v>897</v>
      </c>
      <c r="Y600">
        <v>894</v>
      </c>
    </row>
    <row r="601" spans="1:25" x14ac:dyDescent="0.3">
      <c r="A601" t="s">
        <v>22</v>
      </c>
      <c r="B601" t="s">
        <v>21</v>
      </c>
      <c r="C601" t="s">
        <v>245</v>
      </c>
      <c r="D601" t="s">
        <v>306</v>
      </c>
      <c r="E601">
        <v>52</v>
      </c>
      <c r="F601">
        <v>810</v>
      </c>
      <c r="G601">
        <v>779</v>
      </c>
      <c r="H601">
        <v>723</v>
      </c>
      <c r="I601">
        <v>684</v>
      </c>
      <c r="J601">
        <v>677</v>
      </c>
      <c r="K601">
        <v>702</v>
      </c>
      <c r="L601">
        <v>650</v>
      </c>
      <c r="M601">
        <v>702</v>
      </c>
      <c r="N601">
        <v>692</v>
      </c>
      <c r="O601">
        <v>775</v>
      </c>
      <c r="P601">
        <v>753</v>
      </c>
      <c r="Q601">
        <v>758</v>
      </c>
      <c r="R601">
        <v>839</v>
      </c>
      <c r="S601">
        <v>840</v>
      </c>
      <c r="T601">
        <v>867</v>
      </c>
      <c r="U601">
        <v>938</v>
      </c>
      <c r="V601">
        <v>959</v>
      </c>
      <c r="W601">
        <v>842</v>
      </c>
      <c r="X601">
        <v>887</v>
      </c>
      <c r="Y601">
        <v>900</v>
      </c>
    </row>
    <row r="602" spans="1:25" x14ac:dyDescent="0.3">
      <c r="A602" t="s">
        <v>22</v>
      </c>
      <c r="B602" t="s">
        <v>21</v>
      </c>
      <c r="C602" t="s">
        <v>245</v>
      </c>
      <c r="D602" t="s">
        <v>306</v>
      </c>
      <c r="E602">
        <v>53</v>
      </c>
      <c r="F602">
        <v>873</v>
      </c>
      <c r="G602">
        <v>801</v>
      </c>
      <c r="H602">
        <v>772</v>
      </c>
      <c r="I602">
        <v>720</v>
      </c>
      <c r="J602">
        <v>677</v>
      </c>
      <c r="K602">
        <v>671</v>
      </c>
      <c r="L602">
        <v>703</v>
      </c>
      <c r="M602">
        <v>651</v>
      </c>
      <c r="N602">
        <v>693</v>
      </c>
      <c r="O602">
        <v>698</v>
      </c>
      <c r="P602">
        <v>775</v>
      </c>
      <c r="Q602">
        <v>749</v>
      </c>
      <c r="R602">
        <v>761</v>
      </c>
      <c r="S602">
        <v>836</v>
      </c>
      <c r="T602">
        <v>839</v>
      </c>
      <c r="U602">
        <v>870</v>
      </c>
      <c r="V602">
        <v>945</v>
      </c>
      <c r="W602">
        <v>961</v>
      </c>
      <c r="X602">
        <v>836</v>
      </c>
      <c r="Y602">
        <v>888</v>
      </c>
    </row>
    <row r="603" spans="1:25" x14ac:dyDescent="0.3">
      <c r="A603" t="s">
        <v>22</v>
      </c>
      <c r="B603" t="s">
        <v>21</v>
      </c>
      <c r="C603" t="s">
        <v>245</v>
      </c>
      <c r="D603" t="s">
        <v>306</v>
      </c>
      <c r="E603">
        <v>54</v>
      </c>
      <c r="F603">
        <v>940</v>
      </c>
      <c r="G603">
        <v>870</v>
      </c>
      <c r="H603">
        <v>795</v>
      </c>
      <c r="I603">
        <v>748</v>
      </c>
      <c r="J603">
        <v>719</v>
      </c>
      <c r="K603">
        <v>681</v>
      </c>
      <c r="L603">
        <v>681</v>
      </c>
      <c r="M603">
        <v>699</v>
      </c>
      <c r="N603">
        <v>644</v>
      </c>
      <c r="O603">
        <v>688</v>
      </c>
      <c r="P603">
        <v>696</v>
      </c>
      <c r="Q603">
        <v>776</v>
      </c>
      <c r="R603">
        <v>756</v>
      </c>
      <c r="S603">
        <v>768</v>
      </c>
      <c r="T603">
        <v>853</v>
      </c>
      <c r="U603">
        <v>848</v>
      </c>
      <c r="V603">
        <v>864</v>
      </c>
      <c r="W603">
        <v>941</v>
      </c>
      <c r="X603">
        <v>959</v>
      </c>
      <c r="Y603">
        <v>823</v>
      </c>
    </row>
    <row r="604" spans="1:25" x14ac:dyDescent="0.3">
      <c r="A604" t="s">
        <v>22</v>
      </c>
      <c r="B604" t="s">
        <v>21</v>
      </c>
      <c r="C604" t="s">
        <v>245</v>
      </c>
      <c r="D604" t="s">
        <v>306</v>
      </c>
      <c r="E604">
        <v>55</v>
      </c>
      <c r="F604">
        <v>749</v>
      </c>
      <c r="G604">
        <v>945</v>
      </c>
      <c r="H604">
        <v>872</v>
      </c>
      <c r="I604">
        <v>804</v>
      </c>
      <c r="J604">
        <v>739</v>
      </c>
      <c r="K604">
        <v>714</v>
      </c>
      <c r="L604">
        <v>685</v>
      </c>
      <c r="M604">
        <v>670</v>
      </c>
      <c r="N604">
        <v>706</v>
      </c>
      <c r="O604">
        <v>642</v>
      </c>
      <c r="P604">
        <v>680</v>
      </c>
      <c r="Q604">
        <v>689</v>
      </c>
      <c r="R604">
        <v>787</v>
      </c>
      <c r="S604">
        <v>748</v>
      </c>
      <c r="T604">
        <v>781</v>
      </c>
      <c r="U604">
        <v>859</v>
      </c>
      <c r="V604">
        <v>860</v>
      </c>
      <c r="W604">
        <v>859</v>
      </c>
      <c r="X604">
        <v>943</v>
      </c>
      <c r="Y604">
        <v>944</v>
      </c>
    </row>
    <row r="605" spans="1:25" x14ac:dyDescent="0.3">
      <c r="A605" t="s">
        <v>22</v>
      </c>
      <c r="B605" t="s">
        <v>21</v>
      </c>
      <c r="C605" t="s">
        <v>245</v>
      </c>
      <c r="D605" t="s">
        <v>306</v>
      </c>
      <c r="E605">
        <v>56</v>
      </c>
      <c r="F605">
        <v>727</v>
      </c>
      <c r="G605">
        <v>754</v>
      </c>
      <c r="H605">
        <v>948</v>
      </c>
      <c r="I605">
        <v>862</v>
      </c>
      <c r="J605">
        <v>784</v>
      </c>
      <c r="K605">
        <v>725</v>
      </c>
      <c r="L605">
        <v>711</v>
      </c>
      <c r="M605">
        <v>689</v>
      </c>
      <c r="N605">
        <v>672</v>
      </c>
      <c r="O605">
        <v>704</v>
      </c>
      <c r="P605">
        <v>626</v>
      </c>
      <c r="Q605">
        <v>675</v>
      </c>
      <c r="R605">
        <v>691</v>
      </c>
      <c r="S605">
        <v>787</v>
      </c>
      <c r="T605">
        <v>744</v>
      </c>
      <c r="U605">
        <v>775</v>
      </c>
      <c r="V605">
        <v>853</v>
      </c>
      <c r="W605">
        <v>872</v>
      </c>
      <c r="X605">
        <v>865</v>
      </c>
      <c r="Y605">
        <v>940</v>
      </c>
    </row>
    <row r="606" spans="1:25" x14ac:dyDescent="0.3">
      <c r="A606" t="s">
        <v>22</v>
      </c>
      <c r="B606" t="s">
        <v>21</v>
      </c>
      <c r="C606" t="s">
        <v>245</v>
      </c>
      <c r="D606" t="s">
        <v>306</v>
      </c>
      <c r="E606">
        <v>57</v>
      </c>
      <c r="F606">
        <v>727</v>
      </c>
      <c r="G606">
        <v>713</v>
      </c>
      <c r="H606">
        <v>752</v>
      </c>
      <c r="I606">
        <v>931</v>
      </c>
      <c r="J606">
        <v>856</v>
      </c>
      <c r="K606">
        <v>777</v>
      </c>
      <c r="L606">
        <v>719</v>
      </c>
      <c r="M606">
        <v>702</v>
      </c>
      <c r="N606">
        <v>676</v>
      </c>
      <c r="O606">
        <v>660</v>
      </c>
      <c r="P606">
        <v>710</v>
      </c>
      <c r="Q606">
        <v>627</v>
      </c>
      <c r="R606">
        <v>663</v>
      </c>
      <c r="S606">
        <v>690</v>
      </c>
      <c r="T606">
        <v>783</v>
      </c>
      <c r="U606">
        <v>739</v>
      </c>
      <c r="V606">
        <v>784</v>
      </c>
      <c r="W606">
        <v>856</v>
      </c>
      <c r="X606">
        <v>868</v>
      </c>
      <c r="Y606">
        <v>858</v>
      </c>
    </row>
    <row r="607" spans="1:25" x14ac:dyDescent="0.3">
      <c r="A607" t="s">
        <v>22</v>
      </c>
      <c r="B607" t="s">
        <v>21</v>
      </c>
      <c r="C607" t="s">
        <v>245</v>
      </c>
      <c r="D607" t="s">
        <v>306</v>
      </c>
      <c r="E607">
        <v>58</v>
      </c>
      <c r="F607">
        <v>743</v>
      </c>
      <c r="G607">
        <v>720</v>
      </c>
      <c r="H607">
        <v>698</v>
      </c>
      <c r="I607">
        <v>744</v>
      </c>
      <c r="J607">
        <v>948</v>
      </c>
      <c r="K607">
        <v>854</v>
      </c>
      <c r="L607">
        <v>762</v>
      </c>
      <c r="M607">
        <v>719</v>
      </c>
      <c r="N607">
        <v>694</v>
      </c>
      <c r="O607">
        <v>687</v>
      </c>
      <c r="P607">
        <v>666</v>
      </c>
      <c r="Q607">
        <v>720</v>
      </c>
      <c r="R607">
        <v>617</v>
      </c>
      <c r="S607">
        <v>651</v>
      </c>
      <c r="T607">
        <v>699</v>
      </c>
      <c r="U607">
        <v>764</v>
      </c>
      <c r="V607">
        <v>731</v>
      </c>
      <c r="W607">
        <v>780</v>
      </c>
      <c r="X607">
        <v>850</v>
      </c>
      <c r="Y607">
        <v>863</v>
      </c>
    </row>
    <row r="608" spans="1:25" x14ac:dyDescent="0.3">
      <c r="A608" t="s">
        <v>22</v>
      </c>
      <c r="B608" t="s">
        <v>21</v>
      </c>
      <c r="C608" t="s">
        <v>245</v>
      </c>
      <c r="D608" t="s">
        <v>306</v>
      </c>
      <c r="E608">
        <v>59</v>
      </c>
      <c r="F608">
        <v>576</v>
      </c>
      <c r="G608">
        <v>731</v>
      </c>
      <c r="H608">
        <v>717</v>
      </c>
      <c r="I608">
        <v>700</v>
      </c>
      <c r="J608">
        <v>741</v>
      </c>
      <c r="K608">
        <v>944</v>
      </c>
      <c r="L608">
        <v>842</v>
      </c>
      <c r="M608">
        <v>755</v>
      </c>
      <c r="N608">
        <v>711</v>
      </c>
      <c r="O608">
        <v>683</v>
      </c>
      <c r="P608">
        <v>672</v>
      </c>
      <c r="Q608">
        <v>658</v>
      </c>
      <c r="R608">
        <v>716</v>
      </c>
      <c r="S608">
        <v>613</v>
      </c>
      <c r="T608">
        <v>641</v>
      </c>
      <c r="U608">
        <v>693</v>
      </c>
      <c r="V608">
        <v>759</v>
      </c>
      <c r="W608">
        <v>723</v>
      </c>
      <c r="X608">
        <v>767</v>
      </c>
      <c r="Y608">
        <v>836</v>
      </c>
    </row>
    <row r="609" spans="1:25" x14ac:dyDescent="0.3">
      <c r="A609" t="s">
        <v>22</v>
      </c>
      <c r="B609" t="s">
        <v>21</v>
      </c>
      <c r="C609" t="s">
        <v>245</v>
      </c>
      <c r="D609" t="s">
        <v>306</v>
      </c>
      <c r="E609">
        <v>60</v>
      </c>
      <c r="F609">
        <v>529</v>
      </c>
      <c r="G609">
        <v>559</v>
      </c>
      <c r="H609">
        <v>729</v>
      </c>
      <c r="I609">
        <v>707</v>
      </c>
      <c r="J609">
        <v>698</v>
      </c>
      <c r="K609">
        <v>727</v>
      </c>
      <c r="L609">
        <v>921</v>
      </c>
      <c r="M609">
        <v>825</v>
      </c>
      <c r="N609">
        <v>749</v>
      </c>
      <c r="O609">
        <v>708</v>
      </c>
      <c r="P609">
        <v>682</v>
      </c>
      <c r="Q609">
        <v>668</v>
      </c>
      <c r="R609">
        <v>654</v>
      </c>
      <c r="S609">
        <v>714</v>
      </c>
      <c r="T609">
        <v>617</v>
      </c>
      <c r="U609">
        <v>648</v>
      </c>
      <c r="V609">
        <v>696</v>
      </c>
      <c r="W609">
        <v>752</v>
      </c>
      <c r="X609">
        <v>736</v>
      </c>
      <c r="Y609">
        <v>762</v>
      </c>
    </row>
    <row r="610" spans="1:25" x14ac:dyDescent="0.3">
      <c r="A610" t="s">
        <v>22</v>
      </c>
      <c r="B610" t="s">
        <v>21</v>
      </c>
      <c r="C610" t="s">
        <v>245</v>
      </c>
      <c r="D610" t="s">
        <v>306</v>
      </c>
      <c r="E610">
        <v>61</v>
      </c>
      <c r="F610">
        <v>551</v>
      </c>
      <c r="G610">
        <v>528</v>
      </c>
      <c r="H610">
        <v>546</v>
      </c>
      <c r="I610">
        <v>720</v>
      </c>
      <c r="J610">
        <v>672</v>
      </c>
      <c r="K610">
        <v>680</v>
      </c>
      <c r="L610">
        <v>718</v>
      </c>
      <c r="M610">
        <v>945</v>
      </c>
      <c r="N610">
        <v>820</v>
      </c>
      <c r="O610">
        <v>748</v>
      </c>
      <c r="P610">
        <v>695</v>
      </c>
      <c r="Q610">
        <v>670</v>
      </c>
      <c r="R610">
        <v>669</v>
      </c>
      <c r="S610">
        <v>645</v>
      </c>
      <c r="T610">
        <v>709</v>
      </c>
      <c r="U610">
        <v>622</v>
      </c>
      <c r="V610">
        <v>648</v>
      </c>
      <c r="W610">
        <v>695</v>
      </c>
      <c r="X610">
        <v>755</v>
      </c>
      <c r="Y610">
        <v>717</v>
      </c>
    </row>
    <row r="611" spans="1:25" x14ac:dyDescent="0.3">
      <c r="A611" t="s">
        <v>22</v>
      </c>
      <c r="B611" t="s">
        <v>21</v>
      </c>
      <c r="C611" t="s">
        <v>245</v>
      </c>
      <c r="D611" t="s">
        <v>306</v>
      </c>
      <c r="E611">
        <v>62</v>
      </c>
      <c r="F611">
        <v>536</v>
      </c>
      <c r="G611">
        <v>541</v>
      </c>
      <c r="H611">
        <v>531</v>
      </c>
      <c r="I611">
        <v>526</v>
      </c>
      <c r="J611">
        <v>709</v>
      </c>
      <c r="K611">
        <v>661</v>
      </c>
      <c r="L611">
        <v>669</v>
      </c>
      <c r="M611">
        <v>704</v>
      </c>
      <c r="N611">
        <v>927</v>
      </c>
      <c r="O611">
        <v>812</v>
      </c>
      <c r="P611">
        <v>745</v>
      </c>
      <c r="Q611">
        <v>694</v>
      </c>
      <c r="R611">
        <v>675</v>
      </c>
      <c r="S611">
        <v>662</v>
      </c>
      <c r="T611">
        <v>650</v>
      </c>
      <c r="U611">
        <v>696</v>
      </c>
      <c r="V611">
        <v>635</v>
      </c>
      <c r="W611">
        <v>634</v>
      </c>
      <c r="X611">
        <v>679</v>
      </c>
      <c r="Y611">
        <v>758</v>
      </c>
    </row>
    <row r="612" spans="1:25" x14ac:dyDescent="0.3">
      <c r="A612" t="s">
        <v>22</v>
      </c>
      <c r="B612" t="s">
        <v>21</v>
      </c>
      <c r="C612" t="s">
        <v>245</v>
      </c>
      <c r="D612" t="s">
        <v>306</v>
      </c>
      <c r="E612">
        <v>63</v>
      </c>
      <c r="F612">
        <v>514</v>
      </c>
      <c r="G612">
        <v>525</v>
      </c>
      <c r="H612">
        <v>536</v>
      </c>
      <c r="I612">
        <v>532</v>
      </c>
      <c r="J612">
        <v>511</v>
      </c>
      <c r="K612">
        <v>696</v>
      </c>
      <c r="L612">
        <v>651</v>
      </c>
      <c r="M612">
        <v>655</v>
      </c>
      <c r="N612">
        <v>693</v>
      </c>
      <c r="O612">
        <v>937</v>
      </c>
      <c r="P612">
        <v>793</v>
      </c>
      <c r="Q612">
        <v>745</v>
      </c>
      <c r="R612">
        <v>693</v>
      </c>
      <c r="S612">
        <v>668</v>
      </c>
      <c r="T612">
        <v>654</v>
      </c>
      <c r="U612">
        <v>657</v>
      </c>
      <c r="V612">
        <v>682</v>
      </c>
      <c r="W612">
        <v>630</v>
      </c>
      <c r="X612">
        <v>630</v>
      </c>
      <c r="Y612">
        <v>674</v>
      </c>
    </row>
    <row r="613" spans="1:25" x14ac:dyDescent="0.3">
      <c r="A613" t="s">
        <v>22</v>
      </c>
      <c r="B613" t="s">
        <v>21</v>
      </c>
      <c r="C613" t="s">
        <v>245</v>
      </c>
      <c r="D613" t="s">
        <v>306</v>
      </c>
      <c r="E613">
        <v>64</v>
      </c>
      <c r="F613">
        <v>481</v>
      </c>
      <c r="G613">
        <v>499</v>
      </c>
      <c r="H613">
        <v>514</v>
      </c>
      <c r="I613">
        <v>535</v>
      </c>
      <c r="J613">
        <v>524</v>
      </c>
      <c r="K613">
        <v>515</v>
      </c>
      <c r="L613">
        <v>679</v>
      </c>
      <c r="M613">
        <v>647</v>
      </c>
      <c r="N613">
        <v>639</v>
      </c>
      <c r="O613">
        <v>685</v>
      </c>
      <c r="P613">
        <v>942</v>
      </c>
      <c r="Q613">
        <v>790</v>
      </c>
      <c r="R613">
        <v>733</v>
      </c>
      <c r="S613">
        <v>692</v>
      </c>
      <c r="T613">
        <v>670</v>
      </c>
      <c r="U613">
        <v>654</v>
      </c>
      <c r="V613">
        <v>654</v>
      </c>
      <c r="W613">
        <v>686</v>
      </c>
      <c r="X613">
        <v>615</v>
      </c>
      <c r="Y613">
        <v>632</v>
      </c>
    </row>
    <row r="614" spans="1:25" x14ac:dyDescent="0.3">
      <c r="A614" t="s">
        <v>22</v>
      </c>
      <c r="B614" t="s">
        <v>21</v>
      </c>
      <c r="C614" t="s">
        <v>245</v>
      </c>
      <c r="D614" t="s">
        <v>306</v>
      </c>
      <c r="E614">
        <v>65</v>
      </c>
      <c r="F614">
        <v>441</v>
      </c>
      <c r="G614">
        <v>481</v>
      </c>
      <c r="H614">
        <v>503</v>
      </c>
      <c r="I614">
        <v>499</v>
      </c>
      <c r="J614">
        <v>527</v>
      </c>
      <c r="K614">
        <v>517</v>
      </c>
      <c r="L614">
        <v>520</v>
      </c>
      <c r="M614">
        <v>676</v>
      </c>
      <c r="N614">
        <v>647</v>
      </c>
      <c r="O614">
        <v>627</v>
      </c>
      <c r="P614">
        <v>672</v>
      </c>
      <c r="Q614">
        <v>914</v>
      </c>
      <c r="R614">
        <v>777</v>
      </c>
      <c r="S614">
        <v>740</v>
      </c>
      <c r="T614">
        <v>695</v>
      </c>
      <c r="U614">
        <v>675</v>
      </c>
      <c r="V614">
        <v>647</v>
      </c>
      <c r="W614">
        <v>656</v>
      </c>
      <c r="X614">
        <v>686</v>
      </c>
      <c r="Y614">
        <v>613</v>
      </c>
    </row>
    <row r="615" spans="1:25" x14ac:dyDescent="0.3">
      <c r="A615" t="s">
        <v>22</v>
      </c>
      <c r="B615" t="s">
        <v>21</v>
      </c>
      <c r="C615" t="s">
        <v>245</v>
      </c>
      <c r="D615" t="s">
        <v>306</v>
      </c>
      <c r="E615">
        <v>66</v>
      </c>
      <c r="F615">
        <v>420</v>
      </c>
      <c r="G615">
        <v>432</v>
      </c>
      <c r="H615">
        <v>476</v>
      </c>
      <c r="I615">
        <v>501</v>
      </c>
      <c r="J615">
        <v>494</v>
      </c>
      <c r="K615">
        <v>512</v>
      </c>
      <c r="L615">
        <v>515</v>
      </c>
      <c r="M615">
        <v>507</v>
      </c>
      <c r="N615">
        <v>674</v>
      </c>
      <c r="O615">
        <v>641</v>
      </c>
      <c r="P615">
        <v>626</v>
      </c>
      <c r="Q615">
        <v>669</v>
      </c>
      <c r="R615">
        <v>904</v>
      </c>
      <c r="S615">
        <v>781</v>
      </c>
      <c r="T615">
        <v>732</v>
      </c>
      <c r="U615">
        <v>683</v>
      </c>
      <c r="V615">
        <v>666</v>
      </c>
      <c r="W615">
        <v>637</v>
      </c>
      <c r="X615">
        <v>649</v>
      </c>
      <c r="Y615">
        <v>682</v>
      </c>
    </row>
    <row r="616" spans="1:25" x14ac:dyDescent="0.3">
      <c r="A616" t="s">
        <v>22</v>
      </c>
      <c r="B616" t="s">
        <v>21</v>
      </c>
      <c r="C616" t="s">
        <v>245</v>
      </c>
      <c r="D616" t="s">
        <v>306</v>
      </c>
      <c r="E616">
        <v>67</v>
      </c>
      <c r="F616">
        <v>413</v>
      </c>
      <c r="G616">
        <v>403</v>
      </c>
      <c r="H616">
        <v>424</v>
      </c>
      <c r="I616">
        <v>464</v>
      </c>
      <c r="J616">
        <v>499</v>
      </c>
      <c r="K616">
        <v>482</v>
      </c>
      <c r="L616">
        <v>496</v>
      </c>
      <c r="M616">
        <v>503</v>
      </c>
      <c r="N616">
        <v>500</v>
      </c>
      <c r="O616">
        <v>661</v>
      </c>
      <c r="P616">
        <v>639</v>
      </c>
      <c r="Q616">
        <v>606</v>
      </c>
      <c r="R616">
        <v>667</v>
      </c>
      <c r="S616">
        <v>890</v>
      </c>
      <c r="T616">
        <v>762</v>
      </c>
      <c r="U616">
        <v>712</v>
      </c>
      <c r="V616">
        <v>676</v>
      </c>
      <c r="W616">
        <v>659</v>
      </c>
      <c r="X616">
        <v>640</v>
      </c>
      <c r="Y616">
        <v>636</v>
      </c>
    </row>
    <row r="617" spans="1:25" x14ac:dyDescent="0.3">
      <c r="A617" t="s">
        <v>22</v>
      </c>
      <c r="B617" t="s">
        <v>21</v>
      </c>
      <c r="C617" t="s">
        <v>245</v>
      </c>
      <c r="D617" t="s">
        <v>306</v>
      </c>
      <c r="E617">
        <v>68</v>
      </c>
      <c r="F617">
        <v>402</v>
      </c>
      <c r="G617">
        <v>401</v>
      </c>
      <c r="H617">
        <v>397</v>
      </c>
      <c r="I617">
        <v>402</v>
      </c>
      <c r="J617">
        <v>452</v>
      </c>
      <c r="K617">
        <v>490</v>
      </c>
      <c r="L617">
        <v>481</v>
      </c>
      <c r="M617">
        <v>483</v>
      </c>
      <c r="N617">
        <v>497</v>
      </c>
      <c r="O617">
        <v>493</v>
      </c>
      <c r="P617">
        <v>653</v>
      </c>
      <c r="Q617">
        <v>615</v>
      </c>
      <c r="R617">
        <v>603</v>
      </c>
      <c r="S617">
        <v>669</v>
      </c>
      <c r="T617">
        <v>896</v>
      </c>
      <c r="U617">
        <v>763</v>
      </c>
      <c r="V617">
        <v>689</v>
      </c>
      <c r="W617">
        <v>671</v>
      </c>
      <c r="X617">
        <v>656</v>
      </c>
      <c r="Y617">
        <v>627</v>
      </c>
    </row>
    <row r="618" spans="1:25" x14ac:dyDescent="0.3">
      <c r="A618" t="s">
        <v>22</v>
      </c>
      <c r="B618" t="s">
        <v>21</v>
      </c>
      <c r="C618" t="s">
        <v>245</v>
      </c>
      <c r="D618" t="s">
        <v>306</v>
      </c>
      <c r="E618">
        <v>69</v>
      </c>
      <c r="F618">
        <v>429</v>
      </c>
      <c r="G618">
        <v>400</v>
      </c>
      <c r="H618">
        <v>394</v>
      </c>
      <c r="I618">
        <v>384</v>
      </c>
      <c r="J618">
        <v>398</v>
      </c>
      <c r="K618">
        <v>435</v>
      </c>
      <c r="L618">
        <v>478</v>
      </c>
      <c r="M618">
        <v>473</v>
      </c>
      <c r="N618">
        <v>475</v>
      </c>
      <c r="O618">
        <v>490</v>
      </c>
      <c r="P618">
        <v>474</v>
      </c>
      <c r="Q618">
        <v>637</v>
      </c>
      <c r="R618">
        <v>600</v>
      </c>
      <c r="S618">
        <v>606</v>
      </c>
      <c r="T618">
        <v>661</v>
      </c>
      <c r="U618">
        <v>886</v>
      </c>
      <c r="V618">
        <v>755</v>
      </c>
      <c r="W618">
        <v>681</v>
      </c>
      <c r="X618">
        <v>663</v>
      </c>
      <c r="Y618">
        <v>646</v>
      </c>
    </row>
    <row r="619" spans="1:25" x14ac:dyDescent="0.3">
      <c r="A619" t="s">
        <v>22</v>
      </c>
      <c r="B619" t="s">
        <v>21</v>
      </c>
      <c r="C619" t="s">
        <v>245</v>
      </c>
      <c r="D619" t="s">
        <v>306</v>
      </c>
      <c r="E619">
        <v>70</v>
      </c>
      <c r="F619">
        <v>368</v>
      </c>
      <c r="G619">
        <v>414</v>
      </c>
      <c r="H619">
        <v>379</v>
      </c>
      <c r="I619">
        <v>375</v>
      </c>
      <c r="J619">
        <v>376</v>
      </c>
      <c r="K619">
        <v>384</v>
      </c>
      <c r="L619">
        <v>430</v>
      </c>
      <c r="M619">
        <v>472</v>
      </c>
      <c r="N619">
        <v>464</v>
      </c>
      <c r="O619">
        <v>462</v>
      </c>
      <c r="P619">
        <v>476</v>
      </c>
      <c r="Q619">
        <v>464</v>
      </c>
      <c r="R619">
        <v>617</v>
      </c>
      <c r="S619">
        <v>590</v>
      </c>
      <c r="T619">
        <v>607</v>
      </c>
      <c r="U619">
        <v>646</v>
      </c>
      <c r="V619">
        <v>875</v>
      </c>
      <c r="W619">
        <v>752</v>
      </c>
      <c r="X619">
        <v>677</v>
      </c>
      <c r="Y619">
        <v>651</v>
      </c>
    </row>
    <row r="620" spans="1:25" x14ac:dyDescent="0.3">
      <c r="A620" t="s">
        <v>22</v>
      </c>
      <c r="B620" t="s">
        <v>21</v>
      </c>
      <c r="C620" t="s">
        <v>245</v>
      </c>
      <c r="D620" t="s">
        <v>306</v>
      </c>
      <c r="E620">
        <v>71</v>
      </c>
      <c r="F620">
        <v>338</v>
      </c>
      <c r="G620">
        <v>352</v>
      </c>
      <c r="H620">
        <v>405</v>
      </c>
      <c r="I620">
        <v>361</v>
      </c>
      <c r="J620">
        <v>361</v>
      </c>
      <c r="K620">
        <v>369</v>
      </c>
      <c r="L620">
        <v>368</v>
      </c>
      <c r="M620">
        <v>417</v>
      </c>
      <c r="N620">
        <v>461</v>
      </c>
      <c r="O620">
        <v>453</v>
      </c>
      <c r="P620">
        <v>444</v>
      </c>
      <c r="Q620">
        <v>475</v>
      </c>
      <c r="R620">
        <v>454</v>
      </c>
      <c r="S620">
        <v>604</v>
      </c>
      <c r="T620">
        <v>574</v>
      </c>
      <c r="U620">
        <v>601</v>
      </c>
      <c r="V620">
        <v>634</v>
      </c>
      <c r="W620">
        <v>857</v>
      </c>
      <c r="X620">
        <v>737</v>
      </c>
      <c r="Y620">
        <v>661</v>
      </c>
    </row>
    <row r="621" spans="1:25" x14ac:dyDescent="0.3">
      <c r="A621" t="s">
        <v>22</v>
      </c>
      <c r="B621" t="s">
        <v>21</v>
      </c>
      <c r="C621" t="s">
        <v>245</v>
      </c>
      <c r="D621" t="s">
        <v>306</v>
      </c>
      <c r="E621">
        <v>72</v>
      </c>
      <c r="F621">
        <v>306</v>
      </c>
      <c r="G621">
        <v>318</v>
      </c>
      <c r="H621">
        <v>346</v>
      </c>
      <c r="I621">
        <v>399</v>
      </c>
      <c r="J621">
        <v>353</v>
      </c>
      <c r="K621">
        <v>356</v>
      </c>
      <c r="L621">
        <v>370</v>
      </c>
      <c r="M621">
        <v>355</v>
      </c>
      <c r="N621">
        <v>407</v>
      </c>
      <c r="O621">
        <v>453</v>
      </c>
      <c r="P621">
        <v>443</v>
      </c>
      <c r="Q621">
        <v>437</v>
      </c>
      <c r="R621">
        <v>466</v>
      </c>
      <c r="S621">
        <v>451</v>
      </c>
      <c r="T621">
        <v>599</v>
      </c>
      <c r="U621">
        <v>570</v>
      </c>
      <c r="V621">
        <v>595</v>
      </c>
      <c r="W621">
        <v>614</v>
      </c>
      <c r="X621">
        <v>837</v>
      </c>
      <c r="Y621">
        <v>720</v>
      </c>
    </row>
    <row r="622" spans="1:25" x14ac:dyDescent="0.3">
      <c r="A622" t="s">
        <v>22</v>
      </c>
      <c r="B622" t="s">
        <v>21</v>
      </c>
      <c r="C622" t="s">
        <v>245</v>
      </c>
      <c r="D622" t="s">
        <v>306</v>
      </c>
      <c r="E622">
        <v>73</v>
      </c>
      <c r="F622">
        <v>285</v>
      </c>
      <c r="G622">
        <v>292</v>
      </c>
      <c r="H622">
        <v>314</v>
      </c>
      <c r="I622">
        <v>332</v>
      </c>
      <c r="J622">
        <v>379</v>
      </c>
      <c r="K622">
        <v>337</v>
      </c>
      <c r="L622">
        <v>346</v>
      </c>
      <c r="M622">
        <v>364</v>
      </c>
      <c r="N622">
        <v>345</v>
      </c>
      <c r="O622">
        <v>400</v>
      </c>
      <c r="P622">
        <v>440</v>
      </c>
      <c r="Q622">
        <v>433</v>
      </c>
      <c r="R622">
        <v>441</v>
      </c>
      <c r="S622">
        <v>448</v>
      </c>
      <c r="T622">
        <v>444</v>
      </c>
      <c r="U622">
        <v>593</v>
      </c>
      <c r="V622">
        <v>553</v>
      </c>
      <c r="W622">
        <v>589</v>
      </c>
      <c r="X622">
        <v>604</v>
      </c>
      <c r="Y622">
        <v>823</v>
      </c>
    </row>
    <row r="623" spans="1:25" x14ac:dyDescent="0.3">
      <c r="A623" t="s">
        <v>22</v>
      </c>
      <c r="B623" t="s">
        <v>21</v>
      </c>
      <c r="C623" t="s">
        <v>245</v>
      </c>
      <c r="D623" t="s">
        <v>306</v>
      </c>
      <c r="E623">
        <v>74</v>
      </c>
      <c r="F623">
        <v>281</v>
      </c>
      <c r="G623">
        <v>268</v>
      </c>
      <c r="H623">
        <v>276</v>
      </c>
      <c r="I623">
        <v>297</v>
      </c>
      <c r="J623">
        <v>310</v>
      </c>
      <c r="K623">
        <v>359</v>
      </c>
      <c r="L623">
        <v>327</v>
      </c>
      <c r="M623">
        <v>339</v>
      </c>
      <c r="N623">
        <v>349</v>
      </c>
      <c r="O623">
        <v>332</v>
      </c>
      <c r="P623">
        <v>389</v>
      </c>
      <c r="Q623">
        <v>425</v>
      </c>
      <c r="R623">
        <v>420</v>
      </c>
      <c r="S623">
        <v>437</v>
      </c>
      <c r="T623">
        <v>425</v>
      </c>
      <c r="U623">
        <v>440</v>
      </c>
      <c r="V623">
        <v>564</v>
      </c>
      <c r="W623">
        <v>544</v>
      </c>
      <c r="X623">
        <v>581</v>
      </c>
      <c r="Y623">
        <v>579</v>
      </c>
    </row>
    <row r="624" spans="1:25" x14ac:dyDescent="0.3">
      <c r="A624" t="s">
        <v>22</v>
      </c>
      <c r="B624" t="s">
        <v>21</v>
      </c>
      <c r="C624" t="s">
        <v>245</v>
      </c>
      <c r="D624" t="s">
        <v>306</v>
      </c>
      <c r="E624">
        <v>75</v>
      </c>
      <c r="F624">
        <v>282</v>
      </c>
      <c r="G624">
        <v>268</v>
      </c>
      <c r="H624">
        <v>257</v>
      </c>
      <c r="I624">
        <v>258</v>
      </c>
      <c r="J624">
        <v>284</v>
      </c>
      <c r="K624">
        <v>303</v>
      </c>
      <c r="L624">
        <v>346</v>
      </c>
      <c r="M624">
        <v>314</v>
      </c>
      <c r="N624">
        <v>324</v>
      </c>
      <c r="O624">
        <v>340</v>
      </c>
      <c r="P624">
        <v>321</v>
      </c>
      <c r="Q624">
        <v>380</v>
      </c>
      <c r="R624">
        <v>413</v>
      </c>
      <c r="S624">
        <v>411</v>
      </c>
      <c r="T624">
        <v>422</v>
      </c>
      <c r="U624">
        <v>409</v>
      </c>
      <c r="V624">
        <v>425</v>
      </c>
      <c r="W624">
        <v>544</v>
      </c>
      <c r="X624">
        <v>525</v>
      </c>
      <c r="Y624">
        <v>555</v>
      </c>
    </row>
    <row r="625" spans="1:25" x14ac:dyDescent="0.3">
      <c r="A625" t="s">
        <v>22</v>
      </c>
      <c r="B625" t="s">
        <v>21</v>
      </c>
      <c r="C625" t="s">
        <v>245</v>
      </c>
      <c r="D625" t="s">
        <v>306</v>
      </c>
      <c r="E625">
        <v>76</v>
      </c>
      <c r="F625">
        <v>275</v>
      </c>
      <c r="G625">
        <v>266</v>
      </c>
      <c r="H625">
        <v>257</v>
      </c>
      <c r="I625">
        <v>243</v>
      </c>
      <c r="J625">
        <v>245</v>
      </c>
      <c r="K625">
        <v>275</v>
      </c>
      <c r="L625">
        <v>284</v>
      </c>
      <c r="M625">
        <v>326</v>
      </c>
      <c r="N625">
        <v>304</v>
      </c>
      <c r="O625">
        <v>307</v>
      </c>
      <c r="P625">
        <v>331</v>
      </c>
      <c r="Q625">
        <v>310</v>
      </c>
      <c r="R625">
        <v>370</v>
      </c>
      <c r="S625">
        <v>403</v>
      </c>
      <c r="T625">
        <v>396</v>
      </c>
      <c r="U625">
        <v>416</v>
      </c>
      <c r="V625">
        <v>394</v>
      </c>
      <c r="W625">
        <v>404</v>
      </c>
      <c r="X625">
        <v>523</v>
      </c>
      <c r="Y625">
        <v>504</v>
      </c>
    </row>
    <row r="626" spans="1:25" x14ac:dyDescent="0.3">
      <c r="A626" t="s">
        <v>22</v>
      </c>
      <c r="B626" t="s">
        <v>21</v>
      </c>
      <c r="C626" t="s">
        <v>245</v>
      </c>
      <c r="D626" t="s">
        <v>306</v>
      </c>
      <c r="E626">
        <v>77</v>
      </c>
      <c r="F626">
        <v>259</v>
      </c>
      <c r="G626">
        <v>266</v>
      </c>
      <c r="H626">
        <v>253</v>
      </c>
      <c r="I626">
        <v>242</v>
      </c>
      <c r="J626">
        <v>230</v>
      </c>
      <c r="K626">
        <v>234</v>
      </c>
      <c r="L626">
        <v>259</v>
      </c>
      <c r="M626">
        <v>267</v>
      </c>
      <c r="N626">
        <v>309</v>
      </c>
      <c r="O626">
        <v>297</v>
      </c>
      <c r="P626">
        <v>292</v>
      </c>
      <c r="Q626">
        <v>323</v>
      </c>
      <c r="R626">
        <v>306</v>
      </c>
      <c r="S626">
        <v>349</v>
      </c>
      <c r="T626">
        <v>394</v>
      </c>
      <c r="U626">
        <v>377</v>
      </c>
      <c r="V626">
        <v>396</v>
      </c>
      <c r="W626">
        <v>378</v>
      </c>
      <c r="X626">
        <v>395</v>
      </c>
      <c r="Y626">
        <v>498</v>
      </c>
    </row>
    <row r="627" spans="1:25" x14ac:dyDescent="0.3">
      <c r="A627" t="s">
        <v>22</v>
      </c>
      <c r="B627" t="s">
        <v>21</v>
      </c>
      <c r="C627" t="s">
        <v>245</v>
      </c>
      <c r="D627" t="s">
        <v>306</v>
      </c>
      <c r="E627">
        <v>78</v>
      </c>
      <c r="F627">
        <v>213</v>
      </c>
      <c r="G627">
        <v>244</v>
      </c>
      <c r="H627">
        <v>251</v>
      </c>
      <c r="I627">
        <v>228</v>
      </c>
      <c r="J627">
        <v>220</v>
      </c>
      <c r="K627">
        <v>216</v>
      </c>
      <c r="L627">
        <v>218</v>
      </c>
      <c r="M627">
        <v>239</v>
      </c>
      <c r="N627">
        <v>249</v>
      </c>
      <c r="O627">
        <v>293</v>
      </c>
      <c r="P627">
        <v>280</v>
      </c>
      <c r="Q627">
        <v>277</v>
      </c>
      <c r="R627">
        <v>310</v>
      </c>
      <c r="S627">
        <v>299</v>
      </c>
      <c r="T627">
        <v>333</v>
      </c>
      <c r="U627">
        <v>374</v>
      </c>
      <c r="V627">
        <v>356</v>
      </c>
      <c r="W627">
        <v>376</v>
      </c>
      <c r="X627">
        <v>360</v>
      </c>
      <c r="Y627">
        <v>385</v>
      </c>
    </row>
    <row r="628" spans="1:25" x14ac:dyDescent="0.3">
      <c r="A628" t="s">
        <v>22</v>
      </c>
      <c r="B628" t="s">
        <v>21</v>
      </c>
      <c r="C628" t="s">
        <v>245</v>
      </c>
      <c r="D628" t="s">
        <v>306</v>
      </c>
      <c r="E628">
        <v>79</v>
      </c>
      <c r="F628">
        <v>210</v>
      </c>
      <c r="G628">
        <v>192</v>
      </c>
      <c r="H628">
        <v>224</v>
      </c>
      <c r="I628">
        <v>234</v>
      </c>
      <c r="J628">
        <v>215</v>
      </c>
      <c r="K628">
        <v>213</v>
      </c>
      <c r="L628">
        <v>209</v>
      </c>
      <c r="M628">
        <v>205</v>
      </c>
      <c r="N628">
        <v>231</v>
      </c>
      <c r="O628">
        <v>244</v>
      </c>
      <c r="P628">
        <v>283</v>
      </c>
      <c r="Q628">
        <v>271</v>
      </c>
      <c r="R628">
        <v>274</v>
      </c>
      <c r="S628">
        <v>291</v>
      </c>
      <c r="T628">
        <v>285</v>
      </c>
      <c r="U628">
        <v>325</v>
      </c>
      <c r="V628">
        <v>361</v>
      </c>
      <c r="W628">
        <v>340</v>
      </c>
      <c r="X628">
        <v>363</v>
      </c>
      <c r="Y628">
        <v>335</v>
      </c>
    </row>
    <row r="629" spans="1:25" x14ac:dyDescent="0.3">
      <c r="A629" t="s">
        <v>22</v>
      </c>
      <c r="B629" t="s">
        <v>21</v>
      </c>
      <c r="C629" t="s">
        <v>245</v>
      </c>
      <c r="D629" t="s">
        <v>306</v>
      </c>
      <c r="E629">
        <v>80</v>
      </c>
      <c r="F629">
        <v>202</v>
      </c>
      <c r="G629">
        <v>191</v>
      </c>
      <c r="H629">
        <v>180</v>
      </c>
      <c r="I629">
        <v>207</v>
      </c>
      <c r="J629">
        <v>220</v>
      </c>
      <c r="K629">
        <v>203</v>
      </c>
      <c r="L629">
        <v>203</v>
      </c>
      <c r="M629">
        <v>192</v>
      </c>
      <c r="N629">
        <v>187</v>
      </c>
      <c r="O629">
        <v>212</v>
      </c>
      <c r="P629">
        <v>222</v>
      </c>
      <c r="Q629">
        <v>281</v>
      </c>
      <c r="R629">
        <v>246</v>
      </c>
      <c r="S629">
        <v>260</v>
      </c>
      <c r="T629">
        <v>271</v>
      </c>
      <c r="U629">
        <v>270</v>
      </c>
      <c r="V629">
        <v>312</v>
      </c>
      <c r="W629">
        <v>345</v>
      </c>
      <c r="X629">
        <v>319</v>
      </c>
      <c r="Y629">
        <v>339</v>
      </c>
    </row>
    <row r="630" spans="1:25" x14ac:dyDescent="0.3">
      <c r="A630" t="s">
        <v>22</v>
      </c>
      <c r="B630" t="s">
        <v>21</v>
      </c>
      <c r="C630" t="s">
        <v>245</v>
      </c>
      <c r="D630" t="s">
        <v>306</v>
      </c>
      <c r="E630">
        <v>81</v>
      </c>
      <c r="F630">
        <v>173</v>
      </c>
      <c r="G630">
        <v>191</v>
      </c>
      <c r="H630">
        <v>183</v>
      </c>
      <c r="I630">
        <v>158</v>
      </c>
      <c r="J630">
        <v>188</v>
      </c>
      <c r="K630">
        <v>209</v>
      </c>
      <c r="L630">
        <v>194</v>
      </c>
      <c r="M630">
        <v>187</v>
      </c>
      <c r="N630">
        <v>175</v>
      </c>
      <c r="O630">
        <v>171</v>
      </c>
      <c r="P630">
        <v>194</v>
      </c>
      <c r="Q630">
        <v>211</v>
      </c>
      <c r="R630">
        <v>273</v>
      </c>
      <c r="S630">
        <v>223</v>
      </c>
      <c r="T630">
        <v>239</v>
      </c>
      <c r="U630">
        <v>251</v>
      </c>
      <c r="V630">
        <v>259</v>
      </c>
      <c r="W630">
        <v>297</v>
      </c>
      <c r="X630">
        <v>328</v>
      </c>
      <c r="Y630">
        <v>300</v>
      </c>
    </row>
    <row r="631" spans="1:25" x14ac:dyDescent="0.3">
      <c r="A631" t="s">
        <v>22</v>
      </c>
      <c r="B631" t="s">
        <v>21</v>
      </c>
      <c r="C631" t="s">
        <v>245</v>
      </c>
      <c r="D631" t="s">
        <v>306</v>
      </c>
      <c r="E631">
        <v>82</v>
      </c>
      <c r="F631">
        <v>104</v>
      </c>
      <c r="G631">
        <v>159</v>
      </c>
      <c r="H631">
        <v>167</v>
      </c>
      <c r="I631">
        <v>168</v>
      </c>
      <c r="J631">
        <v>148</v>
      </c>
      <c r="K631">
        <v>177</v>
      </c>
      <c r="L631">
        <v>187</v>
      </c>
      <c r="M631">
        <v>172</v>
      </c>
      <c r="N631">
        <v>170</v>
      </c>
      <c r="O631">
        <v>162</v>
      </c>
      <c r="P631">
        <v>166</v>
      </c>
      <c r="Q631">
        <v>177</v>
      </c>
      <c r="R631">
        <v>189</v>
      </c>
      <c r="S631">
        <v>253</v>
      </c>
      <c r="T631">
        <v>209</v>
      </c>
      <c r="U631">
        <v>230</v>
      </c>
      <c r="V631">
        <v>229</v>
      </c>
      <c r="W631">
        <v>241</v>
      </c>
      <c r="X631">
        <v>292</v>
      </c>
      <c r="Y631">
        <v>310</v>
      </c>
    </row>
    <row r="632" spans="1:25" x14ac:dyDescent="0.3">
      <c r="A632" t="s">
        <v>22</v>
      </c>
      <c r="B632" t="s">
        <v>21</v>
      </c>
      <c r="C632" t="s">
        <v>245</v>
      </c>
      <c r="D632" t="s">
        <v>306</v>
      </c>
      <c r="E632">
        <v>83</v>
      </c>
      <c r="F632">
        <v>88</v>
      </c>
      <c r="G632">
        <v>96</v>
      </c>
      <c r="H632">
        <v>147</v>
      </c>
      <c r="I632">
        <v>156</v>
      </c>
      <c r="J632">
        <v>154</v>
      </c>
      <c r="K632">
        <v>136</v>
      </c>
      <c r="L632">
        <v>163</v>
      </c>
      <c r="M632">
        <v>171</v>
      </c>
      <c r="N632">
        <v>151</v>
      </c>
      <c r="O632">
        <v>160</v>
      </c>
      <c r="P632">
        <v>147</v>
      </c>
      <c r="Q632">
        <v>153</v>
      </c>
      <c r="R632">
        <v>158</v>
      </c>
      <c r="S632">
        <v>176</v>
      </c>
      <c r="T632">
        <v>229</v>
      </c>
      <c r="U632">
        <v>203</v>
      </c>
      <c r="V632">
        <v>214</v>
      </c>
      <c r="W632">
        <v>212</v>
      </c>
      <c r="X632">
        <v>226</v>
      </c>
      <c r="Y632">
        <v>274</v>
      </c>
    </row>
    <row r="633" spans="1:25" x14ac:dyDescent="0.3">
      <c r="A633" t="s">
        <v>22</v>
      </c>
      <c r="B633" t="s">
        <v>21</v>
      </c>
      <c r="C633" t="s">
        <v>245</v>
      </c>
      <c r="D633" t="s">
        <v>306</v>
      </c>
      <c r="E633">
        <v>84</v>
      </c>
      <c r="F633">
        <v>81</v>
      </c>
      <c r="G633">
        <v>81</v>
      </c>
      <c r="H633">
        <v>82</v>
      </c>
      <c r="I633">
        <v>129</v>
      </c>
      <c r="J633">
        <v>126</v>
      </c>
      <c r="K633">
        <v>137</v>
      </c>
      <c r="L633">
        <v>122</v>
      </c>
      <c r="M633">
        <v>145</v>
      </c>
      <c r="N633">
        <v>154</v>
      </c>
      <c r="O633">
        <v>140</v>
      </c>
      <c r="P633">
        <v>151</v>
      </c>
      <c r="Q633">
        <v>132</v>
      </c>
      <c r="R633">
        <v>140</v>
      </c>
      <c r="S633">
        <v>150</v>
      </c>
      <c r="T633">
        <v>167</v>
      </c>
      <c r="U633">
        <v>205</v>
      </c>
      <c r="V633">
        <v>179</v>
      </c>
      <c r="W633">
        <v>188</v>
      </c>
      <c r="X633">
        <v>193</v>
      </c>
      <c r="Y633">
        <v>194</v>
      </c>
    </row>
    <row r="634" spans="1:25" x14ac:dyDescent="0.3">
      <c r="A634" t="s">
        <v>22</v>
      </c>
      <c r="B634" t="s">
        <v>21</v>
      </c>
      <c r="C634" t="s">
        <v>245</v>
      </c>
      <c r="D634" t="s">
        <v>306</v>
      </c>
      <c r="E634">
        <v>85</v>
      </c>
      <c r="F634">
        <v>80</v>
      </c>
      <c r="G634">
        <v>66</v>
      </c>
      <c r="H634">
        <v>69</v>
      </c>
      <c r="I634">
        <v>70</v>
      </c>
      <c r="J634">
        <v>113</v>
      </c>
      <c r="K634">
        <v>113</v>
      </c>
      <c r="L634">
        <v>117</v>
      </c>
      <c r="M634">
        <v>106</v>
      </c>
      <c r="N634">
        <v>129</v>
      </c>
      <c r="O634">
        <v>146</v>
      </c>
      <c r="P634">
        <v>122</v>
      </c>
      <c r="Q634">
        <v>138</v>
      </c>
      <c r="R634">
        <v>111</v>
      </c>
      <c r="S634">
        <v>125</v>
      </c>
      <c r="T634">
        <v>144</v>
      </c>
      <c r="U634">
        <v>148</v>
      </c>
      <c r="V634">
        <v>185</v>
      </c>
      <c r="W634">
        <v>162</v>
      </c>
      <c r="X634">
        <v>178</v>
      </c>
      <c r="Y634">
        <v>176</v>
      </c>
    </row>
    <row r="635" spans="1:25" x14ac:dyDescent="0.3">
      <c r="A635" t="s">
        <v>22</v>
      </c>
      <c r="B635" t="s">
        <v>21</v>
      </c>
      <c r="C635" t="s">
        <v>245</v>
      </c>
      <c r="D635" t="s">
        <v>306</v>
      </c>
      <c r="E635">
        <v>86</v>
      </c>
      <c r="F635">
        <v>74</v>
      </c>
      <c r="G635">
        <v>75</v>
      </c>
      <c r="H635">
        <v>59</v>
      </c>
      <c r="I635">
        <v>59</v>
      </c>
      <c r="J635">
        <v>63</v>
      </c>
      <c r="K635">
        <v>104</v>
      </c>
      <c r="L635">
        <v>97</v>
      </c>
      <c r="M635">
        <v>98</v>
      </c>
      <c r="N635">
        <v>86</v>
      </c>
      <c r="O635">
        <v>114</v>
      </c>
      <c r="P635">
        <v>129</v>
      </c>
      <c r="Q635">
        <v>112</v>
      </c>
      <c r="R635">
        <v>121</v>
      </c>
      <c r="S635">
        <v>93</v>
      </c>
      <c r="T635">
        <v>107</v>
      </c>
      <c r="U635">
        <v>126</v>
      </c>
      <c r="V635">
        <v>129</v>
      </c>
      <c r="W635">
        <v>160</v>
      </c>
      <c r="X635">
        <v>140</v>
      </c>
      <c r="Y635">
        <v>159</v>
      </c>
    </row>
    <row r="636" spans="1:25" x14ac:dyDescent="0.3">
      <c r="A636" t="s">
        <v>22</v>
      </c>
      <c r="B636" t="s">
        <v>21</v>
      </c>
      <c r="C636" t="s">
        <v>245</v>
      </c>
      <c r="D636" t="s">
        <v>306</v>
      </c>
      <c r="E636">
        <v>87</v>
      </c>
      <c r="F636">
        <v>55</v>
      </c>
      <c r="G636">
        <v>64</v>
      </c>
      <c r="H636">
        <v>62</v>
      </c>
      <c r="I636">
        <v>53</v>
      </c>
      <c r="J636">
        <v>52</v>
      </c>
      <c r="K636">
        <v>43</v>
      </c>
      <c r="L636">
        <v>92</v>
      </c>
      <c r="M636">
        <v>88</v>
      </c>
      <c r="N636">
        <v>80</v>
      </c>
      <c r="O636">
        <v>74</v>
      </c>
      <c r="P636">
        <v>106</v>
      </c>
      <c r="Q636">
        <v>117</v>
      </c>
      <c r="R636">
        <v>102</v>
      </c>
      <c r="S636">
        <v>113</v>
      </c>
      <c r="T636">
        <v>90</v>
      </c>
      <c r="U636">
        <v>98</v>
      </c>
      <c r="V636">
        <v>107</v>
      </c>
      <c r="W636">
        <v>113</v>
      </c>
      <c r="X636">
        <v>148</v>
      </c>
      <c r="Y636">
        <v>129</v>
      </c>
    </row>
    <row r="637" spans="1:25" x14ac:dyDescent="0.3">
      <c r="A637" t="s">
        <v>22</v>
      </c>
      <c r="B637" t="s">
        <v>21</v>
      </c>
      <c r="C637" t="s">
        <v>245</v>
      </c>
      <c r="D637" t="s">
        <v>306</v>
      </c>
      <c r="E637">
        <v>88</v>
      </c>
      <c r="F637">
        <v>47</v>
      </c>
      <c r="G637">
        <v>43</v>
      </c>
      <c r="H637">
        <v>50</v>
      </c>
      <c r="I637">
        <v>43</v>
      </c>
      <c r="J637">
        <v>42</v>
      </c>
      <c r="K637">
        <v>47</v>
      </c>
      <c r="L637">
        <v>37</v>
      </c>
      <c r="M637">
        <v>84</v>
      </c>
      <c r="N637">
        <v>83</v>
      </c>
      <c r="O637">
        <v>72</v>
      </c>
      <c r="P637">
        <v>66</v>
      </c>
      <c r="Q637">
        <v>99</v>
      </c>
      <c r="R637">
        <v>92</v>
      </c>
      <c r="S637">
        <v>92</v>
      </c>
      <c r="T637">
        <v>99</v>
      </c>
      <c r="U637">
        <v>82</v>
      </c>
      <c r="V637">
        <v>83</v>
      </c>
      <c r="W637">
        <v>90</v>
      </c>
      <c r="X637">
        <v>95</v>
      </c>
      <c r="Y637">
        <v>122</v>
      </c>
    </row>
    <row r="638" spans="1:25" x14ac:dyDescent="0.3">
      <c r="A638" t="s">
        <v>22</v>
      </c>
      <c r="B638" t="s">
        <v>21</v>
      </c>
      <c r="C638" t="s">
        <v>245</v>
      </c>
      <c r="D638" t="s">
        <v>306</v>
      </c>
      <c r="E638">
        <v>89</v>
      </c>
      <c r="F638">
        <v>44</v>
      </c>
      <c r="G638">
        <v>43</v>
      </c>
      <c r="H638">
        <v>36</v>
      </c>
      <c r="I638">
        <v>42</v>
      </c>
      <c r="J638">
        <v>39</v>
      </c>
      <c r="K638">
        <v>31</v>
      </c>
      <c r="L638">
        <v>34</v>
      </c>
      <c r="M638">
        <v>32</v>
      </c>
      <c r="N638">
        <v>76</v>
      </c>
      <c r="O638">
        <v>62</v>
      </c>
      <c r="P638">
        <v>55</v>
      </c>
      <c r="Q638">
        <v>54</v>
      </c>
      <c r="R638">
        <v>82</v>
      </c>
      <c r="S638">
        <v>83</v>
      </c>
      <c r="T638">
        <v>80</v>
      </c>
      <c r="U638">
        <v>84</v>
      </c>
      <c r="V638">
        <v>71</v>
      </c>
      <c r="W638">
        <v>76</v>
      </c>
      <c r="X638">
        <v>79</v>
      </c>
      <c r="Y638">
        <v>81</v>
      </c>
    </row>
    <row r="639" spans="1:25" x14ac:dyDescent="0.3">
      <c r="A639" t="s">
        <v>22</v>
      </c>
      <c r="B639" t="s">
        <v>21</v>
      </c>
      <c r="C639" t="s">
        <v>245</v>
      </c>
      <c r="D639" t="s">
        <v>306</v>
      </c>
      <c r="E639">
        <v>90</v>
      </c>
      <c r="F639">
        <v>124</v>
      </c>
      <c r="G639">
        <v>130</v>
      </c>
      <c r="H639">
        <v>128</v>
      </c>
      <c r="I639">
        <v>123</v>
      </c>
      <c r="J639">
        <v>125</v>
      </c>
      <c r="K639">
        <v>132</v>
      </c>
      <c r="L639">
        <v>125</v>
      </c>
      <c r="M639">
        <v>121</v>
      </c>
      <c r="N639">
        <v>116</v>
      </c>
      <c r="O639">
        <v>159</v>
      </c>
      <c r="P639">
        <v>185</v>
      </c>
      <c r="Q639">
        <v>183</v>
      </c>
      <c r="R639">
        <v>199</v>
      </c>
      <c r="S639">
        <v>222</v>
      </c>
      <c r="T639">
        <v>246</v>
      </c>
      <c r="U639">
        <v>275</v>
      </c>
      <c r="V639">
        <v>275</v>
      </c>
      <c r="W639">
        <v>265</v>
      </c>
      <c r="X639">
        <v>272</v>
      </c>
      <c r="Y639">
        <v>249</v>
      </c>
    </row>
    <row r="640" spans="1:25" x14ac:dyDescent="0.3">
      <c r="A640" t="s">
        <v>22</v>
      </c>
      <c r="B640" t="s">
        <v>21</v>
      </c>
      <c r="C640" t="s">
        <v>245</v>
      </c>
      <c r="D640" t="s">
        <v>307</v>
      </c>
      <c r="E640">
        <v>0</v>
      </c>
      <c r="F640">
        <v>519</v>
      </c>
      <c r="G640">
        <v>485</v>
      </c>
      <c r="H640">
        <v>531</v>
      </c>
      <c r="I640">
        <v>608</v>
      </c>
      <c r="J640">
        <v>581</v>
      </c>
      <c r="K640">
        <v>603</v>
      </c>
      <c r="L640">
        <v>559</v>
      </c>
      <c r="M640">
        <v>613</v>
      </c>
      <c r="N640">
        <v>595</v>
      </c>
      <c r="O640">
        <v>583</v>
      </c>
      <c r="P640">
        <v>617</v>
      </c>
      <c r="Q640">
        <v>612</v>
      </c>
      <c r="R640">
        <v>611</v>
      </c>
      <c r="S640">
        <v>594</v>
      </c>
      <c r="T640">
        <v>622</v>
      </c>
      <c r="U640">
        <v>590</v>
      </c>
      <c r="V640">
        <v>611</v>
      </c>
      <c r="W640">
        <v>533</v>
      </c>
      <c r="X640">
        <v>567</v>
      </c>
      <c r="Y640">
        <v>559</v>
      </c>
    </row>
    <row r="641" spans="1:25" x14ac:dyDescent="0.3">
      <c r="A641" t="s">
        <v>22</v>
      </c>
      <c r="B641" t="s">
        <v>21</v>
      </c>
      <c r="C641" t="s">
        <v>245</v>
      </c>
      <c r="D641" t="s">
        <v>307</v>
      </c>
      <c r="E641">
        <v>1</v>
      </c>
      <c r="F641">
        <v>514</v>
      </c>
      <c r="G641">
        <v>531</v>
      </c>
      <c r="H641">
        <v>502</v>
      </c>
      <c r="I641">
        <v>542</v>
      </c>
      <c r="J641">
        <v>600</v>
      </c>
      <c r="K641">
        <v>598</v>
      </c>
      <c r="L641">
        <v>592</v>
      </c>
      <c r="M641">
        <v>579</v>
      </c>
      <c r="N641">
        <v>621</v>
      </c>
      <c r="O641">
        <v>582</v>
      </c>
      <c r="P641">
        <v>615</v>
      </c>
      <c r="Q641">
        <v>649</v>
      </c>
      <c r="R641">
        <v>642</v>
      </c>
      <c r="S641">
        <v>630</v>
      </c>
      <c r="T641">
        <v>643</v>
      </c>
      <c r="U641">
        <v>641</v>
      </c>
      <c r="V641">
        <v>617</v>
      </c>
      <c r="W641">
        <v>619</v>
      </c>
      <c r="X641">
        <v>545</v>
      </c>
      <c r="Y641">
        <v>578</v>
      </c>
    </row>
    <row r="642" spans="1:25" x14ac:dyDescent="0.3">
      <c r="A642" t="s">
        <v>22</v>
      </c>
      <c r="B642" t="s">
        <v>21</v>
      </c>
      <c r="C642" t="s">
        <v>245</v>
      </c>
      <c r="D642" t="s">
        <v>307</v>
      </c>
      <c r="E642">
        <v>2</v>
      </c>
      <c r="F642">
        <v>541</v>
      </c>
      <c r="G642">
        <v>511</v>
      </c>
      <c r="H642">
        <v>550</v>
      </c>
      <c r="I642">
        <v>504</v>
      </c>
      <c r="J642">
        <v>542</v>
      </c>
      <c r="K642">
        <v>610</v>
      </c>
      <c r="L642">
        <v>589</v>
      </c>
      <c r="M642">
        <v>591</v>
      </c>
      <c r="N642">
        <v>584</v>
      </c>
      <c r="O642">
        <v>612</v>
      </c>
      <c r="P642">
        <v>602</v>
      </c>
      <c r="Q642">
        <v>634</v>
      </c>
      <c r="R642">
        <v>666</v>
      </c>
      <c r="S642">
        <v>678</v>
      </c>
      <c r="T642">
        <v>613</v>
      </c>
      <c r="U642">
        <v>666</v>
      </c>
      <c r="V642">
        <v>648</v>
      </c>
      <c r="W642">
        <v>637</v>
      </c>
      <c r="X642">
        <v>633</v>
      </c>
      <c r="Y642">
        <v>563</v>
      </c>
    </row>
    <row r="643" spans="1:25" x14ac:dyDescent="0.3">
      <c r="A643" t="s">
        <v>22</v>
      </c>
      <c r="B643" t="s">
        <v>21</v>
      </c>
      <c r="C643" t="s">
        <v>245</v>
      </c>
      <c r="D643" t="s">
        <v>307</v>
      </c>
      <c r="E643">
        <v>3</v>
      </c>
      <c r="F643">
        <v>550</v>
      </c>
      <c r="G643">
        <v>544</v>
      </c>
      <c r="H643">
        <v>511</v>
      </c>
      <c r="I643">
        <v>541</v>
      </c>
      <c r="J643">
        <v>517</v>
      </c>
      <c r="K643">
        <v>550</v>
      </c>
      <c r="L643">
        <v>599</v>
      </c>
      <c r="M643">
        <v>590</v>
      </c>
      <c r="N643">
        <v>589</v>
      </c>
      <c r="O643">
        <v>599</v>
      </c>
      <c r="P643">
        <v>633</v>
      </c>
      <c r="Q643">
        <v>627</v>
      </c>
      <c r="R643">
        <v>644</v>
      </c>
      <c r="S643">
        <v>676</v>
      </c>
      <c r="T643">
        <v>675</v>
      </c>
      <c r="U643">
        <v>633</v>
      </c>
      <c r="V643">
        <v>684</v>
      </c>
      <c r="W643">
        <v>665</v>
      </c>
      <c r="X643">
        <v>652</v>
      </c>
      <c r="Y643">
        <v>655</v>
      </c>
    </row>
    <row r="644" spans="1:25" x14ac:dyDescent="0.3">
      <c r="A644" t="s">
        <v>22</v>
      </c>
      <c r="B644" t="s">
        <v>21</v>
      </c>
      <c r="C644" t="s">
        <v>245</v>
      </c>
      <c r="D644" t="s">
        <v>307</v>
      </c>
      <c r="E644">
        <v>4</v>
      </c>
      <c r="F644">
        <v>580</v>
      </c>
      <c r="G644">
        <v>567</v>
      </c>
      <c r="H644">
        <v>566</v>
      </c>
      <c r="I644">
        <v>519</v>
      </c>
      <c r="J644">
        <v>546</v>
      </c>
      <c r="K644">
        <v>514</v>
      </c>
      <c r="L644">
        <v>545</v>
      </c>
      <c r="M644">
        <v>600</v>
      </c>
      <c r="N644">
        <v>570</v>
      </c>
      <c r="O644">
        <v>591</v>
      </c>
      <c r="P644">
        <v>607</v>
      </c>
      <c r="Q644">
        <v>641</v>
      </c>
      <c r="R644">
        <v>625</v>
      </c>
      <c r="S644">
        <v>651</v>
      </c>
      <c r="T644">
        <v>680</v>
      </c>
      <c r="U644">
        <v>691</v>
      </c>
      <c r="V644">
        <v>652</v>
      </c>
      <c r="W644">
        <v>696</v>
      </c>
      <c r="X644">
        <v>670</v>
      </c>
      <c r="Y644">
        <v>670</v>
      </c>
    </row>
    <row r="645" spans="1:25" x14ac:dyDescent="0.3">
      <c r="A645" t="s">
        <v>22</v>
      </c>
      <c r="B645" t="s">
        <v>21</v>
      </c>
      <c r="C645" t="s">
        <v>245</v>
      </c>
      <c r="D645" t="s">
        <v>307</v>
      </c>
      <c r="E645">
        <v>5</v>
      </c>
      <c r="F645">
        <v>613</v>
      </c>
      <c r="G645">
        <v>597</v>
      </c>
      <c r="H645">
        <v>580</v>
      </c>
      <c r="I645">
        <v>568</v>
      </c>
      <c r="J645">
        <v>533</v>
      </c>
      <c r="K645">
        <v>542</v>
      </c>
      <c r="L645">
        <v>513</v>
      </c>
      <c r="M645">
        <v>546</v>
      </c>
      <c r="N645">
        <v>603</v>
      </c>
      <c r="O645">
        <v>583</v>
      </c>
      <c r="P645">
        <v>594</v>
      </c>
      <c r="Q645">
        <v>617</v>
      </c>
      <c r="R645">
        <v>654</v>
      </c>
      <c r="S645">
        <v>625</v>
      </c>
      <c r="T645">
        <v>662</v>
      </c>
      <c r="U645">
        <v>696</v>
      </c>
      <c r="V645">
        <v>712</v>
      </c>
      <c r="W645">
        <v>672</v>
      </c>
      <c r="X645">
        <v>713</v>
      </c>
      <c r="Y645">
        <v>670</v>
      </c>
    </row>
    <row r="646" spans="1:25" x14ac:dyDescent="0.3">
      <c r="A646" t="s">
        <v>22</v>
      </c>
      <c r="B646" t="s">
        <v>21</v>
      </c>
      <c r="C646" t="s">
        <v>245</v>
      </c>
      <c r="D646" t="s">
        <v>307</v>
      </c>
      <c r="E646">
        <v>6</v>
      </c>
      <c r="F646">
        <v>615</v>
      </c>
      <c r="G646">
        <v>627</v>
      </c>
      <c r="H646">
        <v>604</v>
      </c>
      <c r="I646">
        <v>580</v>
      </c>
      <c r="J646">
        <v>567</v>
      </c>
      <c r="K646">
        <v>535</v>
      </c>
      <c r="L646">
        <v>534</v>
      </c>
      <c r="M646">
        <v>524</v>
      </c>
      <c r="N646">
        <v>539</v>
      </c>
      <c r="O646">
        <v>604</v>
      </c>
      <c r="P646">
        <v>597</v>
      </c>
      <c r="Q646">
        <v>598</v>
      </c>
      <c r="R646">
        <v>631</v>
      </c>
      <c r="S646">
        <v>666</v>
      </c>
      <c r="T646">
        <v>633</v>
      </c>
      <c r="U646">
        <v>672</v>
      </c>
      <c r="V646">
        <v>708</v>
      </c>
      <c r="W646">
        <v>714</v>
      </c>
      <c r="X646">
        <v>687</v>
      </c>
      <c r="Y646">
        <v>725</v>
      </c>
    </row>
    <row r="647" spans="1:25" x14ac:dyDescent="0.3">
      <c r="A647" t="s">
        <v>22</v>
      </c>
      <c r="B647" t="s">
        <v>21</v>
      </c>
      <c r="C647" t="s">
        <v>245</v>
      </c>
      <c r="D647" t="s">
        <v>307</v>
      </c>
      <c r="E647">
        <v>7</v>
      </c>
      <c r="F647">
        <v>611</v>
      </c>
      <c r="G647">
        <v>609</v>
      </c>
      <c r="H647">
        <v>632</v>
      </c>
      <c r="I647">
        <v>616</v>
      </c>
      <c r="J647">
        <v>591</v>
      </c>
      <c r="K647">
        <v>570</v>
      </c>
      <c r="L647">
        <v>536</v>
      </c>
      <c r="M647">
        <v>534</v>
      </c>
      <c r="N647">
        <v>529</v>
      </c>
      <c r="O647">
        <v>546</v>
      </c>
      <c r="P647">
        <v>615</v>
      </c>
      <c r="Q647">
        <v>610</v>
      </c>
      <c r="R647">
        <v>606</v>
      </c>
      <c r="S647">
        <v>645</v>
      </c>
      <c r="T647">
        <v>667</v>
      </c>
      <c r="U647">
        <v>641</v>
      </c>
      <c r="V647">
        <v>688</v>
      </c>
      <c r="W647">
        <v>707</v>
      </c>
      <c r="X647">
        <v>713</v>
      </c>
      <c r="Y647">
        <v>684</v>
      </c>
    </row>
    <row r="648" spans="1:25" x14ac:dyDescent="0.3">
      <c r="A648" t="s">
        <v>22</v>
      </c>
      <c r="B648" t="s">
        <v>21</v>
      </c>
      <c r="C648" t="s">
        <v>245</v>
      </c>
      <c r="D648" t="s">
        <v>307</v>
      </c>
      <c r="E648">
        <v>8</v>
      </c>
      <c r="F648">
        <v>627</v>
      </c>
      <c r="G648">
        <v>618</v>
      </c>
      <c r="H648">
        <v>609</v>
      </c>
      <c r="I648">
        <v>633</v>
      </c>
      <c r="J648">
        <v>614</v>
      </c>
      <c r="K648">
        <v>587</v>
      </c>
      <c r="L648">
        <v>584</v>
      </c>
      <c r="M648">
        <v>535</v>
      </c>
      <c r="N648">
        <v>539</v>
      </c>
      <c r="O648">
        <v>523</v>
      </c>
      <c r="P648">
        <v>538</v>
      </c>
      <c r="Q648">
        <v>626</v>
      </c>
      <c r="R648">
        <v>620</v>
      </c>
      <c r="S648">
        <v>611</v>
      </c>
      <c r="T648">
        <v>650</v>
      </c>
      <c r="U648">
        <v>662</v>
      </c>
      <c r="V648">
        <v>664</v>
      </c>
      <c r="W648">
        <v>696</v>
      </c>
      <c r="X648">
        <v>718</v>
      </c>
      <c r="Y648">
        <v>723</v>
      </c>
    </row>
    <row r="649" spans="1:25" x14ac:dyDescent="0.3">
      <c r="A649" t="s">
        <v>22</v>
      </c>
      <c r="B649" t="s">
        <v>21</v>
      </c>
      <c r="C649" t="s">
        <v>245</v>
      </c>
      <c r="D649" t="s">
        <v>307</v>
      </c>
      <c r="E649">
        <v>9</v>
      </c>
      <c r="F649">
        <v>645</v>
      </c>
      <c r="G649">
        <v>635</v>
      </c>
      <c r="H649">
        <v>621</v>
      </c>
      <c r="I649">
        <v>629</v>
      </c>
      <c r="J649">
        <v>633</v>
      </c>
      <c r="K649">
        <v>623</v>
      </c>
      <c r="L649">
        <v>590</v>
      </c>
      <c r="M649">
        <v>599</v>
      </c>
      <c r="N649">
        <v>539</v>
      </c>
      <c r="O649">
        <v>548</v>
      </c>
      <c r="P649">
        <v>529</v>
      </c>
      <c r="Q649">
        <v>551</v>
      </c>
      <c r="R649">
        <v>634</v>
      </c>
      <c r="S649">
        <v>621</v>
      </c>
      <c r="T649">
        <v>622</v>
      </c>
      <c r="U649">
        <v>669</v>
      </c>
      <c r="V649">
        <v>674</v>
      </c>
      <c r="W649">
        <v>669</v>
      </c>
      <c r="X649">
        <v>707</v>
      </c>
      <c r="Y649">
        <v>717</v>
      </c>
    </row>
    <row r="650" spans="1:25" x14ac:dyDescent="0.3">
      <c r="A650" t="s">
        <v>22</v>
      </c>
      <c r="B650" t="s">
        <v>21</v>
      </c>
      <c r="C650" t="s">
        <v>245</v>
      </c>
      <c r="D650" t="s">
        <v>307</v>
      </c>
      <c r="E650">
        <v>10</v>
      </c>
      <c r="F650">
        <v>660</v>
      </c>
      <c r="G650">
        <v>657</v>
      </c>
      <c r="H650">
        <v>645</v>
      </c>
      <c r="I650">
        <v>629</v>
      </c>
      <c r="J650">
        <v>640</v>
      </c>
      <c r="K650">
        <v>633</v>
      </c>
      <c r="L650">
        <v>629</v>
      </c>
      <c r="M650">
        <v>602</v>
      </c>
      <c r="N650">
        <v>599</v>
      </c>
      <c r="O650">
        <v>556</v>
      </c>
      <c r="P650">
        <v>555</v>
      </c>
      <c r="Q650">
        <v>539</v>
      </c>
      <c r="R650">
        <v>551</v>
      </c>
      <c r="S650">
        <v>638</v>
      </c>
      <c r="T650">
        <v>635</v>
      </c>
      <c r="U650">
        <v>632</v>
      </c>
      <c r="V650">
        <v>674</v>
      </c>
      <c r="W650">
        <v>682</v>
      </c>
      <c r="X650">
        <v>672</v>
      </c>
      <c r="Y650">
        <v>719</v>
      </c>
    </row>
    <row r="651" spans="1:25" x14ac:dyDescent="0.3">
      <c r="A651" t="s">
        <v>22</v>
      </c>
      <c r="B651" t="s">
        <v>21</v>
      </c>
      <c r="C651" t="s">
        <v>245</v>
      </c>
      <c r="D651" t="s">
        <v>307</v>
      </c>
      <c r="E651">
        <v>11</v>
      </c>
      <c r="F651">
        <v>678</v>
      </c>
      <c r="G651">
        <v>653</v>
      </c>
      <c r="H651">
        <v>657</v>
      </c>
      <c r="I651">
        <v>650</v>
      </c>
      <c r="J651">
        <v>633</v>
      </c>
      <c r="K651">
        <v>646</v>
      </c>
      <c r="L651">
        <v>632</v>
      </c>
      <c r="M651">
        <v>629</v>
      </c>
      <c r="N651">
        <v>603</v>
      </c>
      <c r="O651">
        <v>603</v>
      </c>
      <c r="P651">
        <v>567</v>
      </c>
      <c r="Q651">
        <v>558</v>
      </c>
      <c r="R651">
        <v>549</v>
      </c>
      <c r="S651">
        <v>559</v>
      </c>
      <c r="T651">
        <v>644</v>
      </c>
      <c r="U651">
        <v>643</v>
      </c>
      <c r="V651">
        <v>637</v>
      </c>
      <c r="W651">
        <v>692</v>
      </c>
      <c r="X651">
        <v>690</v>
      </c>
      <c r="Y651">
        <v>682</v>
      </c>
    </row>
    <row r="652" spans="1:25" x14ac:dyDescent="0.3">
      <c r="A652" t="s">
        <v>22</v>
      </c>
      <c r="B652" t="s">
        <v>21</v>
      </c>
      <c r="C652" t="s">
        <v>245</v>
      </c>
      <c r="D652" t="s">
        <v>307</v>
      </c>
      <c r="E652">
        <v>12</v>
      </c>
      <c r="F652">
        <v>659</v>
      </c>
      <c r="G652">
        <v>671</v>
      </c>
      <c r="H652">
        <v>652</v>
      </c>
      <c r="I652">
        <v>655</v>
      </c>
      <c r="J652">
        <v>661</v>
      </c>
      <c r="K652">
        <v>637</v>
      </c>
      <c r="L652">
        <v>657</v>
      </c>
      <c r="M652">
        <v>640</v>
      </c>
      <c r="N652">
        <v>631</v>
      </c>
      <c r="O652">
        <v>606</v>
      </c>
      <c r="P652">
        <v>613</v>
      </c>
      <c r="Q652">
        <v>577</v>
      </c>
      <c r="R652">
        <v>566</v>
      </c>
      <c r="S652">
        <v>547</v>
      </c>
      <c r="T652">
        <v>573</v>
      </c>
      <c r="U652">
        <v>650</v>
      </c>
      <c r="V652">
        <v>652</v>
      </c>
      <c r="W652">
        <v>634</v>
      </c>
      <c r="X652">
        <v>704</v>
      </c>
      <c r="Y652">
        <v>700</v>
      </c>
    </row>
    <row r="653" spans="1:25" x14ac:dyDescent="0.3">
      <c r="A653" t="s">
        <v>22</v>
      </c>
      <c r="B653" t="s">
        <v>21</v>
      </c>
      <c r="C653" t="s">
        <v>245</v>
      </c>
      <c r="D653" t="s">
        <v>307</v>
      </c>
      <c r="E653">
        <v>13</v>
      </c>
      <c r="F653">
        <v>655</v>
      </c>
      <c r="G653">
        <v>659</v>
      </c>
      <c r="H653">
        <v>686</v>
      </c>
      <c r="I653">
        <v>655</v>
      </c>
      <c r="J653">
        <v>664</v>
      </c>
      <c r="K653">
        <v>661</v>
      </c>
      <c r="L653">
        <v>642</v>
      </c>
      <c r="M653">
        <v>666</v>
      </c>
      <c r="N653">
        <v>633</v>
      </c>
      <c r="O653">
        <v>641</v>
      </c>
      <c r="P653">
        <v>615</v>
      </c>
      <c r="Q653">
        <v>607</v>
      </c>
      <c r="R653">
        <v>582</v>
      </c>
      <c r="S653">
        <v>576</v>
      </c>
      <c r="T653">
        <v>548</v>
      </c>
      <c r="U653">
        <v>577</v>
      </c>
      <c r="V653">
        <v>651</v>
      </c>
      <c r="W653">
        <v>653</v>
      </c>
      <c r="X653">
        <v>645</v>
      </c>
      <c r="Y653">
        <v>704</v>
      </c>
    </row>
    <row r="654" spans="1:25" x14ac:dyDescent="0.3">
      <c r="A654" t="s">
        <v>22</v>
      </c>
      <c r="B654" t="s">
        <v>21</v>
      </c>
      <c r="C654" t="s">
        <v>245</v>
      </c>
      <c r="D654" t="s">
        <v>307</v>
      </c>
      <c r="E654">
        <v>14</v>
      </c>
      <c r="F654">
        <v>652</v>
      </c>
      <c r="G654">
        <v>664</v>
      </c>
      <c r="H654">
        <v>655</v>
      </c>
      <c r="I654">
        <v>690</v>
      </c>
      <c r="J654">
        <v>673</v>
      </c>
      <c r="K654">
        <v>664</v>
      </c>
      <c r="L654">
        <v>668</v>
      </c>
      <c r="M654">
        <v>643</v>
      </c>
      <c r="N654">
        <v>661</v>
      </c>
      <c r="O654">
        <v>639</v>
      </c>
      <c r="P654">
        <v>639</v>
      </c>
      <c r="Q654">
        <v>626</v>
      </c>
      <c r="R654">
        <v>613</v>
      </c>
      <c r="S654">
        <v>585</v>
      </c>
      <c r="T654">
        <v>578</v>
      </c>
      <c r="U654">
        <v>546</v>
      </c>
      <c r="V654">
        <v>575</v>
      </c>
      <c r="W654">
        <v>652</v>
      </c>
      <c r="X654">
        <v>664</v>
      </c>
      <c r="Y654">
        <v>658</v>
      </c>
    </row>
    <row r="655" spans="1:25" x14ac:dyDescent="0.3">
      <c r="A655" t="s">
        <v>22</v>
      </c>
      <c r="B655" t="s">
        <v>21</v>
      </c>
      <c r="C655" t="s">
        <v>245</v>
      </c>
      <c r="D655" t="s">
        <v>307</v>
      </c>
      <c r="E655">
        <v>15</v>
      </c>
      <c r="F655">
        <v>672</v>
      </c>
      <c r="G655">
        <v>649</v>
      </c>
      <c r="H655">
        <v>667</v>
      </c>
      <c r="I655">
        <v>654</v>
      </c>
      <c r="J655">
        <v>688</v>
      </c>
      <c r="K655">
        <v>674</v>
      </c>
      <c r="L655">
        <v>664</v>
      </c>
      <c r="M655">
        <v>661</v>
      </c>
      <c r="N655">
        <v>637</v>
      </c>
      <c r="O655">
        <v>660</v>
      </c>
      <c r="P655">
        <v>645</v>
      </c>
      <c r="Q655">
        <v>646</v>
      </c>
      <c r="R655">
        <v>622</v>
      </c>
      <c r="S655">
        <v>624</v>
      </c>
      <c r="T655">
        <v>585</v>
      </c>
      <c r="U655">
        <v>575</v>
      </c>
      <c r="V655">
        <v>547</v>
      </c>
      <c r="W655">
        <v>589</v>
      </c>
      <c r="X655">
        <v>666</v>
      </c>
      <c r="Y655">
        <v>674</v>
      </c>
    </row>
    <row r="656" spans="1:25" x14ac:dyDescent="0.3">
      <c r="A656" t="s">
        <v>22</v>
      </c>
      <c r="B656" t="s">
        <v>21</v>
      </c>
      <c r="C656" t="s">
        <v>245</v>
      </c>
      <c r="D656" t="s">
        <v>307</v>
      </c>
      <c r="E656">
        <v>16</v>
      </c>
      <c r="F656">
        <v>644</v>
      </c>
      <c r="G656">
        <v>668</v>
      </c>
      <c r="H656">
        <v>661</v>
      </c>
      <c r="I656">
        <v>661</v>
      </c>
      <c r="J656">
        <v>662</v>
      </c>
      <c r="K656">
        <v>686</v>
      </c>
      <c r="L656">
        <v>684</v>
      </c>
      <c r="M656">
        <v>675</v>
      </c>
      <c r="N656">
        <v>660</v>
      </c>
      <c r="O656">
        <v>650</v>
      </c>
      <c r="P656">
        <v>659</v>
      </c>
      <c r="Q656">
        <v>651</v>
      </c>
      <c r="R656">
        <v>669</v>
      </c>
      <c r="S656">
        <v>624</v>
      </c>
      <c r="T656">
        <v>627</v>
      </c>
      <c r="U656">
        <v>573</v>
      </c>
      <c r="V656">
        <v>573</v>
      </c>
      <c r="W656">
        <v>553</v>
      </c>
      <c r="X656">
        <v>589</v>
      </c>
      <c r="Y656">
        <v>670</v>
      </c>
    </row>
    <row r="657" spans="1:25" x14ac:dyDescent="0.3">
      <c r="A657" t="s">
        <v>22</v>
      </c>
      <c r="B657" t="s">
        <v>21</v>
      </c>
      <c r="C657" t="s">
        <v>245</v>
      </c>
      <c r="D657" t="s">
        <v>307</v>
      </c>
      <c r="E657">
        <v>17</v>
      </c>
      <c r="F657">
        <v>628</v>
      </c>
      <c r="G657">
        <v>635</v>
      </c>
      <c r="H657">
        <v>673</v>
      </c>
      <c r="I657">
        <v>666</v>
      </c>
      <c r="J657">
        <v>669</v>
      </c>
      <c r="K657">
        <v>665</v>
      </c>
      <c r="L657">
        <v>694</v>
      </c>
      <c r="M657">
        <v>677</v>
      </c>
      <c r="N657">
        <v>675</v>
      </c>
      <c r="O657">
        <v>641</v>
      </c>
      <c r="P657">
        <v>650</v>
      </c>
      <c r="Q657">
        <v>667</v>
      </c>
      <c r="R657">
        <v>651</v>
      </c>
      <c r="S657">
        <v>669</v>
      </c>
      <c r="T657">
        <v>614</v>
      </c>
      <c r="U657">
        <v>629</v>
      </c>
      <c r="V657">
        <v>572</v>
      </c>
      <c r="W657">
        <v>573</v>
      </c>
      <c r="X657">
        <v>562</v>
      </c>
      <c r="Y657">
        <v>592</v>
      </c>
    </row>
    <row r="658" spans="1:25" x14ac:dyDescent="0.3">
      <c r="A658" t="s">
        <v>22</v>
      </c>
      <c r="B658" t="s">
        <v>21</v>
      </c>
      <c r="C658" t="s">
        <v>245</v>
      </c>
      <c r="D658" t="s">
        <v>307</v>
      </c>
      <c r="E658">
        <v>18</v>
      </c>
      <c r="F658">
        <v>585</v>
      </c>
      <c r="G658">
        <v>609</v>
      </c>
      <c r="H658">
        <v>610</v>
      </c>
      <c r="I658">
        <v>648</v>
      </c>
      <c r="J658">
        <v>626</v>
      </c>
      <c r="K658">
        <v>646</v>
      </c>
      <c r="L658">
        <v>642</v>
      </c>
      <c r="M658">
        <v>661</v>
      </c>
      <c r="N658">
        <v>644</v>
      </c>
      <c r="O658">
        <v>651</v>
      </c>
      <c r="P658">
        <v>609</v>
      </c>
      <c r="Q658">
        <v>635</v>
      </c>
      <c r="R658">
        <v>641</v>
      </c>
      <c r="S658">
        <v>617</v>
      </c>
      <c r="T658">
        <v>636</v>
      </c>
      <c r="U658">
        <v>594</v>
      </c>
      <c r="V658">
        <v>605</v>
      </c>
      <c r="W658">
        <v>560</v>
      </c>
      <c r="X658">
        <v>557</v>
      </c>
      <c r="Y658">
        <v>534</v>
      </c>
    </row>
    <row r="659" spans="1:25" x14ac:dyDescent="0.3">
      <c r="A659" t="s">
        <v>22</v>
      </c>
      <c r="B659" t="s">
        <v>21</v>
      </c>
      <c r="C659" t="s">
        <v>245</v>
      </c>
      <c r="D659" t="s">
        <v>307</v>
      </c>
      <c r="E659">
        <v>19</v>
      </c>
      <c r="F659">
        <v>426</v>
      </c>
      <c r="G659">
        <v>472</v>
      </c>
      <c r="H659">
        <v>458</v>
      </c>
      <c r="I659">
        <v>499</v>
      </c>
      <c r="J659">
        <v>535</v>
      </c>
      <c r="K659">
        <v>518</v>
      </c>
      <c r="L659">
        <v>538</v>
      </c>
      <c r="M659">
        <v>516</v>
      </c>
      <c r="N659">
        <v>523</v>
      </c>
      <c r="O659">
        <v>498</v>
      </c>
      <c r="P659">
        <v>496</v>
      </c>
      <c r="Q659">
        <v>445</v>
      </c>
      <c r="R659">
        <v>508</v>
      </c>
      <c r="S659">
        <v>529</v>
      </c>
      <c r="T659">
        <v>487</v>
      </c>
      <c r="U659">
        <v>493</v>
      </c>
      <c r="V659">
        <v>447</v>
      </c>
      <c r="W659">
        <v>458</v>
      </c>
      <c r="X659">
        <v>423</v>
      </c>
      <c r="Y659">
        <v>433</v>
      </c>
    </row>
    <row r="660" spans="1:25" x14ac:dyDescent="0.3">
      <c r="A660" t="s">
        <v>22</v>
      </c>
      <c r="B660" t="s">
        <v>21</v>
      </c>
      <c r="C660" t="s">
        <v>245</v>
      </c>
      <c r="D660" t="s">
        <v>307</v>
      </c>
      <c r="E660">
        <v>20</v>
      </c>
      <c r="F660">
        <v>457</v>
      </c>
      <c r="G660">
        <v>392</v>
      </c>
      <c r="H660">
        <v>435</v>
      </c>
      <c r="I660">
        <v>420</v>
      </c>
      <c r="J660">
        <v>454</v>
      </c>
      <c r="K660">
        <v>512</v>
      </c>
      <c r="L660">
        <v>520</v>
      </c>
      <c r="M660">
        <v>529</v>
      </c>
      <c r="N660">
        <v>493</v>
      </c>
      <c r="O660">
        <v>493</v>
      </c>
      <c r="P660">
        <v>472</v>
      </c>
      <c r="Q660">
        <v>464</v>
      </c>
      <c r="R660">
        <v>445</v>
      </c>
      <c r="S660">
        <v>472</v>
      </c>
      <c r="T660">
        <v>497</v>
      </c>
      <c r="U660">
        <v>452</v>
      </c>
      <c r="V660">
        <v>482</v>
      </c>
      <c r="W660">
        <v>434</v>
      </c>
      <c r="X660">
        <v>473</v>
      </c>
      <c r="Y660">
        <v>408</v>
      </c>
    </row>
    <row r="661" spans="1:25" x14ac:dyDescent="0.3">
      <c r="A661" t="s">
        <v>22</v>
      </c>
      <c r="B661" t="s">
        <v>21</v>
      </c>
      <c r="C661" t="s">
        <v>245</v>
      </c>
      <c r="D661" t="s">
        <v>307</v>
      </c>
      <c r="E661">
        <v>21</v>
      </c>
      <c r="F661">
        <v>452</v>
      </c>
      <c r="G661">
        <v>483</v>
      </c>
      <c r="H661">
        <v>440</v>
      </c>
      <c r="I661">
        <v>474</v>
      </c>
      <c r="J661">
        <v>458</v>
      </c>
      <c r="K661">
        <v>480</v>
      </c>
      <c r="L661">
        <v>535</v>
      </c>
      <c r="M661">
        <v>564</v>
      </c>
      <c r="N661">
        <v>568</v>
      </c>
      <c r="O661">
        <v>514</v>
      </c>
      <c r="P661">
        <v>517</v>
      </c>
      <c r="Q661">
        <v>504</v>
      </c>
      <c r="R661">
        <v>533</v>
      </c>
      <c r="S661">
        <v>489</v>
      </c>
      <c r="T661">
        <v>469</v>
      </c>
      <c r="U661">
        <v>538</v>
      </c>
      <c r="V661">
        <v>474</v>
      </c>
      <c r="W661">
        <v>520</v>
      </c>
      <c r="X661">
        <v>472</v>
      </c>
      <c r="Y661">
        <v>479</v>
      </c>
    </row>
    <row r="662" spans="1:25" x14ac:dyDescent="0.3">
      <c r="A662" t="s">
        <v>22</v>
      </c>
      <c r="B662" t="s">
        <v>21</v>
      </c>
      <c r="C662" t="s">
        <v>245</v>
      </c>
      <c r="D662" t="s">
        <v>307</v>
      </c>
      <c r="E662">
        <v>22</v>
      </c>
      <c r="F662">
        <v>476</v>
      </c>
      <c r="G662">
        <v>481</v>
      </c>
      <c r="H662">
        <v>520</v>
      </c>
      <c r="I662">
        <v>484</v>
      </c>
      <c r="J662">
        <v>532</v>
      </c>
      <c r="K662">
        <v>539</v>
      </c>
      <c r="L662">
        <v>532</v>
      </c>
      <c r="M662">
        <v>580</v>
      </c>
      <c r="N662">
        <v>584</v>
      </c>
      <c r="O662">
        <v>635</v>
      </c>
      <c r="P662">
        <v>598</v>
      </c>
      <c r="Q662">
        <v>580</v>
      </c>
      <c r="R662">
        <v>573</v>
      </c>
      <c r="S662">
        <v>587</v>
      </c>
      <c r="T662">
        <v>569</v>
      </c>
      <c r="U662">
        <v>537</v>
      </c>
      <c r="V662">
        <v>603</v>
      </c>
      <c r="W662">
        <v>546</v>
      </c>
      <c r="X662">
        <v>559</v>
      </c>
      <c r="Y662">
        <v>528</v>
      </c>
    </row>
    <row r="663" spans="1:25" x14ac:dyDescent="0.3">
      <c r="A663" t="s">
        <v>22</v>
      </c>
      <c r="B663" t="s">
        <v>21</v>
      </c>
      <c r="C663" t="s">
        <v>245</v>
      </c>
      <c r="D663" t="s">
        <v>307</v>
      </c>
      <c r="E663">
        <v>23</v>
      </c>
      <c r="F663">
        <v>479</v>
      </c>
      <c r="G663">
        <v>505</v>
      </c>
      <c r="H663">
        <v>500</v>
      </c>
      <c r="I663">
        <v>544</v>
      </c>
      <c r="J663">
        <v>521</v>
      </c>
      <c r="K663">
        <v>538</v>
      </c>
      <c r="L663">
        <v>554</v>
      </c>
      <c r="M663">
        <v>579</v>
      </c>
      <c r="N663">
        <v>594</v>
      </c>
      <c r="O663">
        <v>601</v>
      </c>
      <c r="P663">
        <v>676</v>
      </c>
      <c r="Q663">
        <v>617</v>
      </c>
      <c r="R663">
        <v>611</v>
      </c>
      <c r="S663">
        <v>581</v>
      </c>
      <c r="T663">
        <v>626</v>
      </c>
      <c r="U663">
        <v>583</v>
      </c>
      <c r="V663">
        <v>535</v>
      </c>
      <c r="W663">
        <v>627</v>
      </c>
      <c r="X663">
        <v>599</v>
      </c>
      <c r="Y663">
        <v>596</v>
      </c>
    </row>
    <row r="664" spans="1:25" x14ac:dyDescent="0.3">
      <c r="A664" t="s">
        <v>22</v>
      </c>
      <c r="B664" t="s">
        <v>21</v>
      </c>
      <c r="C664" t="s">
        <v>245</v>
      </c>
      <c r="D664" t="s">
        <v>307</v>
      </c>
      <c r="E664">
        <v>24</v>
      </c>
      <c r="F664">
        <v>518</v>
      </c>
      <c r="G664">
        <v>505</v>
      </c>
      <c r="H664">
        <v>508</v>
      </c>
      <c r="I664">
        <v>530</v>
      </c>
      <c r="J664">
        <v>538</v>
      </c>
      <c r="K664">
        <v>547</v>
      </c>
      <c r="L664">
        <v>547</v>
      </c>
      <c r="M664">
        <v>547</v>
      </c>
      <c r="N664">
        <v>586</v>
      </c>
      <c r="O664">
        <v>607</v>
      </c>
      <c r="P664">
        <v>653</v>
      </c>
      <c r="Q664">
        <v>674</v>
      </c>
      <c r="R664">
        <v>631</v>
      </c>
      <c r="S664">
        <v>624</v>
      </c>
      <c r="T664">
        <v>593</v>
      </c>
      <c r="U664">
        <v>648</v>
      </c>
      <c r="V664">
        <v>600</v>
      </c>
      <c r="W664">
        <v>559</v>
      </c>
      <c r="X664">
        <v>666</v>
      </c>
      <c r="Y664">
        <v>593</v>
      </c>
    </row>
    <row r="665" spans="1:25" x14ac:dyDescent="0.3">
      <c r="A665" t="s">
        <v>22</v>
      </c>
      <c r="B665" t="s">
        <v>21</v>
      </c>
      <c r="C665" t="s">
        <v>245</v>
      </c>
      <c r="D665" t="s">
        <v>307</v>
      </c>
      <c r="E665">
        <v>25</v>
      </c>
      <c r="F665">
        <v>540</v>
      </c>
      <c r="G665">
        <v>515</v>
      </c>
      <c r="H665">
        <v>508</v>
      </c>
      <c r="I665">
        <v>533</v>
      </c>
      <c r="J665">
        <v>547</v>
      </c>
      <c r="K665">
        <v>532</v>
      </c>
      <c r="L665">
        <v>543</v>
      </c>
      <c r="M665">
        <v>562</v>
      </c>
      <c r="N665">
        <v>561</v>
      </c>
      <c r="O665">
        <v>599</v>
      </c>
      <c r="P665">
        <v>611</v>
      </c>
      <c r="Q665">
        <v>676</v>
      </c>
      <c r="R665">
        <v>696</v>
      </c>
      <c r="S665">
        <v>673</v>
      </c>
      <c r="T665">
        <v>625</v>
      </c>
      <c r="U665">
        <v>610</v>
      </c>
      <c r="V665">
        <v>680</v>
      </c>
      <c r="W665">
        <v>612</v>
      </c>
      <c r="X665">
        <v>575</v>
      </c>
      <c r="Y665">
        <v>701</v>
      </c>
    </row>
    <row r="666" spans="1:25" x14ac:dyDescent="0.3">
      <c r="A666" t="s">
        <v>22</v>
      </c>
      <c r="B666" t="s">
        <v>21</v>
      </c>
      <c r="C666" t="s">
        <v>245</v>
      </c>
      <c r="D666" t="s">
        <v>307</v>
      </c>
      <c r="E666">
        <v>26</v>
      </c>
      <c r="F666">
        <v>553</v>
      </c>
      <c r="G666">
        <v>550</v>
      </c>
      <c r="H666">
        <v>515</v>
      </c>
      <c r="I666">
        <v>531</v>
      </c>
      <c r="J666">
        <v>546</v>
      </c>
      <c r="K666">
        <v>557</v>
      </c>
      <c r="L666">
        <v>525</v>
      </c>
      <c r="M666">
        <v>563</v>
      </c>
      <c r="N666">
        <v>576</v>
      </c>
      <c r="O666">
        <v>566</v>
      </c>
      <c r="P666">
        <v>591</v>
      </c>
      <c r="Q666">
        <v>622</v>
      </c>
      <c r="R666">
        <v>681</v>
      </c>
      <c r="S666">
        <v>703</v>
      </c>
      <c r="T666">
        <v>701</v>
      </c>
      <c r="U666">
        <v>639</v>
      </c>
      <c r="V666">
        <v>636</v>
      </c>
      <c r="W666">
        <v>680</v>
      </c>
      <c r="X666">
        <v>599</v>
      </c>
      <c r="Y666">
        <v>600</v>
      </c>
    </row>
    <row r="667" spans="1:25" x14ac:dyDescent="0.3">
      <c r="A667" t="s">
        <v>22</v>
      </c>
      <c r="B667" t="s">
        <v>21</v>
      </c>
      <c r="C667" t="s">
        <v>245</v>
      </c>
      <c r="D667" t="s">
        <v>307</v>
      </c>
      <c r="E667">
        <v>27</v>
      </c>
      <c r="F667">
        <v>569</v>
      </c>
      <c r="G667">
        <v>565</v>
      </c>
      <c r="H667">
        <v>577</v>
      </c>
      <c r="I667">
        <v>528</v>
      </c>
      <c r="J667">
        <v>538</v>
      </c>
      <c r="K667">
        <v>551</v>
      </c>
      <c r="L667">
        <v>559</v>
      </c>
      <c r="M667">
        <v>539</v>
      </c>
      <c r="N667">
        <v>590</v>
      </c>
      <c r="O667">
        <v>577</v>
      </c>
      <c r="P667">
        <v>589</v>
      </c>
      <c r="Q667">
        <v>622</v>
      </c>
      <c r="R667">
        <v>666</v>
      </c>
      <c r="S667">
        <v>711</v>
      </c>
      <c r="T667">
        <v>716</v>
      </c>
      <c r="U667">
        <v>704</v>
      </c>
      <c r="V667">
        <v>644</v>
      </c>
      <c r="W667">
        <v>651</v>
      </c>
      <c r="X667">
        <v>712</v>
      </c>
      <c r="Y667">
        <v>631</v>
      </c>
    </row>
    <row r="668" spans="1:25" x14ac:dyDescent="0.3">
      <c r="A668" t="s">
        <v>22</v>
      </c>
      <c r="B668" t="s">
        <v>21</v>
      </c>
      <c r="C668" t="s">
        <v>245</v>
      </c>
      <c r="D668" t="s">
        <v>307</v>
      </c>
      <c r="E668">
        <v>28</v>
      </c>
      <c r="F668">
        <v>673</v>
      </c>
      <c r="G668">
        <v>597</v>
      </c>
      <c r="H668">
        <v>585</v>
      </c>
      <c r="I668">
        <v>604</v>
      </c>
      <c r="J668">
        <v>547</v>
      </c>
      <c r="K668">
        <v>559</v>
      </c>
      <c r="L668">
        <v>554</v>
      </c>
      <c r="M668">
        <v>582</v>
      </c>
      <c r="N668">
        <v>550</v>
      </c>
      <c r="O668">
        <v>599</v>
      </c>
      <c r="P668">
        <v>605</v>
      </c>
      <c r="Q668">
        <v>613</v>
      </c>
      <c r="R668">
        <v>664</v>
      </c>
      <c r="S668">
        <v>690</v>
      </c>
      <c r="T668">
        <v>735</v>
      </c>
      <c r="U668">
        <v>719</v>
      </c>
      <c r="V668">
        <v>715</v>
      </c>
      <c r="W668">
        <v>647</v>
      </c>
      <c r="X668">
        <v>656</v>
      </c>
      <c r="Y668">
        <v>748</v>
      </c>
    </row>
    <row r="669" spans="1:25" x14ac:dyDescent="0.3">
      <c r="A669" t="s">
        <v>22</v>
      </c>
      <c r="B669" t="s">
        <v>21</v>
      </c>
      <c r="C669" t="s">
        <v>245</v>
      </c>
      <c r="D669" t="s">
        <v>307</v>
      </c>
      <c r="E669">
        <v>29</v>
      </c>
      <c r="F669">
        <v>727</v>
      </c>
      <c r="G669">
        <v>683</v>
      </c>
      <c r="H669">
        <v>623</v>
      </c>
      <c r="I669">
        <v>596</v>
      </c>
      <c r="J669">
        <v>631</v>
      </c>
      <c r="K669">
        <v>565</v>
      </c>
      <c r="L669">
        <v>577</v>
      </c>
      <c r="M669">
        <v>566</v>
      </c>
      <c r="N669">
        <v>588</v>
      </c>
      <c r="O669">
        <v>569</v>
      </c>
      <c r="P669">
        <v>607</v>
      </c>
      <c r="Q669">
        <v>627</v>
      </c>
      <c r="R669">
        <v>622</v>
      </c>
      <c r="S669">
        <v>706</v>
      </c>
      <c r="T669">
        <v>717</v>
      </c>
      <c r="U669">
        <v>763</v>
      </c>
      <c r="V669">
        <v>744</v>
      </c>
      <c r="W669">
        <v>758</v>
      </c>
      <c r="X669">
        <v>665</v>
      </c>
      <c r="Y669">
        <v>691</v>
      </c>
    </row>
    <row r="670" spans="1:25" x14ac:dyDescent="0.3">
      <c r="A670" t="s">
        <v>22</v>
      </c>
      <c r="B670" t="s">
        <v>21</v>
      </c>
      <c r="C670" t="s">
        <v>245</v>
      </c>
      <c r="D670" t="s">
        <v>307</v>
      </c>
      <c r="E670">
        <v>30</v>
      </c>
      <c r="F670">
        <v>751</v>
      </c>
      <c r="G670">
        <v>737</v>
      </c>
      <c r="H670">
        <v>709</v>
      </c>
      <c r="I670">
        <v>622</v>
      </c>
      <c r="J670">
        <v>618</v>
      </c>
      <c r="K670">
        <v>632</v>
      </c>
      <c r="L670">
        <v>556</v>
      </c>
      <c r="M670">
        <v>597</v>
      </c>
      <c r="N670">
        <v>573</v>
      </c>
      <c r="O670">
        <v>601</v>
      </c>
      <c r="P670">
        <v>596</v>
      </c>
      <c r="Q670">
        <v>653</v>
      </c>
      <c r="R670">
        <v>643</v>
      </c>
      <c r="S670">
        <v>648</v>
      </c>
      <c r="T670">
        <v>724</v>
      </c>
      <c r="U670">
        <v>725</v>
      </c>
      <c r="V670">
        <v>786</v>
      </c>
      <c r="W670">
        <v>790</v>
      </c>
      <c r="X670">
        <v>769</v>
      </c>
      <c r="Y670">
        <v>698</v>
      </c>
    </row>
    <row r="671" spans="1:25" x14ac:dyDescent="0.3">
      <c r="A671" t="s">
        <v>22</v>
      </c>
      <c r="B671" t="s">
        <v>21</v>
      </c>
      <c r="C671" t="s">
        <v>245</v>
      </c>
      <c r="D671" t="s">
        <v>307</v>
      </c>
      <c r="E671">
        <v>31</v>
      </c>
      <c r="F671">
        <v>707</v>
      </c>
      <c r="G671">
        <v>762</v>
      </c>
      <c r="H671">
        <v>771</v>
      </c>
      <c r="I671">
        <v>713</v>
      </c>
      <c r="J671">
        <v>627</v>
      </c>
      <c r="K671">
        <v>629</v>
      </c>
      <c r="L671">
        <v>646</v>
      </c>
      <c r="M671">
        <v>572</v>
      </c>
      <c r="N671">
        <v>597</v>
      </c>
      <c r="O671">
        <v>600</v>
      </c>
      <c r="P671">
        <v>632</v>
      </c>
      <c r="Q671">
        <v>620</v>
      </c>
      <c r="R671">
        <v>658</v>
      </c>
      <c r="S671">
        <v>660</v>
      </c>
      <c r="T671">
        <v>666</v>
      </c>
      <c r="U671">
        <v>763</v>
      </c>
      <c r="V671">
        <v>759</v>
      </c>
      <c r="W671">
        <v>796</v>
      </c>
      <c r="X671">
        <v>797</v>
      </c>
      <c r="Y671">
        <v>788</v>
      </c>
    </row>
    <row r="672" spans="1:25" x14ac:dyDescent="0.3">
      <c r="A672" t="s">
        <v>22</v>
      </c>
      <c r="B672" t="s">
        <v>21</v>
      </c>
      <c r="C672" t="s">
        <v>245</v>
      </c>
      <c r="D672" t="s">
        <v>307</v>
      </c>
      <c r="E672">
        <v>32</v>
      </c>
      <c r="F672">
        <v>783</v>
      </c>
      <c r="G672">
        <v>733</v>
      </c>
      <c r="H672">
        <v>794</v>
      </c>
      <c r="I672">
        <v>795</v>
      </c>
      <c r="J672">
        <v>734</v>
      </c>
      <c r="K672">
        <v>645</v>
      </c>
      <c r="L672">
        <v>626</v>
      </c>
      <c r="M672">
        <v>653</v>
      </c>
      <c r="N672">
        <v>578</v>
      </c>
      <c r="O672">
        <v>607</v>
      </c>
      <c r="P672">
        <v>615</v>
      </c>
      <c r="Q672">
        <v>656</v>
      </c>
      <c r="R672">
        <v>629</v>
      </c>
      <c r="S672">
        <v>667</v>
      </c>
      <c r="T672">
        <v>671</v>
      </c>
      <c r="U672">
        <v>677</v>
      </c>
      <c r="V672">
        <v>799</v>
      </c>
      <c r="W672">
        <v>783</v>
      </c>
      <c r="X672">
        <v>807</v>
      </c>
      <c r="Y672">
        <v>835</v>
      </c>
    </row>
    <row r="673" spans="1:25" x14ac:dyDescent="0.3">
      <c r="A673" t="s">
        <v>22</v>
      </c>
      <c r="B673" t="s">
        <v>21</v>
      </c>
      <c r="C673" t="s">
        <v>245</v>
      </c>
      <c r="D673" t="s">
        <v>307</v>
      </c>
      <c r="E673">
        <v>33</v>
      </c>
      <c r="F673">
        <v>761</v>
      </c>
      <c r="G673">
        <v>810</v>
      </c>
      <c r="H673">
        <v>748</v>
      </c>
      <c r="I673">
        <v>814</v>
      </c>
      <c r="J673">
        <v>798</v>
      </c>
      <c r="K673">
        <v>736</v>
      </c>
      <c r="L673">
        <v>663</v>
      </c>
      <c r="M673">
        <v>647</v>
      </c>
      <c r="N673">
        <v>668</v>
      </c>
      <c r="O673">
        <v>591</v>
      </c>
      <c r="P673">
        <v>608</v>
      </c>
      <c r="Q673">
        <v>635</v>
      </c>
      <c r="R673">
        <v>671</v>
      </c>
      <c r="S673">
        <v>652</v>
      </c>
      <c r="T673">
        <v>710</v>
      </c>
      <c r="U673">
        <v>688</v>
      </c>
      <c r="V673">
        <v>695</v>
      </c>
      <c r="W673">
        <v>802</v>
      </c>
      <c r="X673">
        <v>803</v>
      </c>
      <c r="Y673">
        <v>817</v>
      </c>
    </row>
    <row r="674" spans="1:25" x14ac:dyDescent="0.3">
      <c r="A674" t="s">
        <v>22</v>
      </c>
      <c r="B674" t="s">
        <v>21</v>
      </c>
      <c r="C674" t="s">
        <v>245</v>
      </c>
      <c r="D674" t="s">
        <v>307</v>
      </c>
      <c r="E674">
        <v>34</v>
      </c>
      <c r="F674">
        <v>746</v>
      </c>
      <c r="G674">
        <v>774</v>
      </c>
      <c r="H674">
        <v>826</v>
      </c>
      <c r="I674">
        <v>764</v>
      </c>
      <c r="J674">
        <v>823</v>
      </c>
      <c r="K674">
        <v>811</v>
      </c>
      <c r="L674">
        <v>744</v>
      </c>
      <c r="M674">
        <v>666</v>
      </c>
      <c r="N674">
        <v>640</v>
      </c>
      <c r="O674">
        <v>670</v>
      </c>
      <c r="P674">
        <v>634</v>
      </c>
      <c r="Q674">
        <v>639</v>
      </c>
      <c r="R674">
        <v>651</v>
      </c>
      <c r="S674">
        <v>678</v>
      </c>
      <c r="T674">
        <v>655</v>
      </c>
      <c r="U674">
        <v>732</v>
      </c>
      <c r="V674">
        <v>706</v>
      </c>
      <c r="W674">
        <v>699</v>
      </c>
      <c r="X674">
        <v>818</v>
      </c>
      <c r="Y674">
        <v>810</v>
      </c>
    </row>
    <row r="675" spans="1:25" x14ac:dyDescent="0.3">
      <c r="A675" t="s">
        <v>22</v>
      </c>
      <c r="B675" t="s">
        <v>21</v>
      </c>
      <c r="C675" t="s">
        <v>245</v>
      </c>
      <c r="D675" t="s">
        <v>307</v>
      </c>
      <c r="E675">
        <v>35</v>
      </c>
      <c r="F675">
        <v>749</v>
      </c>
      <c r="G675">
        <v>773</v>
      </c>
      <c r="H675">
        <v>772</v>
      </c>
      <c r="I675">
        <v>832</v>
      </c>
      <c r="J675">
        <v>770</v>
      </c>
      <c r="K675">
        <v>832</v>
      </c>
      <c r="L675">
        <v>825</v>
      </c>
      <c r="M675">
        <v>764</v>
      </c>
      <c r="N675">
        <v>678</v>
      </c>
      <c r="O675">
        <v>644</v>
      </c>
      <c r="P675">
        <v>683</v>
      </c>
      <c r="Q675">
        <v>656</v>
      </c>
      <c r="R675">
        <v>643</v>
      </c>
      <c r="S675">
        <v>668</v>
      </c>
      <c r="T675">
        <v>695</v>
      </c>
      <c r="U675">
        <v>662</v>
      </c>
      <c r="V675">
        <v>758</v>
      </c>
      <c r="W675">
        <v>731</v>
      </c>
      <c r="X675">
        <v>733</v>
      </c>
      <c r="Y675">
        <v>848</v>
      </c>
    </row>
    <row r="676" spans="1:25" x14ac:dyDescent="0.3">
      <c r="A676" t="s">
        <v>22</v>
      </c>
      <c r="B676" t="s">
        <v>21</v>
      </c>
      <c r="C676" t="s">
        <v>245</v>
      </c>
      <c r="D676" t="s">
        <v>307</v>
      </c>
      <c r="E676">
        <v>36</v>
      </c>
      <c r="F676">
        <v>795</v>
      </c>
      <c r="G676">
        <v>763</v>
      </c>
      <c r="H676">
        <v>801</v>
      </c>
      <c r="I676">
        <v>785</v>
      </c>
      <c r="J676">
        <v>829</v>
      </c>
      <c r="K676">
        <v>789</v>
      </c>
      <c r="L676">
        <v>834</v>
      </c>
      <c r="M676">
        <v>823</v>
      </c>
      <c r="N676">
        <v>773</v>
      </c>
      <c r="O676">
        <v>691</v>
      </c>
      <c r="P676">
        <v>640</v>
      </c>
      <c r="Q676">
        <v>694</v>
      </c>
      <c r="R676">
        <v>670</v>
      </c>
      <c r="S676">
        <v>651</v>
      </c>
      <c r="T676">
        <v>663</v>
      </c>
      <c r="U676">
        <v>719</v>
      </c>
      <c r="V676">
        <v>684</v>
      </c>
      <c r="W676">
        <v>778</v>
      </c>
      <c r="X676">
        <v>735</v>
      </c>
      <c r="Y676">
        <v>749</v>
      </c>
    </row>
    <row r="677" spans="1:25" x14ac:dyDescent="0.3">
      <c r="A677" t="s">
        <v>22</v>
      </c>
      <c r="B677" t="s">
        <v>21</v>
      </c>
      <c r="C677" t="s">
        <v>245</v>
      </c>
      <c r="D677" t="s">
        <v>307</v>
      </c>
      <c r="E677">
        <v>37</v>
      </c>
      <c r="F677">
        <v>828</v>
      </c>
      <c r="G677">
        <v>800</v>
      </c>
      <c r="H677">
        <v>778</v>
      </c>
      <c r="I677">
        <v>814</v>
      </c>
      <c r="J677">
        <v>815</v>
      </c>
      <c r="K677">
        <v>834</v>
      </c>
      <c r="L677">
        <v>786</v>
      </c>
      <c r="M677">
        <v>843</v>
      </c>
      <c r="N677">
        <v>811</v>
      </c>
      <c r="O677">
        <v>778</v>
      </c>
      <c r="P677">
        <v>704</v>
      </c>
      <c r="Q677">
        <v>652</v>
      </c>
      <c r="R677">
        <v>713</v>
      </c>
      <c r="S677">
        <v>696</v>
      </c>
      <c r="T677">
        <v>649</v>
      </c>
      <c r="U677">
        <v>676</v>
      </c>
      <c r="V677">
        <v>729</v>
      </c>
      <c r="W677">
        <v>698</v>
      </c>
      <c r="X677">
        <v>793</v>
      </c>
      <c r="Y677">
        <v>750</v>
      </c>
    </row>
    <row r="678" spans="1:25" x14ac:dyDescent="0.3">
      <c r="A678" t="s">
        <v>22</v>
      </c>
      <c r="B678" t="s">
        <v>21</v>
      </c>
      <c r="C678" t="s">
        <v>245</v>
      </c>
      <c r="D678" t="s">
        <v>307</v>
      </c>
      <c r="E678">
        <v>38</v>
      </c>
      <c r="F678">
        <v>831</v>
      </c>
      <c r="G678">
        <v>829</v>
      </c>
      <c r="H678">
        <v>810</v>
      </c>
      <c r="I678">
        <v>809</v>
      </c>
      <c r="J678">
        <v>818</v>
      </c>
      <c r="K678">
        <v>823</v>
      </c>
      <c r="L678">
        <v>835</v>
      </c>
      <c r="M678">
        <v>794</v>
      </c>
      <c r="N678">
        <v>856</v>
      </c>
      <c r="O678">
        <v>816</v>
      </c>
      <c r="P678">
        <v>789</v>
      </c>
      <c r="Q678">
        <v>715</v>
      </c>
      <c r="R678">
        <v>665</v>
      </c>
      <c r="S678">
        <v>710</v>
      </c>
      <c r="T678">
        <v>704</v>
      </c>
      <c r="U678">
        <v>669</v>
      </c>
      <c r="V678">
        <v>686</v>
      </c>
      <c r="W678">
        <v>747</v>
      </c>
      <c r="X678">
        <v>718</v>
      </c>
      <c r="Y678">
        <v>811</v>
      </c>
    </row>
    <row r="679" spans="1:25" x14ac:dyDescent="0.3">
      <c r="A679" t="s">
        <v>22</v>
      </c>
      <c r="B679" t="s">
        <v>21</v>
      </c>
      <c r="C679" t="s">
        <v>245</v>
      </c>
      <c r="D679" t="s">
        <v>307</v>
      </c>
      <c r="E679">
        <v>39</v>
      </c>
      <c r="F679">
        <v>808</v>
      </c>
      <c r="G679">
        <v>823</v>
      </c>
      <c r="H679">
        <v>839</v>
      </c>
      <c r="I679">
        <v>824</v>
      </c>
      <c r="J679">
        <v>810</v>
      </c>
      <c r="K679">
        <v>816</v>
      </c>
      <c r="L679">
        <v>835</v>
      </c>
      <c r="M679">
        <v>849</v>
      </c>
      <c r="N679">
        <v>793</v>
      </c>
      <c r="O679">
        <v>877</v>
      </c>
      <c r="P679">
        <v>827</v>
      </c>
      <c r="Q679">
        <v>777</v>
      </c>
      <c r="R679">
        <v>715</v>
      </c>
      <c r="S679">
        <v>661</v>
      </c>
      <c r="T679">
        <v>727</v>
      </c>
      <c r="U679">
        <v>697</v>
      </c>
      <c r="V679">
        <v>668</v>
      </c>
      <c r="W679">
        <v>713</v>
      </c>
      <c r="X679">
        <v>739</v>
      </c>
      <c r="Y679">
        <v>730</v>
      </c>
    </row>
    <row r="680" spans="1:25" x14ac:dyDescent="0.3">
      <c r="A680" t="s">
        <v>22</v>
      </c>
      <c r="B680" t="s">
        <v>21</v>
      </c>
      <c r="C680" t="s">
        <v>245</v>
      </c>
      <c r="D680" t="s">
        <v>307</v>
      </c>
      <c r="E680">
        <v>40</v>
      </c>
      <c r="F680">
        <v>767</v>
      </c>
      <c r="G680">
        <v>810</v>
      </c>
      <c r="H680">
        <v>835</v>
      </c>
      <c r="I680">
        <v>846</v>
      </c>
      <c r="J680">
        <v>830</v>
      </c>
      <c r="K680">
        <v>805</v>
      </c>
      <c r="L680">
        <v>826</v>
      </c>
      <c r="M680">
        <v>836</v>
      </c>
      <c r="N680">
        <v>840</v>
      </c>
      <c r="O680">
        <v>803</v>
      </c>
      <c r="P680">
        <v>886</v>
      </c>
      <c r="Q680">
        <v>835</v>
      </c>
      <c r="R680">
        <v>800</v>
      </c>
      <c r="S680">
        <v>710</v>
      </c>
      <c r="T680">
        <v>670</v>
      </c>
      <c r="U680">
        <v>733</v>
      </c>
      <c r="V680">
        <v>709</v>
      </c>
      <c r="W680">
        <v>675</v>
      </c>
      <c r="X680">
        <v>733</v>
      </c>
      <c r="Y680">
        <v>747</v>
      </c>
    </row>
    <row r="681" spans="1:25" x14ac:dyDescent="0.3">
      <c r="A681" t="s">
        <v>22</v>
      </c>
      <c r="B681" t="s">
        <v>21</v>
      </c>
      <c r="C681" t="s">
        <v>245</v>
      </c>
      <c r="D681" t="s">
        <v>307</v>
      </c>
      <c r="E681">
        <v>41</v>
      </c>
      <c r="F681">
        <v>749</v>
      </c>
      <c r="G681">
        <v>774</v>
      </c>
      <c r="H681">
        <v>804</v>
      </c>
      <c r="I681">
        <v>832</v>
      </c>
      <c r="J681">
        <v>841</v>
      </c>
      <c r="K681">
        <v>838</v>
      </c>
      <c r="L681">
        <v>815</v>
      </c>
      <c r="M681">
        <v>817</v>
      </c>
      <c r="N681">
        <v>846</v>
      </c>
      <c r="O681">
        <v>851</v>
      </c>
      <c r="P681">
        <v>805</v>
      </c>
      <c r="Q681">
        <v>890</v>
      </c>
      <c r="R681">
        <v>845</v>
      </c>
      <c r="S681">
        <v>795</v>
      </c>
      <c r="T681">
        <v>729</v>
      </c>
      <c r="U681">
        <v>682</v>
      </c>
      <c r="V681">
        <v>748</v>
      </c>
      <c r="W681">
        <v>711</v>
      </c>
      <c r="X681">
        <v>675</v>
      </c>
      <c r="Y681">
        <v>737</v>
      </c>
    </row>
    <row r="682" spans="1:25" x14ac:dyDescent="0.3">
      <c r="A682" t="s">
        <v>22</v>
      </c>
      <c r="B682" t="s">
        <v>21</v>
      </c>
      <c r="C682" t="s">
        <v>245</v>
      </c>
      <c r="D682" t="s">
        <v>307</v>
      </c>
      <c r="E682">
        <v>42</v>
      </c>
      <c r="F682">
        <v>729</v>
      </c>
      <c r="G682">
        <v>738</v>
      </c>
      <c r="H682">
        <v>769</v>
      </c>
      <c r="I682">
        <v>821</v>
      </c>
      <c r="J682">
        <v>828</v>
      </c>
      <c r="K682">
        <v>845</v>
      </c>
      <c r="L682">
        <v>832</v>
      </c>
      <c r="M682">
        <v>822</v>
      </c>
      <c r="N682">
        <v>818</v>
      </c>
      <c r="O682">
        <v>845</v>
      </c>
      <c r="P682">
        <v>844</v>
      </c>
      <c r="Q682">
        <v>817</v>
      </c>
      <c r="R682">
        <v>912</v>
      </c>
      <c r="S682">
        <v>839</v>
      </c>
      <c r="T682">
        <v>805</v>
      </c>
      <c r="U682">
        <v>734</v>
      </c>
      <c r="V682">
        <v>709</v>
      </c>
      <c r="W682">
        <v>762</v>
      </c>
      <c r="X682">
        <v>723</v>
      </c>
      <c r="Y682">
        <v>689</v>
      </c>
    </row>
    <row r="683" spans="1:25" x14ac:dyDescent="0.3">
      <c r="A683" t="s">
        <v>22</v>
      </c>
      <c r="B683" t="s">
        <v>21</v>
      </c>
      <c r="C683" t="s">
        <v>245</v>
      </c>
      <c r="D683" t="s">
        <v>307</v>
      </c>
      <c r="E683">
        <v>43</v>
      </c>
      <c r="F683">
        <v>715</v>
      </c>
      <c r="G683">
        <v>738</v>
      </c>
      <c r="H683">
        <v>747</v>
      </c>
      <c r="I683">
        <v>774</v>
      </c>
      <c r="J683">
        <v>805</v>
      </c>
      <c r="K683">
        <v>830</v>
      </c>
      <c r="L683">
        <v>856</v>
      </c>
      <c r="M683">
        <v>827</v>
      </c>
      <c r="N683">
        <v>834</v>
      </c>
      <c r="O683">
        <v>815</v>
      </c>
      <c r="P683">
        <v>849</v>
      </c>
      <c r="Q683">
        <v>846</v>
      </c>
      <c r="R683">
        <v>817</v>
      </c>
      <c r="S683">
        <v>927</v>
      </c>
      <c r="T683">
        <v>841</v>
      </c>
      <c r="U683">
        <v>820</v>
      </c>
      <c r="V683">
        <v>746</v>
      </c>
      <c r="W683">
        <v>723</v>
      </c>
      <c r="X683">
        <v>775</v>
      </c>
      <c r="Y683">
        <v>732</v>
      </c>
    </row>
    <row r="684" spans="1:25" x14ac:dyDescent="0.3">
      <c r="A684" t="s">
        <v>22</v>
      </c>
      <c r="B684" t="s">
        <v>21</v>
      </c>
      <c r="C684" t="s">
        <v>245</v>
      </c>
      <c r="D684" t="s">
        <v>307</v>
      </c>
      <c r="E684">
        <v>44</v>
      </c>
      <c r="F684">
        <v>731</v>
      </c>
      <c r="G684">
        <v>716</v>
      </c>
      <c r="H684">
        <v>737</v>
      </c>
      <c r="I684">
        <v>740</v>
      </c>
      <c r="J684">
        <v>773</v>
      </c>
      <c r="K684">
        <v>806</v>
      </c>
      <c r="L684">
        <v>829</v>
      </c>
      <c r="M684">
        <v>854</v>
      </c>
      <c r="N684">
        <v>825</v>
      </c>
      <c r="O684">
        <v>842</v>
      </c>
      <c r="P684">
        <v>815</v>
      </c>
      <c r="Q684">
        <v>867</v>
      </c>
      <c r="R684">
        <v>849</v>
      </c>
      <c r="S684">
        <v>822</v>
      </c>
      <c r="T684">
        <v>945</v>
      </c>
      <c r="U684">
        <v>860</v>
      </c>
      <c r="V684">
        <v>831</v>
      </c>
      <c r="W684">
        <v>774</v>
      </c>
      <c r="X684">
        <v>731</v>
      </c>
      <c r="Y684">
        <v>787</v>
      </c>
    </row>
    <row r="685" spans="1:25" x14ac:dyDescent="0.3">
      <c r="A685" t="s">
        <v>22</v>
      </c>
      <c r="B685" t="s">
        <v>21</v>
      </c>
      <c r="C685" t="s">
        <v>245</v>
      </c>
      <c r="D685" t="s">
        <v>307</v>
      </c>
      <c r="E685">
        <v>45</v>
      </c>
      <c r="F685">
        <v>719</v>
      </c>
      <c r="G685">
        <v>733</v>
      </c>
      <c r="H685">
        <v>718</v>
      </c>
      <c r="I685">
        <v>734</v>
      </c>
      <c r="J685">
        <v>741</v>
      </c>
      <c r="K685">
        <v>771</v>
      </c>
      <c r="L685">
        <v>796</v>
      </c>
      <c r="M685">
        <v>823</v>
      </c>
      <c r="N685">
        <v>861</v>
      </c>
      <c r="O685">
        <v>837</v>
      </c>
      <c r="P685">
        <v>841</v>
      </c>
      <c r="Q685">
        <v>832</v>
      </c>
      <c r="R685">
        <v>885</v>
      </c>
      <c r="S685">
        <v>855</v>
      </c>
      <c r="T685">
        <v>822</v>
      </c>
      <c r="U685">
        <v>953</v>
      </c>
      <c r="V685">
        <v>863</v>
      </c>
      <c r="W685">
        <v>837</v>
      </c>
      <c r="X685">
        <v>775</v>
      </c>
      <c r="Y685">
        <v>726</v>
      </c>
    </row>
    <row r="686" spans="1:25" x14ac:dyDescent="0.3">
      <c r="A686" t="s">
        <v>22</v>
      </c>
      <c r="B686" t="s">
        <v>21</v>
      </c>
      <c r="C686" t="s">
        <v>245</v>
      </c>
      <c r="D686" t="s">
        <v>307</v>
      </c>
      <c r="E686">
        <v>46</v>
      </c>
      <c r="F686">
        <v>688</v>
      </c>
      <c r="G686">
        <v>718</v>
      </c>
      <c r="H686">
        <v>732</v>
      </c>
      <c r="I686">
        <v>726</v>
      </c>
      <c r="J686">
        <v>726</v>
      </c>
      <c r="K686">
        <v>730</v>
      </c>
      <c r="L686">
        <v>771</v>
      </c>
      <c r="M686">
        <v>800</v>
      </c>
      <c r="N686">
        <v>823</v>
      </c>
      <c r="O686">
        <v>866</v>
      </c>
      <c r="P686">
        <v>836</v>
      </c>
      <c r="Q686">
        <v>862</v>
      </c>
      <c r="R686">
        <v>835</v>
      </c>
      <c r="S686">
        <v>901</v>
      </c>
      <c r="T686">
        <v>864</v>
      </c>
      <c r="U686">
        <v>836</v>
      </c>
      <c r="V686">
        <v>952</v>
      </c>
      <c r="W686">
        <v>869</v>
      </c>
      <c r="X686">
        <v>839</v>
      </c>
      <c r="Y686">
        <v>779</v>
      </c>
    </row>
    <row r="687" spans="1:25" x14ac:dyDescent="0.3">
      <c r="A687" t="s">
        <v>22</v>
      </c>
      <c r="B687" t="s">
        <v>21</v>
      </c>
      <c r="C687" t="s">
        <v>245</v>
      </c>
      <c r="D687" t="s">
        <v>307</v>
      </c>
      <c r="E687">
        <v>47</v>
      </c>
      <c r="F687">
        <v>696</v>
      </c>
      <c r="G687">
        <v>682</v>
      </c>
      <c r="H687">
        <v>721</v>
      </c>
      <c r="I687">
        <v>728</v>
      </c>
      <c r="J687">
        <v>717</v>
      </c>
      <c r="K687">
        <v>717</v>
      </c>
      <c r="L687">
        <v>730</v>
      </c>
      <c r="M687">
        <v>771</v>
      </c>
      <c r="N687">
        <v>791</v>
      </c>
      <c r="O687">
        <v>837</v>
      </c>
      <c r="P687">
        <v>876</v>
      </c>
      <c r="Q687">
        <v>834</v>
      </c>
      <c r="R687">
        <v>860</v>
      </c>
      <c r="S687">
        <v>837</v>
      </c>
      <c r="T687">
        <v>927</v>
      </c>
      <c r="U687">
        <v>874</v>
      </c>
      <c r="V687">
        <v>848</v>
      </c>
      <c r="W687">
        <v>959</v>
      </c>
      <c r="X687">
        <v>889</v>
      </c>
      <c r="Y687">
        <v>836</v>
      </c>
    </row>
    <row r="688" spans="1:25" x14ac:dyDescent="0.3">
      <c r="A688" t="s">
        <v>22</v>
      </c>
      <c r="B688" t="s">
        <v>21</v>
      </c>
      <c r="C688" t="s">
        <v>245</v>
      </c>
      <c r="D688" t="s">
        <v>307</v>
      </c>
      <c r="E688">
        <v>48</v>
      </c>
      <c r="F688">
        <v>666</v>
      </c>
      <c r="G688">
        <v>701</v>
      </c>
      <c r="H688">
        <v>690</v>
      </c>
      <c r="I688">
        <v>711</v>
      </c>
      <c r="J688">
        <v>730</v>
      </c>
      <c r="K688">
        <v>714</v>
      </c>
      <c r="L688">
        <v>721</v>
      </c>
      <c r="M688">
        <v>730</v>
      </c>
      <c r="N688">
        <v>757</v>
      </c>
      <c r="O688">
        <v>784</v>
      </c>
      <c r="P688">
        <v>834</v>
      </c>
      <c r="Q688">
        <v>885</v>
      </c>
      <c r="R688">
        <v>843</v>
      </c>
      <c r="S688">
        <v>862</v>
      </c>
      <c r="T688">
        <v>858</v>
      </c>
      <c r="U688">
        <v>925</v>
      </c>
      <c r="V688">
        <v>903</v>
      </c>
      <c r="W688">
        <v>846</v>
      </c>
      <c r="X688">
        <v>975</v>
      </c>
      <c r="Y688">
        <v>896</v>
      </c>
    </row>
    <row r="689" spans="1:25" x14ac:dyDescent="0.3">
      <c r="A689" t="s">
        <v>22</v>
      </c>
      <c r="B689" t="s">
        <v>21</v>
      </c>
      <c r="C689" t="s">
        <v>245</v>
      </c>
      <c r="D689" t="s">
        <v>307</v>
      </c>
      <c r="E689">
        <v>49</v>
      </c>
      <c r="F689">
        <v>695</v>
      </c>
      <c r="G689">
        <v>668</v>
      </c>
      <c r="H689">
        <v>699</v>
      </c>
      <c r="I689">
        <v>688</v>
      </c>
      <c r="J689">
        <v>713</v>
      </c>
      <c r="K689">
        <v>729</v>
      </c>
      <c r="L689">
        <v>715</v>
      </c>
      <c r="M689">
        <v>725</v>
      </c>
      <c r="N689">
        <v>725</v>
      </c>
      <c r="O689">
        <v>763</v>
      </c>
      <c r="P689">
        <v>784</v>
      </c>
      <c r="Q689">
        <v>849</v>
      </c>
      <c r="R689">
        <v>883</v>
      </c>
      <c r="S689">
        <v>853</v>
      </c>
      <c r="T689">
        <v>866</v>
      </c>
      <c r="U689">
        <v>866</v>
      </c>
      <c r="V689">
        <v>924</v>
      </c>
      <c r="W689">
        <v>894</v>
      </c>
      <c r="X689">
        <v>859</v>
      </c>
      <c r="Y689">
        <v>994</v>
      </c>
    </row>
    <row r="690" spans="1:25" x14ac:dyDescent="0.3">
      <c r="A690" t="s">
        <v>22</v>
      </c>
      <c r="B690" t="s">
        <v>21</v>
      </c>
      <c r="C690" t="s">
        <v>245</v>
      </c>
      <c r="D690" t="s">
        <v>307</v>
      </c>
      <c r="E690">
        <v>50</v>
      </c>
      <c r="F690">
        <v>711</v>
      </c>
      <c r="G690">
        <v>684</v>
      </c>
      <c r="H690">
        <v>680</v>
      </c>
      <c r="I690">
        <v>718</v>
      </c>
      <c r="J690">
        <v>681</v>
      </c>
      <c r="K690">
        <v>713</v>
      </c>
      <c r="L690">
        <v>724</v>
      </c>
      <c r="M690">
        <v>713</v>
      </c>
      <c r="N690">
        <v>716</v>
      </c>
      <c r="O690">
        <v>734</v>
      </c>
      <c r="P690">
        <v>773</v>
      </c>
      <c r="Q690">
        <v>785</v>
      </c>
      <c r="R690">
        <v>842</v>
      </c>
      <c r="S690">
        <v>879</v>
      </c>
      <c r="T690">
        <v>860</v>
      </c>
      <c r="U690">
        <v>867</v>
      </c>
      <c r="V690">
        <v>879</v>
      </c>
      <c r="W690">
        <v>946</v>
      </c>
      <c r="X690">
        <v>910</v>
      </c>
      <c r="Y690">
        <v>867</v>
      </c>
    </row>
    <row r="691" spans="1:25" x14ac:dyDescent="0.3">
      <c r="A691" t="s">
        <v>22</v>
      </c>
      <c r="B691" t="s">
        <v>21</v>
      </c>
      <c r="C691" t="s">
        <v>245</v>
      </c>
      <c r="D691" t="s">
        <v>307</v>
      </c>
      <c r="E691">
        <v>51</v>
      </c>
      <c r="F691">
        <v>750</v>
      </c>
      <c r="G691">
        <v>707</v>
      </c>
      <c r="H691">
        <v>683</v>
      </c>
      <c r="I691">
        <v>679</v>
      </c>
      <c r="J691">
        <v>713</v>
      </c>
      <c r="K691">
        <v>682</v>
      </c>
      <c r="L691">
        <v>709</v>
      </c>
      <c r="M691">
        <v>715</v>
      </c>
      <c r="N691">
        <v>707</v>
      </c>
      <c r="O691">
        <v>712</v>
      </c>
      <c r="P691">
        <v>735</v>
      </c>
      <c r="Q691">
        <v>765</v>
      </c>
      <c r="R691">
        <v>790</v>
      </c>
      <c r="S691">
        <v>861</v>
      </c>
      <c r="T691">
        <v>871</v>
      </c>
      <c r="U691">
        <v>864</v>
      </c>
      <c r="V691">
        <v>873</v>
      </c>
      <c r="W691">
        <v>886</v>
      </c>
      <c r="X691">
        <v>956</v>
      </c>
      <c r="Y691">
        <v>912</v>
      </c>
    </row>
    <row r="692" spans="1:25" x14ac:dyDescent="0.3">
      <c r="A692" t="s">
        <v>22</v>
      </c>
      <c r="B692" t="s">
        <v>21</v>
      </c>
      <c r="C692" t="s">
        <v>245</v>
      </c>
      <c r="D692" t="s">
        <v>307</v>
      </c>
      <c r="E692">
        <v>52</v>
      </c>
      <c r="F692">
        <v>770</v>
      </c>
      <c r="G692">
        <v>762</v>
      </c>
      <c r="H692">
        <v>704</v>
      </c>
      <c r="I692">
        <v>682</v>
      </c>
      <c r="J692">
        <v>675</v>
      </c>
      <c r="K692">
        <v>711</v>
      </c>
      <c r="L692">
        <v>678</v>
      </c>
      <c r="M692">
        <v>702</v>
      </c>
      <c r="N692">
        <v>718</v>
      </c>
      <c r="O692">
        <v>708</v>
      </c>
      <c r="P692">
        <v>708</v>
      </c>
      <c r="Q692">
        <v>731</v>
      </c>
      <c r="R692">
        <v>767</v>
      </c>
      <c r="S692">
        <v>789</v>
      </c>
      <c r="T692">
        <v>869</v>
      </c>
      <c r="U692">
        <v>869</v>
      </c>
      <c r="V692">
        <v>875</v>
      </c>
      <c r="W692">
        <v>872</v>
      </c>
      <c r="X692">
        <v>882</v>
      </c>
      <c r="Y692">
        <v>953</v>
      </c>
    </row>
    <row r="693" spans="1:25" x14ac:dyDescent="0.3">
      <c r="A693" t="s">
        <v>22</v>
      </c>
      <c r="B693" t="s">
        <v>21</v>
      </c>
      <c r="C693" t="s">
        <v>245</v>
      </c>
      <c r="D693" t="s">
        <v>307</v>
      </c>
      <c r="E693">
        <v>53</v>
      </c>
      <c r="F693">
        <v>884</v>
      </c>
      <c r="G693">
        <v>778</v>
      </c>
      <c r="H693">
        <v>759</v>
      </c>
      <c r="I693">
        <v>699</v>
      </c>
      <c r="J693">
        <v>668</v>
      </c>
      <c r="K693">
        <v>669</v>
      </c>
      <c r="L693">
        <v>699</v>
      </c>
      <c r="M693">
        <v>675</v>
      </c>
      <c r="N693">
        <v>690</v>
      </c>
      <c r="O693">
        <v>716</v>
      </c>
      <c r="P693">
        <v>711</v>
      </c>
      <c r="Q693">
        <v>709</v>
      </c>
      <c r="R693">
        <v>736</v>
      </c>
      <c r="S693">
        <v>751</v>
      </c>
      <c r="T693">
        <v>781</v>
      </c>
      <c r="U693">
        <v>883</v>
      </c>
      <c r="V693">
        <v>861</v>
      </c>
      <c r="W693">
        <v>894</v>
      </c>
      <c r="X693">
        <v>865</v>
      </c>
      <c r="Y693">
        <v>877</v>
      </c>
    </row>
    <row r="694" spans="1:25" x14ac:dyDescent="0.3">
      <c r="A694" t="s">
        <v>22</v>
      </c>
      <c r="B694" t="s">
        <v>21</v>
      </c>
      <c r="C694" t="s">
        <v>245</v>
      </c>
      <c r="D694" t="s">
        <v>307</v>
      </c>
      <c r="E694">
        <v>54</v>
      </c>
      <c r="F694">
        <v>872</v>
      </c>
      <c r="G694">
        <v>899</v>
      </c>
      <c r="H694">
        <v>774</v>
      </c>
      <c r="I694">
        <v>769</v>
      </c>
      <c r="J694">
        <v>705</v>
      </c>
      <c r="K694">
        <v>668</v>
      </c>
      <c r="L694">
        <v>659</v>
      </c>
      <c r="M694">
        <v>702</v>
      </c>
      <c r="N694">
        <v>663</v>
      </c>
      <c r="O694">
        <v>676</v>
      </c>
      <c r="P694">
        <v>719</v>
      </c>
      <c r="Q694">
        <v>725</v>
      </c>
      <c r="R694">
        <v>719</v>
      </c>
      <c r="S694">
        <v>734</v>
      </c>
      <c r="T694">
        <v>765</v>
      </c>
      <c r="U694">
        <v>787</v>
      </c>
      <c r="V694">
        <v>900</v>
      </c>
      <c r="W694">
        <v>869</v>
      </c>
      <c r="X694">
        <v>906</v>
      </c>
      <c r="Y694">
        <v>873</v>
      </c>
    </row>
    <row r="695" spans="1:25" x14ac:dyDescent="0.3">
      <c r="A695" t="s">
        <v>22</v>
      </c>
      <c r="B695" t="s">
        <v>21</v>
      </c>
      <c r="C695" t="s">
        <v>245</v>
      </c>
      <c r="D695" t="s">
        <v>307</v>
      </c>
      <c r="E695">
        <v>55</v>
      </c>
      <c r="F695">
        <v>680</v>
      </c>
      <c r="G695">
        <v>884</v>
      </c>
      <c r="H695">
        <v>890</v>
      </c>
      <c r="I695">
        <v>764</v>
      </c>
      <c r="J695">
        <v>763</v>
      </c>
      <c r="K695">
        <v>696</v>
      </c>
      <c r="L695">
        <v>666</v>
      </c>
      <c r="M695">
        <v>665</v>
      </c>
      <c r="N695">
        <v>689</v>
      </c>
      <c r="O695">
        <v>664</v>
      </c>
      <c r="P695">
        <v>677</v>
      </c>
      <c r="Q695">
        <v>724</v>
      </c>
      <c r="R695">
        <v>712</v>
      </c>
      <c r="S695">
        <v>723</v>
      </c>
      <c r="T695">
        <v>735</v>
      </c>
      <c r="U695">
        <v>765</v>
      </c>
      <c r="V695">
        <v>796</v>
      </c>
      <c r="W695">
        <v>888</v>
      </c>
      <c r="X695">
        <v>862</v>
      </c>
      <c r="Y695">
        <v>911</v>
      </c>
    </row>
    <row r="696" spans="1:25" x14ac:dyDescent="0.3">
      <c r="A696" t="s">
        <v>22</v>
      </c>
      <c r="B696" t="s">
        <v>21</v>
      </c>
      <c r="C696" t="s">
        <v>245</v>
      </c>
      <c r="D696" t="s">
        <v>307</v>
      </c>
      <c r="E696">
        <v>56</v>
      </c>
      <c r="F696">
        <v>707</v>
      </c>
      <c r="G696">
        <v>676</v>
      </c>
      <c r="H696">
        <v>896</v>
      </c>
      <c r="I696">
        <v>892</v>
      </c>
      <c r="J696">
        <v>760</v>
      </c>
      <c r="K696">
        <v>749</v>
      </c>
      <c r="L696">
        <v>696</v>
      </c>
      <c r="M696">
        <v>647</v>
      </c>
      <c r="N696">
        <v>665</v>
      </c>
      <c r="O696">
        <v>699</v>
      </c>
      <c r="P696">
        <v>669</v>
      </c>
      <c r="Q696">
        <v>684</v>
      </c>
      <c r="R696">
        <v>736</v>
      </c>
      <c r="S696">
        <v>709</v>
      </c>
      <c r="T696">
        <v>724</v>
      </c>
      <c r="U696">
        <v>743</v>
      </c>
      <c r="V696">
        <v>768</v>
      </c>
      <c r="W696">
        <v>797</v>
      </c>
      <c r="X696">
        <v>889</v>
      </c>
      <c r="Y696">
        <v>858</v>
      </c>
    </row>
    <row r="697" spans="1:25" x14ac:dyDescent="0.3">
      <c r="A697" t="s">
        <v>22</v>
      </c>
      <c r="B697" t="s">
        <v>21</v>
      </c>
      <c r="C697" t="s">
        <v>245</v>
      </c>
      <c r="D697" t="s">
        <v>307</v>
      </c>
      <c r="E697">
        <v>57</v>
      </c>
      <c r="F697">
        <v>660</v>
      </c>
      <c r="G697">
        <v>701</v>
      </c>
      <c r="H697">
        <v>675</v>
      </c>
      <c r="I697">
        <v>890</v>
      </c>
      <c r="J697">
        <v>883</v>
      </c>
      <c r="K697">
        <v>755</v>
      </c>
      <c r="L697">
        <v>735</v>
      </c>
      <c r="M697">
        <v>679</v>
      </c>
      <c r="N697">
        <v>633</v>
      </c>
      <c r="O697">
        <v>669</v>
      </c>
      <c r="P697">
        <v>688</v>
      </c>
      <c r="Q697">
        <v>665</v>
      </c>
      <c r="R697">
        <v>687</v>
      </c>
      <c r="S697">
        <v>740</v>
      </c>
      <c r="T697">
        <v>703</v>
      </c>
      <c r="U697">
        <v>729</v>
      </c>
      <c r="V697">
        <v>756</v>
      </c>
      <c r="W697">
        <v>769</v>
      </c>
      <c r="X697">
        <v>812</v>
      </c>
      <c r="Y697">
        <v>902</v>
      </c>
    </row>
    <row r="698" spans="1:25" x14ac:dyDescent="0.3">
      <c r="A698" t="s">
        <v>22</v>
      </c>
      <c r="B698" t="s">
        <v>21</v>
      </c>
      <c r="C698" t="s">
        <v>245</v>
      </c>
      <c r="D698" t="s">
        <v>307</v>
      </c>
      <c r="E698">
        <v>58</v>
      </c>
      <c r="F698">
        <v>599</v>
      </c>
      <c r="G698">
        <v>663</v>
      </c>
      <c r="H698">
        <v>689</v>
      </c>
      <c r="I698">
        <v>666</v>
      </c>
      <c r="J698">
        <v>881</v>
      </c>
      <c r="K698">
        <v>871</v>
      </c>
      <c r="L698">
        <v>758</v>
      </c>
      <c r="M698">
        <v>735</v>
      </c>
      <c r="N698">
        <v>669</v>
      </c>
      <c r="O698">
        <v>623</v>
      </c>
      <c r="P698">
        <v>667</v>
      </c>
      <c r="Q698">
        <v>685</v>
      </c>
      <c r="R698">
        <v>660</v>
      </c>
      <c r="S698">
        <v>685</v>
      </c>
      <c r="T698">
        <v>755</v>
      </c>
      <c r="U698">
        <v>701</v>
      </c>
      <c r="V698">
        <v>738</v>
      </c>
      <c r="W698">
        <v>753</v>
      </c>
      <c r="X698">
        <v>764</v>
      </c>
      <c r="Y698">
        <v>809</v>
      </c>
    </row>
    <row r="699" spans="1:25" x14ac:dyDescent="0.3">
      <c r="A699" t="s">
        <v>22</v>
      </c>
      <c r="B699" t="s">
        <v>21</v>
      </c>
      <c r="C699" t="s">
        <v>245</v>
      </c>
      <c r="D699" t="s">
        <v>307</v>
      </c>
      <c r="E699">
        <v>59</v>
      </c>
      <c r="F699">
        <v>561</v>
      </c>
      <c r="G699">
        <v>608</v>
      </c>
      <c r="H699">
        <v>658</v>
      </c>
      <c r="I699">
        <v>685</v>
      </c>
      <c r="J699">
        <v>659</v>
      </c>
      <c r="K699">
        <v>876</v>
      </c>
      <c r="L699">
        <v>871</v>
      </c>
      <c r="M699">
        <v>743</v>
      </c>
      <c r="N699">
        <v>732</v>
      </c>
      <c r="O699">
        <v>667</v>
      </c>
      <c r="P699">
        <v>614</v>
      </c>
      <c r="Q699">
        <v>661</v>
      </c>
      <c r="R699">
        <v>683</v>
      </c>
      <c r="S699">
        <v>665</v>
      </c>
      <c r="T699">
        <v>668</v>
      </c>
      <c r="U699">
        <v>758</v>
      </c>
      <c r="V699">
        <v>697</v>
      </c>
      <c r="W699">
        <v>736</v>
      </c>
      <c r="X699">
        <v>746</v>
      </c>
      <c r="Y699">
        <v>777</v>
      </c>
    </row>
    <row r="700" spans="1:25" x14ac:dyDescent="0.3">
      <c r="A700" t="s">
        <v>22</v>
      </c>
      <c r="B700" t="s">
        <v>21</v>
      </c>
      <c r="C700" t="s">
        <v>245</v>
      </c>
      <c r="D700" t="s">
        <v>307</v>
      </c>
      <c r="E700">
        <v>60</v>
      </c>
      <c r="F700">
        <v>571</v>
      </c>
      <c r="G700">
        <v>560</v>
      </c>
      <c r="H700">
        <v>609</v>
      </c>
      <c r="I700">
        <v>654</v>
      </c>
      <c r="J700">
        <v>677</v>
      </c>
      <c r="K700">
        <v>660</v>
      </c>
      <c r="L700">
        <v>878</v>
      </c>
      <c r="M700">
        <v>868</v>
      </c>
      <c r="N700">
        <v>725</v>
      </c>
      <c r="O700">
        <v>726</v>
      </c>
      <c r="P700">
        <v>667</v>
      </c>
      <c r="Q700">
        <v>617</v>
      </c>
      <c r="R700">
        <v>656</v>
      </c>
      <c r="S700">
        <v>691</v>
      </c>
      <c r="T700">
        <v>667</v>
      </c>
      <c r="U700">
        <v>656</v>
      </c>
      <c r="V700">
        <v>765</v>
      </c>
      <c r="W700">
        <v>695</v>
      </c>
      <c r="X700">
        <v>738</v>
      </c>
      <c r="Y700">
        <v>746</v>
      </c>
    </row>
    <row r="701" spans="1:25" x14ac:dyDescent="0.3">
      <c r="A701" t="s">
        <v>22</v>
      </c>
      <c r="B701" t="s">
        <v>21</v>
      </c>
      <c r="C701" t="s">
        <v>245</v>
      </c>
      <c r="D701" t="s">
        <v>307</v>
      </c>
      <c r="E701">
        <v>61</v>
      </c>
      <c r="F701">
        <v>540</v>
      </c>
      <c r="G701">
        <v>563</v>
      </c>
      <c r="H701">
        <v>569</v>
      </c>
      <c r="I701">
        <v>610</v>
      </c>
      <c r="J701">
        <v>652</v>
      </c>
      <c r="K701">
        <v>661</v>
      </c>
      <c r="L701">
        <v>661</v>
      </c>
      <c r="M701">
        <v>872</v>
      </c>
      <c r="N701">
        <v>859</v>
      </c>
      <c r="O701">
        <v>720</v>
      </c>
      <c r="P701">
        <v>721</v>
      </c>
      <c r="Q701">
        <v>667</v>
      </c>
      <c r="R701">
        <v>625</v>
      </c>
      <c r="S701">
        <v>652</v>
      </c>
      <c r="T701">
        <v>698</v>
      </c>
      <c r="U701">
        <v>667</v>
      </c>
      <c r="V701">
        <v>663</v>
      </c>
      <c r="W701">
        <v>774</v>
      </c>
      <c r="X701">
        <v>687</v>
      </c>
      <c r="Y701">
        <v>732</v>
      </c>
    </row>
    <row r="702" spans="1:25" x14ac:dyDescent="0.3">
      <c r="A702" t="s">
        <v>22</v>
      </c>
      <c r="B702" t="s">
        <v>21</v>
      </c>
      <c r="C702" t="s">
        <v>245</v>
      </c>
      <c r="D702" t="s">
        <v>307</v>
      </c>
      <c r="E702">
        <v>62</v>
      </c>
      <c r="F702">
        <v>512</v>
      </c>
      <c r="G702">
        <v>535</v>
      </c>
      <c r="H702">
        <v>559</v>
      </c>
      <c r="I702">
        <v>574</v>
      </c>
      <c r="J702">
        <v>598</v>
      </c>
      <c r="K702">
        <v>648</v>
      </c>
      <c r="L702">
        <v>651</v>
      </c>
      <c r="M702">
        <v>651</v>
      </c>
      <c r="N702">
        <v>869</v>
      </c>
      <c r="O702">
        <v>854</v>
      </c>
      <c r="P702">
        <v>725</v>
      </c>
      <c r="Q702">
        <v>725</v>
      </c>
      <c r="R702">
        <v>668</v>
      </c>
      <c r="S702">
        <v>633</v>
      </c>
      <c r="T702">
        <v>655</v>
      </c>
      <c r="U702">
        <v>712</v>
      </c>
      <c r="V702">
        <v>675</v>
      </c>
      <c r="W702">
        <v>675</v>
      </c>
      <c r="X702">
        <v>775</v>
      </c>
      <c r="Y702">
        <v>681</v>
      </c>
    </row>
    <row r="703" spans="1:25" x14ac:dyDescent="0.3">
      <c r="A703" t="s">
        <v>22</v>
      </c>
      <c r="B703" t="s">
        <v>21</v>
      </c>
      <c r="C703" t="s">
        <v>245</v>
      </c>
      <c r="D703" t="s">
        <v>307</v>
      </c>
      <c r="E703">
        <v>63</v>
      </c>
      <c r="F703">
        <v>493</v>
      </c>
      <c r="G703">
        <v>515</v>
      </c>
      <c r="H703">
        <v>536</v>
      </c>
      <c r="I703">
        <v>556</v>
      </c>
      <c r="J703">
        <v>566</v>
      </c>
      <c r="K703">
        <v>600</v>
      </c>
      <c r="L703">
        <v>637</v>
      </c>
      <c r="M703">
        <v>648</v>
      </c>
      <c r="N703">
        <v>645</v>
      </c>
      <c r="O703">
        <v>865</v>
      </c>
      <c r="P703">
        <v>847</v>
      </c>
      <c r="Q703">
        <v>724</v>
      </c>
      <c r="R703">
        <v>715</v>
      </c>
      <c r="S703">
        <v>677</v>
      </c>
      <c r="T703">
        <v>642</v>
      </c>
      <c r="U703">
        <v>648</v>
      </c>
      <c r="V703">
        <v>721</v>
      </c>
      <c r="W703">
        <v>682</v>
      </c>
      <c r="X703">
        <v>663</v>
      </c>
      <c r="Y703">
        <v>767</v>
      </c>
    </row>
    <row r="704" spans="1:25" x14ac:dyDescent="0.3">
      <c r="A704" t="s">
        <v>22</v>
      </c>
      <c r="B704" t="s">
        <v>21</v>
      </c>
      <c r="C704" t="s">
        <v>245</v>
      </c>
      <c r="D704" t="s">
        <v>307</v>
      </c>
      <c r="E704">
        <v>64</v>
      </c>
      <c r="F704">
        <v>471</v>
      </c>
      <c r="G704">
        <v>490</v>
      </c>
      <c r="H704">
        <v>512</v>
      </c>
      <c r="I704">
        <v>530</v>
      </c>
      <c r="J704">
        <v>549</v>
      </c>
      <c r="K704">
        <v>565</v>
      </c>
      <c r="L704">
        <v>598</v>
      </c>
      <c r="M704">
        <v>626</v>
      </c>
      <c r="N704">
        <v>640</v>
      </c>
      <c r="O704">
        <v>645</v>
      </c>
      <c r="P704">
        <v>866</v>
      </c>
      <c r="Q704">
        <v>834</v>
      </c>
      <c r="R704">
        <v>712</v>
      </c>
      <c r="S704">
        <v>717</v>
      </c>
      <c r="T704">
        <v>666</v>
      </c>
      <c r="U704">
        <v>641</v>
      </c>
      <c r="V704">
        <v>646</v>
      </c>
      <c r="W704">
        <v>711</v>
      </c>
      <c r="X704">
        <v>682</v>
      </c>
      <c r="Y704">
        <v>661</v>
      </c>
    </row>
    <row r="705" spans="1:25" x14ac:dyDescent="0.3">
      <c r="A705" t="s">
        <v>22</v>
      </c>
      <c r="B705" t="s">
        <v>21</v>
      </c>
      <c r="C705" t="s">
        <v>245</v>
      </c>
      <c r="D705" t="s">
        <v>307</v>
      </c>
      <c r="E705">
        <v>65</v>
      </c>
      <c r="F705">
        <v>459</v>
      </c>
      <c r="G705">
        <v>464</v>
      </c>
      <c r="H705">
        <v>487</v>
      </c>
      <c r="I705">
        <v>507</v>
      </c>
      <c r="J705">
        <v>526</v>
      </c>
      <c r="K705">
        <v>537</v>
      </c>
      <c r="L705">
        <v>554</v>
      </c>
      <c r="M705">
        <v>598</v>
      </c>
      <c r="N705">
        <v>625</v>
      </c>
      <c r="O705">
        <v>642</v>
      </c>
      <c r="P705">
        <v>627</v>
      </c>
      <c r="Q705">
        <v>859</v>
      </c>
      <c r="R705">
        <v>839</v>
      </c>
      <c r="S705">
        <v>705</v>
      </c>
      <c r="T705">
        <v>709</v>
      </c>
      <c r="U705">
        <v>659</v>
      </c>
      <c r="V705">
        <v>643</v>
      </c>
      <c r="W705">
        <v>647</v>
      </c>
      <c r="X705">
        <v>698</v>
      </c>
      <c r="Y705">
        <v>686</v>
      </c>
    </row>
    <row r="706" spans="1:25" x14ac:dyDescent="0.3">
      <c r="A706" t="s">
        <v>22</v>
      </c>
      <c r="B706" t="s">
        <v>21</v>
      </c>
      <c r="C706" t="s">
        <v>245</v>
      </c>
      <c r="D706" t="s">
        <v>307</v>
      </c>
      <c r="E706">
        <v>66</v>
      </c>
      <c r="F706">
        <v>459</v>
      </c>
      <c r="G706">
        <v>455</v>
      </c>
      <c r="H706">
        <v>462</v>
      </c>
      <c r="I706">
        <v>489</v>
      </c>
      <c r="J706">
        <v>499</v>
      </c>
      <c r="K706">
        <v>524</v>
      </c>
      <c r="L706">
        <v>534</v>
      </c>
      <c r="M706">
        <v>543</v>
      </c>
      <c r="N706">
        <v>592</v>
      </c>
      <c r="O706">
        <v>619</v>
      </c>
      <c r="P706">
        <v>639</v>
      </c>
      <c r="Q706">
        <v>612</v>
      </c>
      <c r="R706">
        <v>859</v>
      </c>
      <c r="S706">
        <v>846</v>
      </c>
      <c r="T706">
        <v>713</v>
      </c>
      <c r="U706">
        <v>709</v>
      </c>
      <c r="V706">
        <v>664</v>
      </c>
      <c r="W706">
        <v>647</v>
      </c>
      <c r="X706">
        <v>651</v>
      </c>
      <c r="Y706">
        <v>703</v>
      </c>
    </row>
    <row r="707" spans="1:25" x14ac:dyDescent="0.3">
      <c r="A707" t="s">
        <v>22</v>
      </c>
      <c r="B707" t="s">
        <v>21</v>
      </c>
      <c r="C707" t="s">
        <v>245</v>
      </c>
      <c r="D707" t="s">
        <v>307</v>
      </c>
      <c r="E707">
        <v>67</v>
      </c>
      <c r="F707">
        <v>426</v>
      </c>
      <c r="G707">
        <v>449</v>
      </c>
      <c r="H707">
        <v>449</v>
      </c>
      <c r="I707">
        <v>451</v>
      </c>
      <c r="J707">
        <v>481</v>
      </c>
      <c r="K707">
        <v>493</v>
      </c>
      <c r="L707">
        <v>518</v>
      </c>
      <c r="M707">
        <v>518</v>
      </c>
      <c r="N707">
        <v>537</v>
      </c>
      <c r="O707">
        <v>586</v>
      </c>
      <c r="P707">
        <v>631</v>
      </c>
      <c r="Q707">
        <v>638</v>
      </c>
      <c r="R707">
        <v>602</v>
      </c>
      <c r="S707">
        <v>856</v>
      </c>
      <c r="T707">
        <v>850</v>
      </c>
      <c r="U707">
        <v>717</v>
      </c>
      <c r="V707">
        <v>698</v>
      </c>
      <c r="W707">
        <v>667</v>
      </c>
      <c r="X707">
        <v>640</v>
      </c>
      <c r="Y707">
        <v>643</v>
      </c>
    </row>
    <row r="708" spans="1:25" x14ac:dyDescent="0.3">
      <c r="A708" t="s">
        <v>22</v>
      </c>
      <c r="B708" t="s">
        <v>21</v>
      </c>
      <c r="C708" t="s">
        <v>245</v>
      </c>
      <c r="D708" t="s">
        <v>307</v>
      </c>
      <c r="E708">
        <v>68</v>
      </c>
      <c r="F708">
        <v>438</v>
      </c>
      <c r="G708">
        <v>419</v>
      </c>
      <c r="H708">
        <v>439</v>
      </c>
      <c r="I708">
        <v>434</v>
      </c>
      <c r="J708">
        <v>445</v>
      </c>
      <c r="K708">
        <v>465</v>
      </c>
      <c r="L708">
        <v>482</v>
      </c>
      <c r="M708">
        <v>517</v>
      </c>
      <c r="N708">
        <v>508</v>
      </c>
      <c r="O708">
        <v>527</v>
      </c>
      <c r="P708">
        <v>588</v>
      </c>
      <c r="Q708">
        <v>623</v>
      </c>
      <c r="R708">
        <v>630</v>
      </c>
      <c r="S708">
        <v>604</v>
      </c>
      <c r="T708">
        <v>850</v>
      </c>
      <c r="U708">
        <v>853</v>
      </c>
      <c r="V708">
        <v>711</v>
      </c>
      <c r="W708">
        <v>700</v>
      </c>
      <c r="X708">
        <v>667</v>
      </c>
      <c r="Y708">
        <v>636</v>
      </c>
    </row>
    <row r="709" spans="1:25" x14ac:dyDescent="0.3">
      <c r="A709" t="s">
        <v>22</v>
      </c>
      <c r="B709" t="s">
        <v>21</v>
      </c>
      <c r="C709" t="s">
        <v>245</v>
      </c>
      <c r="D709" t="s">
        <v>307</v>
      </c>
      <c r="E709">
        <v>69</v>
      </c>
      <c r="F709">
        <v>417</v>
      </c>
      <c r="G709">
        <v>433</v>
      </c>
      <c r="H709">
        <v>410</v>
      </c>
      <c r="I709">
        <v>433</v>
      </c>
      <c r="J709">
        <v>424</v>
      </c>
      <c r="K709">
        <v>432</v>
      </c>
      <c r="L709">
        <v>462</v>
      </c>
      <c r="M709">
        <v>480</v>
      </c>
      <c r="N709">
        <v>510</v>
      </c>
      <c r="O709">
        <v>505</v>
      </c>
      <c r="P709">
        <v>522</v>
      </c>
      <c r="Q709">
        <v>579</v>
      </c>
      <c r="R709">
        <v>619</v>
      </c>
      <c r="S709">
        <v>623</v>
      </c>
      <c r="T709">
        <v>600</v>
      </c>
      <c r="U709">
        <v>844</v>
      </c>
      <c r="V709">
        <v>841</v>
      </c>
      <c r="W709">
        <v>701</v>
      </c>
      <c r="X709">
        <v>693</v>
      </c>
      <c r="Y709">
        <v>655</v>
      </c>
    </row>
    <row r="710" spans="1:25" x14ac:dyDescent="0.3">
      <c r="A710" t="s">
        <v>22</v>
      </c>
      <c r="B710" t="s">
        <v>21</v>
      </c>
      <c r="C710" t="s">
        <v>245</v>
      </c>
      <c r="D710" t="s">
        <v>307</v>
      </c>
      <c r="E710">
        <v>70</v>
      </c>
      <c r="F710">
        <v>409</v>
      </c>
      <c r="G710">
        <v>411</v>
      </c>
      <c r="H710">
        <v>425</v>
      </c>
      <c r="I710">
        <v>411</v>
      </c>
      <c r="J710">
        <v>429</v>
      </c>
      <c r="K710">
        <v>418</v>
      </c>
      <c r="L710">
        <v>423</v>
      </c>
      <c r="M710">
        <v>454</v>
      </c>
      <c r="N710">
        <v>470</v>
      </c>
      <c r="O710">
        <v>511</v>
      </c>
      <c r="P710">
        <v>497</v>
      </c>
      <c r="Q710">
        <v>518</v>
      </c>
      <c r="R710">
        <v>573</v>
      </c>
      <c r="S710">
        <v>615</v>
      </c>
      <c r="T710">
        <v>616</v>
      </c>
      <c r="U710">
        <v>587</v>
      </c>
      <c r="V710">
        <v>840</v>
      </c>
      <c r="W710">
        <v>831</v>
      </c>
      <c r="X710">
        <v>692</v>
      </c>
      <c r="Y710">
        <v>693</v>
      </c>
    </row>
    <row r="711" spans="1:25" x14ac:dyDescent="0.3">
      <c r="A711" t="s">
        <v>22</v>
      </c>
      <c r="B711" t="s">
        <v>21</v>
      </c>
      <c r="C711" t="s">
        <v>245</v>
      </c>
      <c r="D711" t="s">
        <v>307</v>
      </c>
      <c r="E711">
        <v>71</v>
      </c>
      <c r="F711">
        <v>366</v>
      </c>
      <c r="G711">
        <v>400</v>
      </c>
      <c r="H711">
        <v>404</v>
      </c>
      <c r="I711">
        <v>415</v>
      </c>
      <c r="J711">
        <v>403</v>
      </c>
      <c r="K711">
        <v>427</v>
      </c>
      <c r="L711">
        <v>410</v>
      </c>
      <c r="M711">
        <v>416</v>
      </c>
      <c r="N711">
        <v>446</v>
      </c>
      <c r="O711">
        <v>469</v>
      </c>
      <c r="P711">
        <v>509</v>
      </c>
      <c r="Q711">
        <v>487</v>
      </c>
      <c r="R711">
        <v>521</v>
      </c>
      <c r="S711">
        <v>565</v>
      </c>
      <c r="T711">
        <v>606</v>
      </c>
      <c r="U711">
        <v>603</v>
      </c>
      <c r="V711">
        <v>589</v>
      </c>
      <c r="W711">
        <v>825</v>
      </c>
      <c r="X711">
        <v>827</v>
      </c>
      <c r="Y711">
        <v>686</v>
      </c>
    </row>
    <row r="712" spans="1:25" x14ac:dyDescent="0.3">
      <c r="A712" t="s">
        <v>22</v>
      </c>
      <c r="B712" t="s">
        <v>21</v>
      </c>
      <c r="C712" t="s">
        <v>245</v>
      </c>
      <c r="D712" t="s">
        <v>307</v>
      </c>
      <c r="E712">
        <v>72</v>
      </c>
      <c r="F712">
        <v>381</v>
      </c>
      <c r="G712">
        <v>363</v>
      </c>
      <c r="H712">
        <v>395</v>
      </c>
      <c r="I712">
        <v>400</v>
      </c>
      <c r="J712">
        <v>404</v>
      </c>
      <c r="K712">
        <v>396</v>
      </c>
      <c r="L712">
        <v>413</v>
      </c>
      <c r="M712">
        <v>400</v>
      </c>
      <c r="N712">
        <v>409</v>
      </c>
      <c r="O712">
        <v>430</v>
      </c>
      <c r="P712">
        <v>458</v>
      </c>
      <c r="Q712">
        <v>490</v>
      </c>
      <c r="R712">
        <v>487</v>
      </c>
      <c r="S712">
        <v>510</v>
      </c>
      <c r="T712">
        <v>563</v>
      </c>
      <c r="U712">
        <v>597</v>
      </c>
      <c r="V712">
        <v>592</v>
      </c>
      <c r="W712">
        <v>576</v>
      </c>
      <c r="X712">
        <v>813</v>
      </c>
      <c r="Y712">
        <v>812</v>
      </c>
    </row>
    <row r="713" spans="1:25" x14ac:dyDescent="0.3">
      <c r="A713" t="s">
        <v>22</v>
      </c>
      <c r="B713" t="s">
        <v>21</v>
      </c>
      <c r="C713" t="s">
        <v>245</v>
      </c>
      <c r="D713" t="s">
        <v>307</v>
      </c>
      <c r="E713">
        <v>73</v>
      </c>
      <c r="F713">
        <v>359</v>
      </c>
      <c r="G713">
        <v>374</v>
      </c>
      <c r="H713">
        <v>362</v>
      </c>
      <c r="I713">
        <v>384</v>
      </c>
      <c r="J713">
        <v>384</v>
      </c>
      <c r="K713">
        <v>392</v>
      </c>
      <c r="L713">
        <v>390</v>
      </c>
      <c r="M713">
        <v>399</v>
      </c>
      <c r="N713">
        <v>389</v>
      </c>
      <c r="O713">
        <v>399</v>
      </c>
      <c r="P713">
        <v>418</v>
      </c>
      <c r="Q713">
        <v>456</v>
      </c>
      <c r="R713">
        <v>488</v>
      </c>
      <c r="S713">
        <v>486</v>
      </c>
      <c r="T713">
        <v>500</v>
      </c>
      <c r="U713">
        <v>562</v>
      </c>
      <c r="V713">
        <v>585</v>
      </c>
      <c r="W713">
        <v>587</v>
      </c>
      <c r="X713">
        <v>571</v>
      </c>
      <c r="Y713">
        <v>789</v>
      </c>
    </row>
    <row r="714" spans="1:25" x14ac:dyDescent="0.3">
      <c r="A714" t="s">
        <v>22</v>
      </c>
      <c r="B714" t="s">
        <v>21</v>
      </c>
      <c r="C714" t="s">
        <v>245</v>
      </c>
      <c r="D714" t="s">
        <v>307</v>
      </c>
      <c r="E714">
        <v>74</v>
      </c>
      <c r="F714">
        <v>334</v>
      </c>
      <c r="G714">
        <v>357</v>
      </c>
      <c r="H714">
        <v>365</v>
      </c>
      <c r="I714">
        <v>345</v>
      </c>
      <c r="J714">
        <v>380</v>
      </c>
      <c r="K714">
        <v>379</v>
      </c>
      <c r="L714">
        <v>384</v>
      </c>
      <c r="M714">
        <v>378</v>
      </c>
      <c r="N714">
        <v>393</v>
      </c>
      <c r="O714">
        <v>376</v>
      </c>
      <c r="P714">
        <v>396</v>
      </c>
      <c r="Q714">
        <v>413</v>
      </c>
      <c r="R714">
        <v>445</v>
      </c>
      <c r="S714">
        <v>472</v>
      </c>
      <c r="T714">
        <v>488</v>
      </c>
      <c r="U714">
        <v>490</v>
      </c>
      <c r="V714">
        <v>558</v>
      </c>
      <c r="W714">
        <v>577</v>
      </c>
      <c r="X714">
        <v>575</v>
      </c>
      <c r="Y714">
        <v>552</v>
      </c>
    </row>
    <row r="715" spans="1:25" x14ac:dyDescent="0.3">
      <c r="A715" t="s">
        <v>22</v>
      </c>
      <c r="B715" t="s">
        <v>21</v>
      </c>
      <c r="C715" t="s">
        <v>245</v>
      </c>
      <c r="D715" t="s">
        <v>307</v>
      </c>
      <c r="E715">
        <v>75</v>
      </c>
      <c r="F715">
        <v>386</v>
      </c>
      <c r="G715">
        <v>322</v>
      </c>
      <c r="H715">
        <v>347</v>
      </c>
      <c r="I715">
        <v>343</v>
      </c>
      <c r="J715">
        <v>333</v>
      </c>
      <c r="K715">
        <v>369</v>
      </c>
      <c r="L715">
        <v>376</v>
      </c>
      <c r="M715">
        <v>378</v>
      </c>
      <c r="N715">
        <v>368</v>
      </c>
      <c r="O715">
        <v>386</v>
      </c>
      <c r="P715">
        <v>366</v>
      </c>
      <c r="Q715">
        <v>391</v>
      </c>
      <c r="R715">
        <v>413</v>
      </c>
      <c r="S715">
        <v>434</v>
      </c>
      <c r="T715">
        <v>471</v>
      </c>
      <c r="U715">
        <v>491</v>
      </c>
      <c r="V715">
        <v>474</v>
      </c>
      <c r="W715">
        <v>542</v>
      </c>
      <c r="X715">
        <v>566</v>
      </c>
      <c r="Y715">
        <v>573</v>
      </c>
    </row>
    <row r="716" spans="1:25" x14ac:dyDescent="0.3">
      <c r="A716" t="s">
        <v>22</v>
      </c>
      <c r="B716" t="s">
        <v>21</v>
      </c>
      <c r="C716" t="s">
        <v>245</v>
      </c>
      <c r="D716" t="s">
        <v>307</v>
      </c>
      <c r="E716">
        <v>76</v>
      </c>
      <c r="F716">
        <v>362</v>
      </c>
      <c r="G716">
        <v>371</v>
      </c>
      <c r="H716">
        <v>315</v>
      </c>
      <c r="I716">
        <v>343</v>
      </c>
      <c r="J716">
        <v>331</v>
      </c>
      <c r="K716">
        <v>328</v>
      </c>
      <c r="L716">
        <v>357</v>
      </c>
      <c r="M716">
        <v>366</v>
      </c>
      <c r="N716">
        <v>363</v>
      </c>
      <c r="O716">
        <v>352</v>
      </c>
      <c r="P716">
        <v>375</v>
      </c>
      <c r="Q716">
        <v>359</v>
      </c>
      <c r="R716">
        <v>381</v>
      </c>
      <c r="S716">
        <v>409</v>
      </c>
      <c r="T716">
        <v>423</v>
      </c>
      <c r="U716">
        <v>467</v>
      </c>
      <c r="V716">
        <v>480</v>
      </c>
      <c r="W716">
        <v>465</v>
      </c>
      <c r="X716">
        <v>525</v>
      </c>
      <c r="Y716">
        <v>556</v>
      </c>
    </row>
    <row r="717" spans="1:25" x14ac:dyDescent="0.3">
      <c r="A717" t="s">
        <v>22</v>
      </c>
      <c r="B717" t="s">
        <v>21</v>
      </c>
      <c r="C717" t="s">
        <v>245</v>
      </c>
      <c r="D717" t="s">
        <v>307</v>
      </c>
      <c r="E717">
        <v>77</v>
      </c>
      <c r="F717">
        <v>330</v>
      </c>
      <c r="G717">
        <v>355</v>
      </c>
      <c r="H717">
        <v>352</v>
      </c>
      <c r="I717">
        <v>307</v>
      </c>
      <c r="J717">
        <v>338</v>
      </c>
      <c r="K717">
        <v>323</v>
      </c>
      <c r="L717">
        <v>321</v>
      </c>
      <c r="M717">
        <v>346</v>
      </c>
      <c r="N717">
        <v>352</v>
      </c>
      <c r="O717">
        <v>357</v>
      </c>
      <c r="P717">
        <v>341</v>
      </c>
      <c r="Q717">
        <v>361</v>
      </c>
      <c r="R717">
        <v>347</v>
      </c>
      <c r="S717">
        <v>367</v>
      </c>
      <c r="T717">
        <v>401</v>
      </c>
      <c r="U717">
        <v>414</v>
      </c>
      <c r="V717">
        <v>452</v>
      </c>
      <c r="W717">
        <v>464</v>
      </c>
      <c r="X717">
        <v>452</v>
      </c>
      <c r="Y717">
        <v>508</v>
      </c>
    </row>
    <row r="718" spans="1:25" x14ac:dyDescent="0.3">
      <c r="A718" t="s">
        <v>22</v>
      </c>
      <c r="B718" t="s">
        <v>21</v>
      </c>
      <c r="C718" t="s">
        <v>245</v>
      </c>
      <c r="D718" t="s">
        <v>307</v>
      </c>
      <c r="E718">
        <v>78</v>
      </c>
      <c r="F718">
        <v>318</v>
      </c>
      <c r="G718">
        <v>310</v>
      </c>
      <c r="H718">
        <v>338</v>
      </c>
      <c r="I718">
        <v>334</v>
      </c>
      <c r="J718">
        <v>292</v>
      </c>
      <c r="K718">
        <v>326</v>
      </c>
      <c r="L718">
        <v>307</v>
      </c>
      <c r="M718">
        <v>306</v>
      </c>
      <c r="N718">
        <v>327</v>
      </c>
      <c r="O718">
        <v>340</v>
      </c>
      <c r="P718">
        <v>345</v>
      </c>
      <c r="Q718">
        <v>336</v>
      </c>
      <c r="R718">
        <v>361</v>
      </c>
      <c r="S718">
        <v>339</v>
      </c>
      <c r="T718">
        <v>351</v>
      </c>
      <c r="U718">
        <v>394</v>
      </c>
      <c r="V718">
        <v>407</v>
      </c>
      <c r="W718">
        <v>442</v>
      </c>
      <c r="X718">
        <v>456</v>
      </c>
      <c r="Y718">
        <v>442</v>
      </c>
    </row>
    <row r="719" spans="1:25" x14ac:dyDescent="0.3">
      <c r="A719" t="s">
        <v>22</v>
      </c>
      <c r="B719" t="s">
        <v>21</v>
      </c>
      <c r="C719" t="s">
        <v>245</v>
      </c>
      <c r="D719" t="s">
        <v>307</v>
      </c>
      <c r="E719">
        <v>79</v>
      </c>
      <c r="F719">
        <v>308</v>
      </c>
      <c r="G719">
        <v>309</v>
      </c>
      <c r="H719">
        <v>298</v>
      </c>
      <c r="I719">
        <v>322</v>
      </c>
      <c r="J719">
        <v>322</v>
      </c>
      <c r="K719">
        <v>274</v>
      </c>
      <c r="L719">
        <v>306</v>
      </c>
      <c r="M719">
        <v>303</v>
      </c>
      <c r="N719">
        <v>293</v>
      </c>
      <c r="O719">
        <v>316</v>
      </c>
      <c r="P719">
        <v>329</v>
      </c>
      <c r="Q719">
        <v>338</v>
      </c>
      <c r="R719">
        <v>327</v>
      </c>
      <c r="S719">
        <v>353</v>
      </c>
      <c r="T719">
        <v>321</v>
      </c>
      <c r="U719">
        <v>339</v>
      </c>
      <c r="V719">
        <v>383</v>
      </c>
      <c r="W719">
        <v>394</v>
      </c>
      <c r="X719">
        <v>422</v>
      </c>
      <c r="Y719">
        <v>439</v>
      </c>
    </row>
    <row r="720" spans="1:25" x14ac:dyDescent="0.3">
      <c r="A720" t="s">
        <v>22</v>
      </c>
      <c r="B720" t="s">
        <v>21</v>
      </c>
      <c r="C720" t="s">
        <v>245</v>
      </c>
      <c r="D720" t="s">
        <v>307</v>
      </c>
      <c r="E720">
        <v>80</v>
      </c>
      <c r="F720">
        <v>357</v>
      </c>
      <c r="G720">
        <v>296</v>
      </c>
      <c r="H720">
        <v>294</v>
      </c>
      <c r="I720">
        <v>284</v>
      </c>
      <c r="J720">
        <v>310</v>
      </c>
      <c r="K720">
        <v>305</v>
      </c>
      <c r="L720">
        <v>269</v>
      </c>
      <c r="M720">
        <v>291</v>
      </c>
      <c r="N720">
        <v>292</v>
      </c>
      <c r="O720">
        <v>282</v>
      </c>
      <c r="P720">
        <v>304</v>
      </c>
      <c r="Q720">
        <v>321</v>
      </c>
      <c r="R720">
        <v>320</v>
      </c>
      <c r="S720">
        <v>316</v>
      </c>
      <c r="T720">
        <v>339</v>
      </c>
      <c r="U720">
        <v>312</v>
      </c>
      <c r="V720">
        <v>328</v>
      </c>
      <c r="W720">
        <v>367</v>
      </c>
      <c r="X720">
        <v>375</v>
      </c>
      <c r="Y720">
        <v>407</v>
      </c>
    </row>
    <row r="721" spans="1:25" x14ac:dyDescent="0.3">
      <c r="A721" t="s">
        <v>22</v>
      </c>
      <c r="B721" t="s">
        <v>21</v>
      </c>
      <c r="C721" t="s">
        <v>245</v>
      </c>
      <c r="D721" t="s">
        <v>307</v>
      </c>
      <c r="E721">
        <v>81</v>
      </c>
      <c r="F721">
        <v>303</v>
      </c>
      <c r="G721">
        <v>343</v>
      </c>
      <c r="H721">
        <v>283</v>
      </c>
      <c r="I721">
        <v>273</v>
      </c>
      <c r="J721">
        <v>272</v>
      </c>
      <c r="K721">
        <v>297</v>
      </c>
      <c r="L721">
        <v>290</v>
      </c>
      <c r="M721">
        <v>257</v>
      </c>
      <c r="N721">
        <v>276</v>
      </c>
      <c r="O721">
        <v>285</v>
      </c>
      <c r="P721">
        <v>277</v>
      </c>
      <c r="Q721">
        <v>293</v>
      </c>
      <c r="R721">
        <v>306</v>
      </c>
      <c r="S721">
        <v>305</v>
      </c>
      <c r="T721">
        <v>316</v>
      </c>
      <c r="U721">
        <v>326</v>
      </c>
      <c r="V721">
        <v>302</v>
      </c>
      <c r="W721">
        <v>322</v>
      </c>
      <c r="X721">
        <v>357</v>
      </c>
      <c r="Y721">
        <v>367</v>
      </c>
    </row>
    <row r="722" spans="1:25" x14ac:dyDescent="0.3">
      <c r="A722" t="s">
        <v>22</v>
      </c>
      <c r="B722" t="s">
        <v>21</v>
      </c>
      <c r="C722" t="s">
        <v>245</v>
      </c>
      <c r="D722" t="s">
        <v>307</v>
      </c>
      <c r="E722">
        <v>82</v>
      </c>
      <c r="F722">
        <v>218</v>
      </c>
      <c r="G722">
        <v>279</v>
      </c>
      <c r="H722">
        <v>332</v>
      </c>
      <c r="I722">
        <v>263</v>
      </c>
      <c r="J722">
        <v>263</v>
      </c>
      <c r="K722">
        <v>263</v>
      </c>
      <c r="L722">
        <v>281</v>
      </c>
      <c r="M722">
        <v>278</v>
      </c>
      <c r="N722">
        <v>243</v>
      </c>
      <c r="O722">
        <v>267</v>
      </c>
      <c r="P722">
        <v>266</v>
      </c>
      <c r="Q722">
        <v>265</v>
      </c>
      <c r="R722">
        <v>277</v>
      </c>
      <c r="S722">
        <v>293</v>
      </c>
      <c r="T722">
        <v>293</v>
      </c>
      <c r="U722">
        <v>299</v>
      </c>
      <c r="V722">
        <v>314</v>
      </c>
      <c r="W722">
        <v>293</v>
      </c>
      <c r="X722">
        <v>296</v>
      </c>
      <c r="Y722">
        <v>337</v>
      </c>
    </row>
    <row r="723" spans="1:25" x14ac:dyDescent="0.3">
      <c r="A723" t="s">
        <v>22</v>
      </c>
      <c r="B723" t="s">
        <v>21</v>
      </c>
      <c r="C723" t="s">
        <v>245</v>
      </c>
      <c r="D723" t="s">
        <v>307</v>
      </c>
      <c r="E723">
        <v>83</v>
      </c>
      <c r="F723">
        <v>183</v>
      </c>
      <c r="G723">
        <v>200</v>
      </c>
      <c r="H723">
        <v>249</v>
      </c>
      <c r="I723">
        <v>306</v>
      </c>
      <c r="J723">
        <v>256</v>
      </c>
      <c r="K723">
        <v>251</v>
      </c>
      <c r="L723">
        <v>247</v>
      </c>
      <c r="M723">
        <v>250</v>
      </c>
      <c r="N723">
        <v>252</v>
      </c>
      <c r="O723">
        <v>231</v>
      </c>
      <c r="P723">
        <v>260</v>
      </c>
      <c r="Q723">
        <v>252</v>
      </c>
      <c r="R723">
        <v>256</v>
      </c>
      <c r="S723">
        <v>254</v>
      </c>
      <c r="T723">
        <v>280</v>
      </c>
      <c r="U723">
        <v>279</v>
      </c>
      <c r="V723">
        <v>287</v>
      </c>
      <c r="W723">
        <v>297</v>
      </c>
      <c r="X723">
        <v>282</v>
      </c>
      <c r="Y723">
        <v>285</v>
      </c>
    </row>
    <row r="724" spans="1:25" x14ac:dyDescent="0.3">
      <c r="A724" t="s">
        <v>22</v>
      </c>
      <c r="B724" t="s">
        <v>21</v>
      </c>
      <c r="C724" t="s">
        <v>245</v>
      </c>
      <c r="D724" t="s">
        <v>307</v>
      </c>
      <c r="E724">
        <v>84</v>
      </c>
      <c r="F724">
        <v>200</v>
      </c>
      <c r="G724">
        <v>161</v>
      </c>
      <c r="H724">
        <v>180</v>
      </c>
      <c r="I724">
        <v>229</v>
      </c>
      <c r="J724">
        <v>285</v>
      </c>
      <c r="K724">
        <v>237</v>
      </c>
      <c r="L724">
        <v>231</v>
      </c>
      <c r="M724">
        <v>226</v>
      </c>
      <c r="N724">
        <v>236</v>
      </c>
      <c r="O724">
        <v>240</v>
      </c>
      <c r="P724">
        <v>215</v>
      </c>
      <c r="Q724">
        <v>244</v>
      </c>
      <c r="R724">
        <v>235</v>
      </c>
      <c r="S724">
        <v>251</v>
      </c>
      <c r="T724">
        <v>233</v>
      </c>
      <c r="U724">
        <v>258</v>
      </c>
      <c r="V724">
        <v>258</v>
      </c>
      <c r="W724">
        <v>266</v>
      </c>
      <c r="X724">
        <v>283</v>
      </c>
      <c r="Y724">
        <v>262</v>
      </c>
    </row>
    <row r="725" spans="1:25" x14ac:dyDescent="0.3">
      <c r="A725" t="s">
        <v>22</v>
      </c>
      <c r="B725" t="s">
        <v>21</v>
      </c>
      <c r="C725" t="s">
        <v>245</v>
      </c>
      <c r="D725" t="s">
        <v>307</v>
      </c>
      <c r="E725">
        <v>85</v>
      </c>
      <c r="F725">
        <v>185</v>
      </c>
      <c r="G725">
        <v>190</v>
      </c>
      <c r="H725">
        <v>152</v>
      </c>
      <c r="I725">
        <v>155</v>
      </c>
      <c r="J725">
        <v>206</v>
      </c>
      <c r="K725">
        <v>266</v>
      </c>
      <c r="L725">
        <v>219</v>
      </c>
      <c r="M725">
        <v>215</v>
      </c>
      <c r="N725">
        <v>210</v>
      </c>
      <c r="O725">
        <v>220</v>
      </c>
      <c r="P725">
        <v>227</v>
      </c>
      <c r="Q725">
        <v>194</v>
      </c>
      <c r="R725">
        <v>224</v>
      </c>
      <c r="S725">
        <v>211</v>
      </c>
      <c r="T725">
        <v>238</v>
      </c>
      <c r="U725">
        <v>214</v>
      </c>
      <c r="V725">
        <v>236</v>
      </c>
      <c r="W725">
        <v>236</v>
      </c>
      <c r="X725">
        <v>243</v>
      </c>
      <c r="Y725">
        <v>257</v>
      </c>
    </row>
    <row r="726" spans="1:25" x14ac:dyDescent="0.3">
      <c r="A726" t="s">
        <v>22</v>
      </c>
      <c r="B726" t="s">
        <v>21</v>
      </c>
      <c r="C726" t="s">
        <v>245</v>
      </c>
      <c r="D726" t="s">
        <v>307</v>
      </c>
      <c r="E726">
        <v>86</v>
      </c>
      <c r="F726">
        <v>175</v>
      </c>
      <c r="G726">
        <v>162</v>
      </c>
      <c r="H726">
        <v>175</v>
      </c>
      <c r="I726">
        <v>145</v>
      </c>
      <c r="J726">
        <v>150</v>
      </c>
      <c r="K726">
        <v>195</v>
      </c>
      <c r="L726">
        <v>242</v>
      </c>
      <c r="M726">
        <v>190</v>
      </c>
      <c r="N726">
        <v>207</v>
      </c>
      <c r="O726">
        <v>203</v>
      </c>
      <c r="P726">
        <v>211</v>
      </c>
      <c r="Q726">
        <v>221</v>
      </c>
      <c r="R726">
        <v>172</v>
      </c>
      <c r="S726">
        <v>204</v>
      </c>
      <c r="T726">
        <v>190</v>
      </c>
      <c r="U726">
        <v>207</v>
      </c>
      <c r="V726">
        <v>205</v>
      </c>
      <c r="W726">
        <v>218</v>
      </c>
      <c r="X726">
        <v>218</v>
      </c>
      <c r="Y726">
        <v>224</v>
      </c>
    </row>
    <row r="727" spans="1:25" x14ac:dyDescent="0.3">
      <c r="A727" t="s">
        <v>22</v>
      </c>
      <c r="B727" t="s">
        <v>21</v>
      </c>
      <c r="C727" t="s">
        <v>245</v>
      </c>
      <c r="D727" t="s">
        <v>307</v>
      </c>
      <c r="E727">
        <v>87</v>
      </c>
      <c r="F727">
        <v>172</v>
      </c>
      <c r="G727">
        <v>158</v>
      </c>
      <c r="H727">
        <v>136</v>
      </c>
      <c r="I727">
        <v>154</v>
      </c>
      <c r="J727">
        <v>131</v>
      </c>
      <c r="K727">
        <v>136</v>
      </c>
      <c r="L727">
        <v>185</v>
      </c>
      <c r="M727">
        <v>223</v>
      </c>
      <c r="N727">
        <v>177</v>
      </c>
      <c r="O727">
        <v>190</v>
      </c>
      <c r="P727">
        <v>184</v>
      </c>
      <c r="Q727">
        <v>196</v>
      </c>
      <c r="R727">
        <v>201</v>
      </c>
      <c r="S727">
        <v>163</v>
      </c>
      <c r="T727">
        <v>184</v>
      </c>
      <c r="U727">
        <v>175</v>
      </c>
      <c r="V727">
        <v>197</v>
      </c>
      <c r="W727">
        <v>186</v>
      </c>
      <c r="X727">
        <v>202</v>
      </c>
      <c r="Y727">
        <v>197</v>
      </c>
    </row>
    <row r="728" spans="1:25" x14ac:dyDescent="0.3">
      <c r="A728" t="s">
        <v>22</v>
      </c>
      <c r="B728" t="s">
        <v>21</v>
      </c>
      <c r="C728" t="s">
        <v>245</v>
      </c>
      <c r="D728" t="s">
        <v>307</v>
      </c>
      <c r="E728">
        <v>88</v>
      </c>
      <c r="F728">
        <v>142</v>
      </c>
      <c r="G728">
        <v>158</v>
      </c>
      <c r="H728">
        <v>128</v>
      </c>
      <c r="I728">
        <v>121</v>
      </c>
      <c r="J728">
        <v>125</v>
      </c>
      <c r="K728">
        <v>120</v>
      </c>
      <c r="L728">
        <v>126</v>
      </c>
      <c r="M728">
        <v>152</v>
      </c>
      <c r="N728">
        <v>201</v>
      </c>
      <c r="O728">
        <v>163</v>
      </c>
      <c r="P728">
        <v>175</v>
      </c>
      <c r="Q728">
        <v>170</v>
      </c>
      <c r="R728">
        <v>172</v>
      </c>
      <c r="S728">
        <v>182</v>
      </c>
      <c r="T728">
        <v>140</v>
      </c>
      <c r="U728">
        <v>151</v>
      </c>
      <c r="V728">
        <v>156</v>
      </c>
      <c r="W728">
        <v>174</v>
      </c>
      <c r="X728">
        <v>167</v>
      </c>
      <c r="Y728">
        <v>182</v>
      </c>
    </row>
    <row r="729" spans="1:25" x14ac:dyDescent="0.3">
      <c r="A729" t="s">
        <v>22</v>
      </c>
      <c r="B729" t="s">
        <v>21</v>
      </c>
      <c r="C729" t="s">
        <v>245</v>
      </c>
      <c r="D729" t="s">
        <v>307</v>
      </c>
      <c r="E729">
        <v>89</v>
      </c>
      <c r="F729">
        <v>130</v>
      </c>
      <c r="G729">
        <v>117</v>
      </c>
      <c r="H729">
        <v>141</v>
      </c>
      <c r="I729">
        <v>108</v>
      </c>
      <c r="J729">
        <v>113</v>
      </c>
      <c r="K729">
        <v>114</v>
      </c>
      <c r="L729">
        <v>113</v>
      </c>
      <c r="M729">
        <v>110</v>
      </c>
      <c r="N729">
        <v>140</v>
      </c>
      <c r="O729">
        <v>187</v>
      </c>
      <c r="P729">
        <v>151</v>
      </c>
      <c r="Q729">
        <v>153</v>
      </c>
      <c r="R729">
        <v>153</v>
      </c>
      <c r="S729">
        <v>158</v>
      </c>
      <c r="T729">
        <v>178</v>
      </c>
      <c r="U729">
        <v>127</v>
      </c>
      <c r="V729">
        <v>133</v>
      </c>
      <c r="W729">
        <v>138</v>
      </c>
      <c r="X729">
        <v>157</v>
      </c>
      <c r="Y729">
        <v>141</v>
      </c>
    </row>
    <row r="730" spans="1:25" x14ac:dyDescent="0.3">
      <c r="A730" t="s">
        <v>22</v>
      </c>
      <c r="B730" t="s">
        <v>21</v>
      </c>
      <c r="C730" t="s">
        <v>245</v>
      </c>
      <c r="D730" t="s">
        <v>307</v>
      </c>
      <c r="E730">
        <v>90</v>
      </c>
      <c r="F730">
        <v>487</v>
      </c>
      <c r="G730">
        <v>512</v>
      </c>
      <c r="H730">
        <v>489</v>
      </c>
      <c r="I730">
        <v>494</v>
      </c>
      <c r="J730">
        <v>474</v>
      </c>
      <c r="K730">
        <v>481</v>
      </c>
      <c r="L730">
        <v>494</v>
      </c>
      <c r="M730">
        <v>486</v>
      </c>
      <c r="N730">
        <v>475</v>
      </c>
      <c r="O730">
        <v>540</v>
      </c>
      <c r="P730">
        <v>594</v>
      </c>
      <c r="Q730">
        <v>599</v>
      </c>
      <c r="R730">
        <v>606</v>
      </c>
      <c r="S730">
        <v>634</v>
      </c>
      <c r="T730">
        <v>627</v>
      </c>
      <c r="U730">
        <v>656</v>
      </c>
      <c r="V730">
        <v>611</v>
      </c>
      <c r="W730">
        <v>602</v>
      </c>
      <c r="X730">
        <v>606</v>
      </c>
      <c r="Y730">
        <v>583</v>
      </c>
    </row>
    <row r="731" spans="1:25" x14ac:dyDescent="0.3">
      <c r="A731" t="s">
        <v>20</v>
      </c>
      <c r="B731" t="s">
        <v>19</v>
      </c>
      <c r="C731" t="s">
        <v>245</v>
      </c>
      <c r="D731" t="s">
        <v>306</v>
      </c>
      <c r="E731">
        <v>0</v>
      </c>
      <c r="F731">
        <v>366</v>
      </c>
      <c r="G731">
        <v>313</v>
      </c>
      <c r="H731">
        <v>271</v>
      </c>
      <c r="I731">
        <v>297</v>
      </c>
      <c r="J731">
        <v>321</v>
      </c>
      <c r="K731">
        <v>318</v>
      </c>
      <c r="L731">
        <v>303</v>
      </c>
      <c r="M731">
        <v>332</v>
      </c>
      <c r="N731">
        <v>317</v>
      </c>
      <c r="O731">
        <v>335</v>
      </c>
      <c r="P731">
        <v>367</v>
      </c>
      <c r="Q731">
        <v>358</v>
      </c>
      <c r="R731">
        <v>334</v>
      </c>
      <c r="S731">
        <v>300</v>
      </c>
      <c r="T731">
        <v>324</v>
      </c>
      <c r="U731">
        <v>315</v>
      </c>
      <c r="V731">
        <v>331</v>
      </c>
      <c r="W731">
        <v>294</v>
      </c>
      <c r="X731">
        <v>315</v>
      </c>
      <c r="Y731">
        <v>299</v>
      </c>
    </row>
    <row r="732" spans="1:25" x14ac:dyDescent="0.3">
      <c r="A732" t="s">
        <v>20</v>
      </c>
      <c r="B732" t="s">
        <v>19</v>
      </c>
      <c r="C732" t="s">
        <v>245</v>
      </c>
      <c r="D732" t="s">
        <v>306</v>
      </c>
      <c r="E732">
        <v>1</v>
      </c>
      <c r="F732">
        <v>375</v>
      </c>
      <c r="G732">
        <v>375</v>
      </c>
      <c r="H732">
        <v>309</v>
      </c>
      <c r="I732">
        <v>288</v>
      </c>
      <c r="J732">
        <v>292</v>
      </c>
      <c r="K732">
        <v>339</v>
      </c>
      <c r="L732">
        <v>328</v>
      </c>
      <c r="M732">
        <v>315</v>
      </c>
      <c r="N732">
        <v>347</v>
      </c>
      <c r="O732">
        <v>336</v>
      </c>
      <c r="P732">
        <v>367</v>
      </c>
      <c r="Q732">
        <v>370</v>
      </c>
      <c r="R732">
        <v>367</v>
      </c>
      <c r="S732">
        <v>349</v>
      </c>
      <c r="T732">
        <v>323</v>
      </c>
      <c r="U732">
        <v>331</v>
      </c>
      <c r="V732">
        <v>335</v>
      </c>
      <c r="W732">
        <v>339</v>
      </c>
      <c r="X732">
        <v>311</v>
      </c>
      <c r="Y732">
        <v>329</v>
      </c>
    </row>
    <row r="733" spans="1:25" x14ac:dyDescent="0.3">
      <c r="A733" t="s">
        <v>20</v>
      </c>
      <c r="B733" t="s">
        <v>19</v>
      </c>
      <c r="C733" t="s">
        <v>245</v>
      </c>
      <c r="D733" t="s">
        <v>306</v>
      </c>
      <c r="E733">
        <v>2</v>
      </c>
      <c r="F733">
        <v>364</v>
      </c>
      <c r="G733">
        <v>375</v>
      </c>
      <c r="H733">
        <v>378</v>
      </c>
      <c r="I733">
        <v>322</v>
      </c>
      <c r="J733">
        <v>289</v>
      </c>
      <c r="K733">
        <v>297</v>
      </c>
      <c r="L733">
        <v>357</v>
      </c>
      <c r="M733">
        <v>328</v>
      </c>
      <c r="N733">
        <v>341</v>
      </c>
      <c r="O733">
        <v>367</v>
      </c>
      <c r="P733">
        <v>351</v>
      </c>
      <c r="Q733">
        <v>370</v>
      </c>
      <c r="R733">
        <v>397</v>
      </c>
      <c r="S733">
        <v>374</v>
      </c>
      <c r="T733">
        <v>349</v>
      </c>
      <c r="U733">
        <v>347</v>
      </c>
      <c r="V733">
        <v>333</v>
      </c>
      <c r="W733">
        <v>340</v>
      </c>
      <c r="X733">
        <v>332</v>
      </c>
      <c r="Y733">
        <v>313</v>
      </c>
    </row>
    <row r="734" spans="1:25" x14ac:dyDescent="0.3">
      <c r="A734" t="s">
        <v>20</v>
      </c>
      <c r="B734" t="s">
        <v>19</v>
      </c>
      <c r="C734" t="s">
        <v>245</v>
      </c>
      <c r="D734" t="s">
        <v>306</v>
      </c>
      <c r="E734">
        <v>3</v>
      </c>
      <c r="F734">
        <v>344</v>
      </c>
      <c r="G734">
        <v>357</v>
      </c>
      <c r="H734">
        <v>383</v>
      </c>
      <c r="I734">
        <v>379</v>
      </c>
      <c r="J734">
        <v>333</v>
      </c>
      <c r="K734">
        <v>298</v>
      </c>
      <c r="L734">
        <v>298</v>
      </c>
      <c r="M734">
        <v>372</v>
      </c>
      <c r="N734">
        <v>330</v>
      </c>
      <c r="O734">
        <v>361</v>
      </c>
      <c r="P734">
        <v>385</v>
      </c>
      <c r="Q734">
        <v>356</v>
      </c>
      <c r="R734">
        <v>380</v>
      </c>
      <c r="S734">
        <v>412</v>
      </c>
      <c r="T734">
        <v>376</v>
      </c>
      <c r="U734">
        <v>361</v>
      </c>
      <c r="V734">
        <v>369</v>
      </c>
      <c r="W734">
        <v>365</v>
      </c>
      <c r="X734">
        <v>356</v>
      </c>
      <c r="Y734">
        <v>354</v>
      </c>
    </row>
    <row r="735" spans="1:25" x14ac:dyDescent="0.3">
      <c r="A735" t="s">
        <v>20</v>
      </c>
      <c r="B735" t="s">
        <v>19</v>
      </c>
      <c r="C735" t="s">
        <v>245</v>
      </c>
      <c r="D735" t="s">
        <v>306</v>
      </c>
      <c r="E735">
        <v>4</v>
      </c>
      <c r="F735">
        <v>385</v>
      </c>
      <c r="G735">
        <v>360</v>
      </c>
      <c r="H735">
        <v>357</v>
      </c>
      <c r="I735">
        <v>396</v>
      </c>
      <c r="J735">
        <v>375</v>
      </c>
      <c r="K735">
        <v>333</v>
      </c>
      <c r="L735">
        <v>312</v>
      </c>
      <c r="M735">
        <v>303</v>
      </c>
      <c r="N735">
        <v>378</v>
      </c>
      <c r="O735">
        <v>355</v>
      </c>
      <c r="P735">
        <v>384</v>
      </c>
      <c r="Q735">
        <v>385</v>
      </c>
      <c r="R735">
        <v>357</v>
      </c>
      <c r="S735">
        <v>381</v>
      </c>
      <c r="T735">
        <v>420</v>
      </c>
      <c r="U735">
        <v>389</v>
      </c>
      <c r="V735">
        <v>364</v>
      </c>
      <c r="W735">
        <v>376</v>
      </c>
      <c r="X735">
        <v>364</v>
      </c>
      <c r="Y735">
        <v>370</v>
      </c>
    </row>
    <row r="736" spans="1:25" x14ac:dyDescent="0.3">
      <c r="A736" t="s">
        <v>20</v>
      </c>
      <c r="B736" t="s">
        <v>19</v>
      </c>
      <c r="C736" t="s">
        <v>245</v>
      </c>
      <c r="D736" t="s">
        <v>306</v>
      </c>
      <c r="E736">
        <v>5</v>
      </c>
      <c r="F736">
        <v>348</v>
      </c>
      <c r="G736">
        <v>401</v>
      </c>
      <c r="H736">
        <v>376</v>
      </c>
      <c r="I736">
        <v>381</v>
      </c>
      <c r="J736">
        <v>397</v>
      </c>
      <c r="K736">
        <v>386</v>
      </c>
      <c r="L736">
        <v>341</v>
      </c>
      <c r="M736">
        <v>324</v>
      </c>
      <c r="N736">
        <v>321</v>
      </c>
      <c r="O736">
        <v>396</v>
      </c>
      <c r="P736">
        <v>357</v>
      </c>
      <c r="Q736">
        <v>390</v>
      </c>
      <c r="R736">
        <v>397</v>
      </c>
      <c r="S736">
        <v>364</v>
      </c>
      <c r="T736">
        <v>398</v>
      </c>
      <c r="U736">
        <v>413</v>
      </c>
      <c r="V736">
        <v>411</v>
      </c>
      <c r="W736">
        <v>380</v>
      </c>
      <c r="X736">
        <v>385</v>
      </c>
      <c r="Y736">
        <v>379</v>
      </c>
    </row>
    <row r="737" spans="1:25" x14ac:dyDescent="0.3">
      <c r="A737" t="s">
        <v>20</v>
      </c>
      <c r="B737" t="s">
        <v>19</v>
      </c>
      <c r="C737" t="s">
        <v>245</v>
      </c>
      <c r="D737" t="s">
        <v>306</v>
      </c>
      <c r="E737">
        <v>6</v>
      </c>
      <c r="F737">
        <v>358</v>
      </c>
      <c r="G737">
        <v>356</v>
      </c>
      <c r="H737">
        <v>414</v>
      </c>
      <c r="I737">
        <v>394</v>
      </c>
      <c r="J737">
        <v>379</v>
      </c>
      <c r="K737">
        <v>397</v>
      </c>
      <c r="L737">
        <v>401</v>
      </c>
      <c r="M737">
        <v>349</v>
      </c>
      <c r="N737">
        <v>324</v>
      </c>
      <c r="O737">
        <v>338</v>
      </c>
      <c r="P737">
        <v>411</v>
      </c>
      <c r="Q737">
        <v>364</v>
      </c>
      <c r="R737">
        <v>401</v>
      </c>
      <c r="S737">
        <v>410</v>
      </c>
      <c r="T737">
        <v>378</v>
      </c>
      <c r="U737">
        <v>405</v>
      </c>
      <c r="V737">
        <v>414</v>
      </c>
      <c r="W737">
        <v>417</v>
      </c>
      <c r="X737">
        <v>393</v>
      </c>
      <c r="Y737">
        <v>386</v>
      </c>
    </row>
    <row r="738" spans="1:25" x14ac:dyDescent="0.3">
      <c r="A738" t="s">
        <v>20</v>
      </c>
      <c r="B738" t="s">
        <v>19</v>
      </c>
      <c r="C738" t="s">
        <v>245</v>
      </c>
      <c r="D738" t="s">
        <v>306</v>
      </c>
      <c r="E738">
        <v>7</v>
      </c>
      <c r="F738">
        <v>398</v>
      </c>
      <c r="G738">
        <v>361</v>
      </c>
      <c r="H738">
        <v>357</v>
      </c>
      <c r="I738">
        <v>417</v>
      </c>
      <c r="J738">
        <v>393</v>
      </c>
      <c r="K738">
        <v>376</v>
      </c>
      <c r="L738">
        <v>410</v>
      </c>
      <c r="M738">
        <v>408</v>
      </c>
      <c r="N738">
        <v>359</v>
      </c>
      <c r="O738">
        <v>338</v>
      </c>
      <c r="P738">
        <v>332</v>
      </c>
      <c r="Q738">
        <v>418</v>
      </c>
      <c r="R738">
        <v>372</v>
      </c>
      <c r="S738">
        <v>410</v>
      </c>
      <c r="T738">
        <v>417</v>
      </c>
      <c r="U738">
        <v>402</v>
      </c>
      <c r="V738">
        <v>421</v>
      </c>
      <c r="W738">
        <v>424</v>
      </c>
      <c r="X738">
        <v>425</v>
      </c>
      <c r="Y738">
        <v>395</v>
      </c>
    </row>
    <row r="739" spans="1:25" x14ac:dyDescent="0.3">
      <c r="A739" t="s">
        <v>20</v>
      </c>
      <c r="B739" t="s">
        <v>19</v>
      </c>
      <c r="C739" t="s">
        <v>245</v>
      </c>
      <c r="D739" t="s">
        <v>306</v>
      </c>
      <c r="E739">
        <v>8</v>
      </c>
      <c r="F739">
        <v>422</v>
      </c>
      <c r="G739">
        <v>419</v>
      </c>
      <c r="H739">
        <v>377</v>
      </c>
      <c r="I739">
        <v>368</v>
      </c>
      <c r="J739">
        <v>421</v>
      </c>
      <c r="K739">
        <v>405</v>
      </c>
      <c r="L739">
        <v>387</v>
      </c>
      <c r="M739">
        <v>410</v>
      </c>
      <c r="N739">
        <v>404</v>
      </c>
      <c r="O739">
        <v>355</v>
      </c>
      <c r="P739">
        <v>348</v>
      </c>
      <c r="Q739">
        <v>337</v>
      </c>
      <c r="R739">
        <v>415</v>
      </c>
      <c r="S739">
        <v>385</v>
      </c>
      <c r="T739">
        <v>412</v>
      </c>
      <c r="U739">
        <v>424</v>
      </c>
      <c r="V739">
        <v>407</v>
      </c>
      <c r="W739">
        <v>426</v>
      </c>
      <c r="X739">
        <v>440</v>
      </c>
      <c r="Y739">
        <v>431</v>
      </c>
    </row>
    <row r="740" spans="1:25" x14ac:dyDescent="0.3">
      <c r="A740" t="s">
        <v>20</v>
      </c>
      <c r="B740" t="s">
        <v>19</v>
      </c>
      <c r="C740" t="s">
        <v>245</v>
      </c>
      <c r="D740" t="s">
        <v>306</v>
      </c>
      <c r="E740">
        <v>9</v>
      </c>
      <c r="F740">
        <v>429</v>
      </c>
      <c r="G740">
        <v>427</v>
      </c>
      <c r="H740">
        <v>436</v>
      </c>
      <c r="I740">
        <v>390</v>
      </c>
      <c r="J740">
        <v>362</v>
      </c>
      <c r="K740">
        <v>436</v>
      </c>
      <c r="L740">
        <v>413</v>
      </c>
      <c r="M740">
        <v>392</v>
      </c>
      <c r="N740">
        <v>422</v>
      </c>
      <c r="O740">
        <v>406</v>
      </c>
      <c r="P740">
        <v>357</v>
      </c>
      <c r="Q740">
        <v>351</v>
      </c>
      <c r="R740">
        <v>357</v>
      </c>
      <c r="S740">
        <v>432</v>
      </c>
      <c r="T740">
        <v>402</v>
      </c>
      <c r="U740">
        <v>420</v>
      </c>
      <c r="V740">
        <v>422</v>
      </c>
      <c r="W740">
        <v>412</v>
      </c>
      <c r="X740">
        <v>421</v>
      </c>
      <c r="Y740">
        <v>451</v>
      </c>
    </row>
    <row r="741" spans="1:25" x14ac:dyDescent="0.3">
      <c r="A741" t="s">
        <v>20</v>
      </c>
      <c r="B741" t="s">
        <v>19</v>
      </c>
      <c r="C741" t="s">
        <v>245</v>
      </c>
      <c r="D741" t="s">
        <v>306</v>
      </c>
      <c r="E741">
        <v>10</v>
      </c>
      <c r="F741">
        <v>454</v>
      </c>
      <c r="G741">
        <v>432</v>
      </c>
      <c r="H741">
        <v>431</v>
      </c>
      <c r="I741">
        <v>457</v>
      </c>
      <c r="J741">
        <v>394</v>
      </c>
      <c r="K741">
        <v>362</v>
      </c>
      <c r="L741">
        <v>443</v>
      </c>
      <c r="M741">
        <v>411</v>
      </c>
      <c r="N741">
        <v>390</v>
      </c>
      <c r="O741">
        <v>425</v>
      </c>
      <c r="P741">
        <v>406</v>
      </c>
      <c r="Q741">
        <v>351</v>
      </c>
      <c r="R741">
        <v>363</v>
      </c>
      <c r="S741">
        <v>361</v>
      </c>
      <c r="T741">
        <v>439</v>
      </c>
      <c r="U741">
        <v>408</v>
      </c>
      <c r="V741">
        <v>420</v>
      </c>
      <c r="W741">
        <v>427</v>
      </c>
      <c r="X741">
        <v>417</v>
      </c>
      <c r="Y741">
        <v>421</v>
      </c>
    </row>
    <row r="742" spans="1:25" x14ac:dyDescent="0.3">
      <c r="A742" t="s">
        <v>20</v>
      </c>
      <c r="B742" t="s">
        <v>19</v>
      </c>
      <c r="C742" t="s">
        <v>245</v>
      </c>
      <c r="D742" t="s">
        <v>306</v>
      </c>
      <c r="E742">
        <v>11</v>
      </c>
      <c r="F742">
        <v>436</v>
      </c>
      <c r="G742">
        <v>463</v>
      </c>
      <c r="H742">
        <v>458</v>
      </c>
      <c r="I742">
        <v>431</v>
      </c>
      <c r="J742">
        <v>462</v>
      </c>
      <c r="K742">
        <v>403</v>
      </c>
      <c r="L742">
        <v>373</v>
      </c>
      <c r="M742">
        <v>450</v>
      </c>
      <c r="N742">
        <v>412</v>
      </c>
      <c r="O742">
        <v>401</v>
      </c>
      <c r="P742">
        <v>418</v>
      </c>
      <c r="Q742">
        <v>411</v>
      </c>
      <c r="R742">
        <v>365</v>
      </c>
      <c r="S742">
        <v>361</v>
      </c>
      <c r="T742">
        <v>360</v>
      </c>
      <c r="U742">
        <v>442</v>
      </c>
      <c r="V742">
        <v>415</v>
      </c>
      <c r="W742">
        <v>435</v>
      </c>
      <c r="X742">
        <v>437</v>
      </c>
      <c r="Y742">
        <v>417</v>
      </c>
    </row>
    <row r="743" spans="1:25" x14ac:dyDescent="0.3">
      <c r="A743" t="s">
        <v>20</v>
      </c>
      <c r="B743" t="s">
        <v>19</v>
      </c>
      <c r="C743" t="s">
        <v>245</v>
      </c>
      <c r="D743" t="s">
        <v>306</v>
      </c>
      <c r="E743">
        <v>12</v>
      </c>
      <c r="F743">
        <v>443</v>
      </c>
      <c r="G743">
        <v>441</v>
      </c>
      <c r="H743">
        <v>474</v>
      </c>
      <c r="I743">
        <v>476</v>
      </c>
      <c r="J743">
        <v>442</v>
      </c>
      <c r="K743">
        <v>464</v>
      </c>
      <c r="L743">
        <v>403</v>
      </c>
      <c r="M743">
        <v>373</v>
      </c>
      <c r="N743">
        <v>454</v>
      </c>
      <c r="O743">
        <v>422</v>
      </c>
      <c r="P743">
        <v>394</v>
      </c>
      <c r="Q743">
        <v>425</v>
      </c>
      <c r="R743">
        <v>417</v>
      </c>
      <c r="S743">
        <v>372</v>
      </c>
      <c r="T743">
        <v>356</v>
      </c>
      <c r="U743">
        <v>364</v>
      </c>
      <c r="V743">
        <v>440</v>
      </c>
      <c r="W743">
        <v>421</v>
      </c>
      <c r="X743">
        <v>443</v>
      </c>
      <c r="Y743">
        <v>446</v>
      </c>
    </row>
    <row r="744" spans="1:25" x14ac:dyDescent="0.3">
      <c r="A744" t="s">
        <v>20</v>
      </c>
      <c r="B744" t="s">
        <v>19</v>
      </c>
      <c r="C744" t="s">
        <v>245</v>
      </c>
      <c r="D744" t="s">
        <v>306</v>
      </c>
      <c r="E744">
        <v>13</v>
      </c>
      <c r="F744">
        <v>460</v>
      </c>
      <c r="G744">
        <v>450</v>
      </c>
      <c r="H744">
        <v>448</v>
      </c>
      <c r="I744">
        <v>483</v>
      </c>
      <c r="J744">
        <v>488</v>
      </c>
      <c r="K744">
        <v>447</v>
      </c>
      <c r="L744">
        <v>462</v>
      </c>
      <c r="M744">
        <v>403</v>
      </c>
      <c r="N744">
        <v>381</v>
      </c>
      <c r="O744">
        <v>455</v>
      </c>
      <c r="P744">
        <v>423</v>
      </c>
      <c r="Q744">
        <v>401</v>
      </c>
      <c r="R744">
        <v>425</v>
      </c>
      <c r="S744">
        <v>414</v>
      </c>
      <c r="T744">
        <v>387</v>
      </c>
      <c r="U744">
        <v>367</v>
      </c>
      <c r="V744">
        <v>378</v>
      </c>
      <c r="W744">
        <v>455</v>
      </c>
      <c r="X744">
        <v>418</v>
      </c>
      <c r="Y744">
        <v>447</v>
      </c>
    </row>
    <row r="745" spans="1:25" x14ac:dyDescent="0.3">
      <c r="A745" t="s">
        <v>20</v>
      </c>
      <c r="B745" t="s">
        <v>19</v>
      </c>
      <c r="C745" t="s">
        <v>245</v>
      </c>
      <c r="D745" t="s">
        <v>306</v>
      </c>
      <c r="E745">
        <v>14</v>
      </c>
      <c r="F745">
        <v>450</v>
      </c>
      <c r="G745">
        <v>473</v>
      </c>
      <c r="H745">
        <v>448</v>
      </c>
      <c r="I745">
        <v>444</v>
      </c>
      <c r="J745">
        <v>483</v>
      </c>
      <c r="K745">
        <v>484</v>
      </c>
      <c r="L745">
        <v>455</v>
      </c>
      <c r="M745">
        <v>468</v>
      </c>
      <c r="N745">
        <v>403</v>
      </c>
      <c r="O745">
        <v>378</v>
      </c>
      <c r="P745">
        <v>457</v>
      </c>
      <c r="Q745">
        <v>422</v>
      </c>
      <c r="R745">
        <v>411</v>
      </c>
      <c r="S745">
        <v>433</v>
      </c>
      <c r="T745">
        <v>410</v>
      </c>
      <c r="U745">
        <v>401</v>
      </c>
      <c r="V745">
        <v>374</v>
      </c>
      <c r="W745">
        <v>386</v>
      </c>
      <c r="X745">
        <v>463</v>
      </c>
      <c r="Y745">
        <v>433</v>
      </c>
    </row>
    <row r="746" spans="1:25" x14ac:dyDescent="0.3">
      <c r="A746" t="s">
        <v>20</v>
      </c>
      <c r="B746" t="s">
        <v>19</v>
      </c>
      <c r="C746" t="s">
        <v>245</v>
      </c>
      <c r="D746" t="s">
        <v>306</v>
      </c>
      <c r="E746">
        <v>15</v>
      </c>
      <c r="F746">
        <v>444</v>
      </c>
      <c r="G746">
        <v>451</v>
      </c>
      <c r="H746">
        <v>481</v>
      </c>
      <c r="I746">
        <v>456</v>
      </c>
      <c r="J746">
        <v>455</v>
      </c>
      <c r="K746">
        <v>495</v>
      </c>
      <c r="L746">
        <v>493</v>
      </c>
      <c r="M746">
        <v>447</v>
      </c>
      <c r="N746">
        <v>468</v>
      </c>
      <c r="O746">
        <v>407</v>
      </c>
      <c r="P746">
        <v>382</v>
      </c>
      <c r="Q746">
        <v>456</v>
      </c>
      <c r="R746">
        <v>436</v>
      </c>
      <c r="S746">
        <v>426</v>
      </c>
      <c r="T746">
        <v>437</v>
      </c>
      <c r="U746">
        <v>424</v>
      </c>
      <c r="V746">
        <v>410</v>
      </c>
      <c r="W746">
        <v>392</v>
      </c>
      <c r="X746">
        <v>386</v>
      </c>
      <c r="Y746">
        <v>469</v>
      </c>
    </row>
    <row r="747" spans="1:25" x14ac:dyDescent="0.3">
      <c r="A747" t="s">
        <v>20</v>
      </c>
      <c r="B747" t="s">
        <v>19</v>
      </c>
      <c r="C747" t="s">
        <v>245</v>
      </c>
      <c r="D747" t="s">
        <v>306</v>
      </c>
      <c r="E747">
        <v>16</v>
      </c>
      <c r="F747">
        <v>421</v>
      </c>
      <c r="G747">
        <v>440</v>
      </c>
      <c r="H747">
        <v>448</v>
      </c>
      <c r="I747">
        <v>490</v>
      </c>
      <c r="J747">
        <v>452</v>
      </c>
      <c r="K747">
        <v>461</v>
      </c>
      <c r="L747">
        <v>492</v>
      </c>
      <c r="M747">
        <v>485</v>
      </c>
      <c r="N747">
        <v>449</v>
      </c>
      <c r="O747">
        <v>475</v>
      </c>
      <c r="P747">
        <v>417</v>
      </c>
      <c r="Q747">
        <v>386</v>
      </c>
      <c r="R747">
        <v>460</v>
      </c>
      <c r="S747">
        <v>437</v>
      </c>
      <c r="T747">
        <v>433</v>
      </c>
      <c r="U747">
        <v>444</v>
      </c>
      <c r="V747">
        <v>430</v>
      </c>
      <c r="W747">
        <v>416</v>
      </c>
      <c r="X747">
        <v>392</v>
      </c>
      <c r="Y747">
        <v>389</v>
      </c>
    </row>
    <row r="748" spans="1:25" x14ac:dyDescent="0.3">
      <c r="A748" t="s">
        <v>20</v>
      </c>
      <c r="B748" t="s">
        <v>19</v>
      </c>
      <c r="C748" t="s">
        <v>245</v>
      </c>
      <c r="D748" t="s">
        <v>306</v>
      </c>
      <c r="E748">
        <v>17</v>
      </c>
      <c r="F748">
        <v>412</v>
      </c>
      <c r="G748">
        <v>437</v>
      </c>
      <c r="H748">
        <v>446</v>
      </c>
      <c r="I748">
        <v>449</v>
      </c>
      <c r="J748">
        <v>485</v>
      </c>
      <c r="K748">
        <v>464</v>
      </c>
      <c r="L748">
        <v>463</v>
      </c>
      <c r="M748">
        <v>491</v>
      </c>
      <c r="N748">
        <v>499</v>
      </c>
      <c r="O748">
        <v>449</v>
      </c>
      <c r="P748">
        <v>485</v>
      </c>
      <c r="Q748">
        <v>405</v>
      </c>
      <c r="R748">
        <v>378</v>
      </c>
      <c r="S748">
        <v>479</v>
      </c>
      <c r="T748">
        <v>448</v>
      </c>
      <c r="U748">
        <v>433</v>
      </c>
      <c r="V748">
        <v>448</v>
      </c>
      <c r="W748">
        <v>441</v>
      </c>
      <c r="X748">
        <v>427</v>
      </c>
      <c r="Y748">
        <v>390</v>
      </c>
    </row>
    <row r="749" spans="1:25" x14ac:dyDescent="0.3">
      <c r="A749" t="s">
        <v>20</v>
      </c>
      <c r="B749" t="s">
        <v>19</v>
      </c>
      <c r="C749" t="s">
        <v>245</v>
      </c>
      <c r="D749" t="s">
        <v>306</v>
      </c>
      <c r="E749">
        <v>18</v>
      </c>
      <c r="F749">
        <v>388</v>
      </c>
      <c r="G749">
        <v>401</v>
      </c>
      <c r="H749">
        <v>429</v>
      </c>
      <c r="I749">
        <v>407</v>
      </c>
      <c r="J749">
        <v>439</v>
      </c>
      <c r="K749">
        <v>479</v>
      </c>
      <c r="L749">
        <v>458</v>
      </c>
      <c r="M749">
        <v>427</v>
      </c>
      <c r="N749">
        <v>485</v>
      </c>
      <c r="O749">
        <v>481</v>
      </c>
      <c r="P749">
        <v>440</v>
      </c>
      <c r="Q749">
        <v>452</v>
      </c>
      <c r="R749">
        <v>398</v>
      </c>
      <c r="S749">
        <v>365</v>
      </c>
      <c r="T749">
        <v>475</v>
      </c>
      <c r="U749">
        <v>437</v>
      </c>
      <c r="V749">
        <v>415</v>
      </c>
      <c r="W749">
        <v>417</v>
      </c>
      <c r="X749">
        <v>423</v>
      </c>
      <c r="Y749">
        <v>407</v>
      </c>
    </row>
    <row r="750" spans="1:25" x14ac:dyDescent="0.3">
      <c r="A750" t="s">
        <v>20</v>
      </c>
      <c r="B750" t="s">
        <v>19</v>
      </c>
      <c r="C750" t="s">
        <v>245</v>
      </c>
      <c r="D750" t="s">
        <v>306</v>
      </c>
      <c r="E750">
        <v>19</v>
      </c>
      <c r="F750">
        <v>317</v>
      </c>
      <c r="G750">
        <v>275</v>
      </c>
      <c r="H750">
        <v>283</v>
      </c>
      <c r="I750">
        <v>338</v>
      </c>
      <c r="J750">
        <v>297</v>
      </c>
      <c r="K750">
        <v>304</v>
      </c>
      <c r="L750">
        <v>354</v>
      </c>
      <c r="M750">
        <v>343</v>
      </c>
      <c r="N750">
        <v>312</v>
      </c>
      <c r="O750">
        <v>350</v>
      </c>
      <c r="P750">
        <v>365</v>
      </c>
      <c r="Q750">
        <v>349</v>
      </c>
      <c r="R750">
        <v>343</v>
      </c>
      <c r="S750">
        <v>288</v>
      </c>
      <c r="T750">
        <v>284</v>
      </c>
      <c r="U750">
        <v>363</v>
      </c>
      <c r="V750">
        <v>325</v>
      </c>
      <c r="W750">
        <v>313</v>
      </c>
      <c r="X750">
        <v>329</v>
      </c>
      <c r="Y750">
        <v>310</v>
      </c>
    </row>
    <row r="751" spans="1:25" x14ac:dyDescent="0.3">
      <c r="A751" t="s">
        <v>20</v>
      </c>
      <c r="B751" t="s">
        <v>19</v>
      </c>
      <c r="C751" t="s">
        <v>245</v>
      </c>
      <c r="D751" t="s">
        <v>306</v>
      </c>
      <c r="E751">
        <v>20</v>
      </c>
      <c r="F751">
        <v>296</v>
      </c>
      <c r="G751">
        <v>290</v>
      </c>
      <c r="H751">
        <v>270</v>
      </c>
      <c r="I751">
        <v>278</v>
      </c>
      <c r="J751">
        <v>345</v>
      </c>
      <c r="K751">
        <v>292</v>
      </c>
      <c r="L751">
        <v>305</v>
      </c>
      <c r="M751">
        <v>335</v>
      </c>
      <c r="N751">
        <v>310</v>
      </c>
      <c r="O751">
        <v>311</v>
      </c>
      <c r="P751">
        <v>318</v>
      </c>
      <c r="Q751">
        <v>325</v>
      </c>
      <c r="R751">
        <v>304</v>
      </c>
      <c r="S751">
        <v>313</v>
      </c>
      <c r="T751">
        <v>283</v>
      </c>
      <c r="U751">
        <v>250</v>
      </c>
      <c r="V751">
        <v>329</v>
      </c>
      <c r="W751">
        <v>309</v>
      </c>
      <c r="X751">
        <v>319</v>
      </c>
      <c r="Y751">
        <v>309</v>
      </c>
    </row>
    <row r="752" spans="1:25" x14ac:dyDescent="0.3">
      <c r="A752" t="s">
        <v>20</v>
      </c>
      <c r="B752" t="s">
        <v>19</v>
      </c>
      <c r="C752" t="s">
        <v>245</v>
      </c>
      <c r="D752" t="s">
        <v>306</v>
      </c>
      <c r="E752">
        <v>21</v>
      </c>
      <c r="F752">
        <v>322</v>
      </c>
      <c r="G752">
        <v>309</v>
      </c>
      <c r="H752">
        <v>308</v>
      </c>
      <c r="I752">
        <v>288</v>
      </c>
      <c r="J752">
        <v>311</v>
      </c>
      <c r="K752">
        <v>352</v>
      </c>
      <c r="L752">
        <v>314</v>
      </c>
      <c r="M752">
        <v>310</v>
      </c>
      <c r="N752">
        <v>339</v>
      </c>
      <c r="O752">
        <v>299</v>
      </c>
      <c r="P752">
        <v>301</v>
      </c>
      <c r="Q752">
        <v>330</v>
      </c>
      <c r="R752">
        <v>353</v>
      </c>
      <c r="S752">
        <v>324</v>
      </c>
      <c r="T752">
        <v>318</v>
      </c>
      <c r="U752">
        <v>295</v>
      </c>
      <c r="V752">
        <v>295</v>
      </c>
      <c r="W752">
        <v>354</v>
      </c>
      <c r="X752">
        <v>318</v>
      </c>
      <c r="Y752">
        <v>300</v>
      </c>
    </row>
    <row r="753" spans="1:25" x14ac:dyDescent="0.3">
      <c r="A753" t="s">
        <v>20</v>
      </c>
      <c r="B753" t="s">
        <v>19</v>
      </c>
      <c r="C753" t="s">
        <v>245</v>
      </c>
      <c r="D753" t="s">
        <v>306</v>
      </c>
      <c r="E753">
        <v>22</v>
      </c>
      <c r="F753">
        <v>333</v>
      </c>
      <c r="G753">
        <v>350</v>
      </c>
      <c r="H753">
        <v>339</v>
      </c>
      <c r="I753">
        <v>319</v>
      </c>
      <c r="J753">
        <v>342</v>
      </c>
      <c r="K753">
        <v>362</v>
      </c>
      <c r="L753">
        <v>401</v>
      </c>
      <c r="M753">
        <v>374</v>
      </c>
      <c r="N753">
        <v>368</v>
      </c>
      <c r="O753">
        <v>380</v>
      </c>
      <c r="P753">
        <v>335</v>
      </c>
      <c r="Q753">
        <v>331</v>
      </c>
      <c r="R753">
        <v>384</v>
      </c>
      <c r="S753">
        <v>411</v>
      </c>
      <c r="T753">
        <v>357</v>
      </c>
      <c r="U753">
        <v>364</v>
      </c>
      <c r="V753">
        <v>312</v>
      </c>
      <c r="W753">
        <v>303</v>
      </c>
      <c r="X753">
        <v>379</v>
      </c>
      <c r="Y753">
        <v>323</v>
      </c>
    </row>
    <row r="754" spans="1:25" x14ac:dyDescent="0.3">
      <c r="A754" t="s">
        <v>20</v>
      </c>
      <c r="B754" t="s">
        <v>19</v>
      </c>
      <c r="C754" t="s">
        <v>245</v>
      </c>
      <c r="D754" t="s">
        <v>306</v>
      </c>
      <c r="E754">
        <v>23</v>
      </c>
      <c r="F754">
        <v>330</v>
      </c>
      <c r="G754">
        <v>357</v>
      </c>
      <c r="H754">
        <v>361</v>
      </c>
      <c r="I754">
        <v>344</v>
      </c>
      <c r="J754">
        <v>342</v>
      </c>
      <c r="K754">
        <v>356</v>
      </c>
      <c r="L754">
        <v>370</v>
      </c>
      <c r="M754">
        <v>391</v>
      </c>
      <c r="N754">
        <v>373</v>
      </c>
      <c r="O754">
        <v>362</v>
      </c>
      <c r="P754">
        <v>410</v>
      </c>
      <c r="Q754">
        <v>348</v>
      </c>
      <c r="R754">
        <v>364</v>
      </c>
      <c r="S754">
        <v>405</v>
      </c>
      <c r="T754">
        <v>426</v>
      </c>
      <c r="U754">
        <v>373</v>
      </c>
      <c r="V754">
        <v>399</v>
      </c>
      <c r="W754">
        <v>317</v>
      </c>
      <c r="X754">
        <v>326</v>
      </c>
      <c r="Y754">
        <v>388</v>
      </c>
    </row>
    <row r="755" spans="1:25" x14ac:dyDescent="0.3">
      <c r="A755" t="s">
        <v>20</v>
      </c>
      <c r="B755" t="s">
        <v>19</v>
      </c>
      <c r="C755" t="s">
        <v>245</v>
      </c>
      <c r="D755" t="s">
        <v>306</v>
      </c>
      <c r="E755">
        <v>24</v>
      </c>
      <c r="F755">
        <v>355</v>
      </c>
      <c r="G755">
        <v>332</v>
      </c>
      <c r="H755">
        <v>374</v>
      </c>
      <c r="I755">
        <v>377</v>
      </c>
      <c r="J755">
        <v>381</v>
      </c>
      <c r="K755">
        <v>340</v>
      </c>
      <c r="L755">
        <v>394</v>
      </c>
      <c r="M755">
        <v>381</v>
      </c>
      <c r="N755">
        <v>417</v>
      </c>
      <c r="O755">
        <v>408</v>
      </c>
      <c r="P755">
        <v>388</v>
      </c>
      <c r="Q755">
        <v>436</v>
      </c>
      <c r="R755">
        <v>369</v>
      </c>
      <c r="S755">
        <v>348</v>
      </c>
      <c r="T755">
        <v>387</v>
      </c>
      <c r="U755">
        <v>427</v>
      </c>
      <c r="V755">
        <v>361</v>
      </c>
      <c r="W755">
        <v>418</v>
      </c>
      <c r="X755">
        <v>318</v>
      </c>
      <c r="Y755">
        <v>329</v>
      </c>
    </row>
    <row r="756" spans="1:25" x14ac:dyDescent="0.3">
      <c r="A756" t="s">
        <v>20</v>
      </c>
      <c r="B756" t="s">
        <v>19</v>
      </c>
      <c r="C756" t="s">
        <v>245</v>
      </c>
      <c r="D756" t="s">
        <v>306</v>
      </c>
      <c r="E756">
        <v>25</v>
      </c>
      <c r="F756">
        <v>326</v>
      </c>
      <c r="G756">
        <v>346</v>
      </c>
      <c r="H756">
        <v>318</v>
      </c>
      <c r="I756">
        <v>375</v>
      </c>
      <c r="J756">
        <v>375</v>
      </c>
      <c r="K756">
        <v>368</v>
      </c>
      <c r="L756">
        <v>343</v>
      </c>
      <c r="M756">
        <v>374</v>
      </c>
      <c r="N756">
        <v>373</v>
      </c>
      <c r="O756">
        <v>398</v>
      </c>
      <c r="P756">
        <v>377</v>
      </c>
      <c r="Q756">
        <v>388</v>
      </c>
      <c r="R756">
        <v>429</v>
      </c>
      <c r="S756">
        <v>361</v>
      </c>
      <c r="T756">
        <v>320</v>
      </c>
      <c r="U756">
        <v>384</v>
      </c>
      <c r="V756">
        <v>408</v>
      </c>
      <c r="W756">
        <v>382</v>
      </c>
      <c r="X756">
        <v>421</v>
      </c>
      <c r="Y756">
        <v>344</v>
      </c>
    </row>
    <row r="757" spans="1:25" x14ac:dyDescent="0.3">
      <c r="A757" t="s">
        <v>20</v>
      </c>
      <c r="B757" t="s">
        <v>19</v>
      </c>
      <c r="C757" t="s">
        <v>245</v>
      </c>
      <c r="D757" t="s">
        <v>306</v>
      </c>
      <c r="E757">
        <v>26</v>
      </c>
      <c r="F757">
        <v>297</v>
      </c>
      <c r="G757">
        <v>328</v>
      </c>
      <c r="H757">
        <v>341</v>
      </c>
      <c r="I757">
        <v>325</v>
      </c>
      <c r="J757">
        <v>356</v>
      </c>
      <c r="K757">
        <v>355</v>
      </c>
      <c r="L757">
        <v>378</v>
      </c>
      <c r="M757">
        <v>333</v>
      </c>
      <c r="N757">
        <v>374</v>
      </c>
      <c r="O757">
        <v>365</v>
      </c>
      <c r="P757">
        <v>416</v>
      </c>
      <c r="Q757">
        <v>369</v>
      </c>
      <c r="R757">
        <v>394</v>
      </c>
      <c r="S757">
        <v>451</v>
      </c>
      <c r="T757">
        <v>353</v>
      </c>
      <c r="U757">
        <v>323</v>
      </c>
      <c r="V757">
        <v>384</v>
      </c>
      <c r="W757">
        <v>413</v>
      </c>
      <c r="X757">
        <v>380</v>
      </c>
      <c r="Y757">
        <v>425</v>
      </c>
    </row>
    <row r="758" spans="1:25" x14ac:dyDescent="0.3">
      <c r="A758" t="s">
        <v>20</v>
      </c>
      <c r="B758" t="s">
        <v>19</v>
      </c>
      <c r="C758" t="s">
        <v>245</v>
      </c>
      <c r="D758" t="s">
        <v>306</v>
      </c>
      <c r="E758">
        <v>27</v>
      </c>
      <c r="F758">
        <v>341</v>
      </c>
      <c r="G758">
        <v>297</v>
      </c>
      <c r="H758">
        <v>337</v>
      </c>
      <c r="I758">
        <v>354</v>
      </c>
      <c r="J758">
        <v>321</v>
      </c>
      <c r="K758">
        <v>360</v>
      </c>
      <c r="L758">
        <v>353</v>
      </c>
      <c r="M758">
        <v>375</v>
      </c>
      <c r="N758">
        <v>354</v>
      </c>
      <c r="O758">
        <v>386</v>
      </c>
      <c r="P758">
        <v>369</v>
      </c>
      <c r="Q758">
        <v>421</v>
      </c>
      <c r="R758">
        <v>370</v>
      </c>
      <c r="S758">
        <v>399</v>
      </c>
      <c r="T758">
        <v>437</v>
      </c>
      <c r="U758">
        <v>353</v>
      </c>
      <c r="V758">
        <v>312</v>
      </c>
      <c r="W758">
        <v>377</v>
      </c>
      <c r="X758">
        <v>417</v>
      </c>
      <c r="Y758">
        <v>375</v>
      </c>
    </row>
    <row r="759" spans="1:25" x14ac:dyDescent="0.3">
      <c r="A759" t="s">
        <v>20</v>
      </c>
      <c r="B759" t="s">
        <v>19</v>
      </c>
      <c r="C759" t="s">
        <v>245</v>
      </c>
      <c r="D759" t="s">
        <v>306</v>
      </c>
      <c r="E759">
        <v>28</v>
      </c>
      <c r="F759">
        <v>381</v>
      </c>
      <c r="G759">
        <v>351</v>
      </c>
      <c r="H759">
        <v>333</v>
      </c>
      <c r="I759">
        <v>340</v>
      </c>
      <c r="J759">
        <v>341</v>
      </c>
      <c r="K759">
        <v>331</v>
      </c>
      <c r="L759">
        <v>366</v>
      </c>
      <c r="M759">
        <v>355</v>
      </c>
      <c r="N759">
        <v>360</v>
      </c>
      <c r="O759">
        <v>364</v>
      </c>
      <c r="P759">
        <v>405</v>
      </c>
      <c r="Q759">
        <v>370</v>
      </c>
      <c r="R759">
        <v>440</v>
      </c>
      <c r="S759">
        <v>361</v>
      </c>
      <c r="T759">
        <v>381</v>
      </c>
      <c r="U759">
        <v>424</v>
      </c>
      <c r="V759">
        <v>335</v>
      </c>
      <c r="W759">
        <v>322</v>
      </c>
      <c r="X759">
        <v>360</v>
      </c>
      <c r="Y759">
        <v>385</v>
      </c>
    </row>
    <row r="760" spans="1:25" x14ac:dyDescent="0.3">
      <c r="A760" t="s">
        <v>20</v>
      </c>
      <c r="B760" t="s">
        <v>19</v>
      </c>
      <c r="C760" t="s">
        <v>245</v>
      </c>
      <c r="D760" t="s">
        <v>306</v>
      </c>
      <c r="E760">
        <v>29</v>
      </c>
      <c r="F760">
        <v>382</v>
      </c>
      <c r="G760">
        <v>393</v>
      </c>
      <c r="H760">
        <v>334</v>
      </c>
      <c r="I760">
        <v>339</v>
      </c>
      <c r="J760">
        <v>322</v>
      </c>
      <c r="K760">
        <v>316</v>
      </c>
      <c r="L760">
        <v>339</v>
      </c>
      <c r="M760">
        <v>365</v>
      </c>
      <c r="N760">
        <v>351</v>
      </c>
      <c r="O760">
        <v>364</v>
      </c>
      <c r="P760">
        <v>357</v>
      </c>
      <c r="Q760">
        <v>415</v>
      </c>
      <c r="R760">
        <v>382</v>
      </c>
      <c r="S760">
        <v>426</v>
      </c>
      <c r="T760">
        <v>362</v>
      </c>
      <c r="U760">
        <v>391</v>
      </c>
      <c r="V760">
        <v>428</v>
      </c>
      <c r="W760">
        <v>356</v>
      </c>
      <c r="X760">
        <v>319</v>
      </c>
      <c r="Y760">
        <v>360</v>
      </c>
    </row>
    <row r="761" spans="1:25" x14ac:dyDescent="0.3">
      <c r="A761" t="s">
        <v>20</v>
      </c>
      <c r="B761" t="s">
        <v>19</v>
      </c>
      <c r="C761" t="s">
        <v>245</v>
      </c>
      <c r="D761" t="s">
        <v>306</v>
      </c>
      <c r="E761">
        <v>30</v>
      </c>
      <c r="F761">
        <v>448</v>
      </c>
      <c r="G761">
        <v>379</v>
      </c>
      <c r="H761">
        <v>401</v>
      </c>
      <c r="I761">
        <v>341</v>
      </c>
      <c r="J761">
        <v>340</v>
      </c>
      <c r="K761">
        <v>327</v>
      </c>
      <c r="L761">
        <v>321</v>
      </c>
      <c r="M761">
        <v>329</v>
      </c>
      <c r="N761">
        <v>374</v>
      </c>
      <c r="O761">
        <v>373</v>
      </c>
      <c r="P761">
        <v>347</v>
      </c>
      <c r="Q761">
        <v>368</v>
      </c>
      <c r="R761">
        <v>427</v>
      </c>
      <c r="S761">
        <v>397</v>
      </c>
      <c r="T761">
        <v>408</v>
      </c>
      <c r="U761">
        <v>375</v>
      </c>
      <c r="V761">
        <v>380</v>
      </c>
      <c r="W761">
        <v>437</v>
      </c>
      <c r="X761">
        <v>369</v>
      </c>
      <c r="Y761">
        <v>311</v>
      </c>
    </row>
    <row r="762" spans="1:25" x14ac:dyDescent="0.3">
      <c r="A762" t="s">
        <v>20</v>
      </c>
      <c r="B762" t="s">
        <v>19</v>
      </c>
      <c r="C762" t="s">
        <v>245</v>
      </c>
      <c r="D762" t="s">
        <v>306</v>
      </c>
      <c r="E762">
        <v>31</v>
      </c>
      <c r="F762">
        <v>440</v>
      </c>
      <c r="G762">
        <v>447</v>
      </c>
      <c r="H762">
        <v>388</v>
      </c>
      <c r="I762">
        <v>398</v>
      </c>
      <c r="J762">
        <v>348</v>
      </c>
      <c r="K762">
        <v>343</v>
      </c>
      <c r="L762">
        <v>328</v>
      </c>
      <c r="M762">
        <v>328</v>
      </c>
      <c r="N762">
        <v>345</v>
      </c>
      <c r="O762">
        <v>370</v>
      </c>
      <c r="P762">
        <v>388</v>
      </c>
      <c r="Q762">
        <v>351</v>
      </c>
      <c r="R762">
        <v>355</v>
      </c>
      <c r="S762">
        <v>422</v>
      </c>
      <c r="T762">
        <v>383</v>
      </c>
      <c r="U762">
        <v>426</v>
      </c>
      <c r="V762">
        <v>376</v>
      </c>
      <c r="W762">
        <v>373</v>
      </c>
      <c r="X762">
        <v>447</v>
      </c>
      <c r="Y762">
        <v>369</v>
      </c>
    </row>
    <row r="763" spans="1:25" x14ac:dyDescent="0.3">
      <c r="A763" t="s">
        <v>20</v>
      </c>
      <c r="B763" t="s">
        <v>19</v>
      </c>
      <c r="C763" t="s">
        <v>245</v>
      </c>
      <c r="D763" t="s">
        <v>306</v>
      </c>
      <c r="E763">
        <v>32</v>
      </c>
      <c r="F763">
        <v>456</v>
      </c>
      <c r="G763">
        <v>446</v>
      </c>
      <c r="H763">
        <v>473</v>
      </c>
      <c r="I763">
        <v>395</v>
      </c>
      <c r="J763">
        <v>404</v>
      </c>
      <c r="K763">
        <v>350</v>
      </c>
      <c r="L763">
        <v>344</v>
      </c>
      <c r="M763">
        <v>323</v>
      </c>
      <c r="N763">
        <v>326</v>
      </c>
      <c r="O763">
        <v>349</v>
      </c>
      <c r="P763">
        <v>366</v>
      </c>
      <c r="Q763">
        <v>377</v>
      </c>
      <c r="R763">
        <v>355</v>
      </c>
      <c r="S763">
        <v>385</v>
      </c>
      <c r="T763">
        <v>419</v>
      </c>
      <c r="U763">
        <v>391</v>
      </c>
      <c r="V763">
        <v>449</v>
      </c>
      <c r="W763">
        <v>372</v>
      </c>
      <c r="X763">
        <v>368</v>
      </c>
      <c r="Y763">
        <v>420</v>
      </c>
    </row>
    <row r="764" spans="1:25" x14ac:dyDescent="0.3">
      <c r="A764" t="s">
        <v>20</v>
      </c>
      <c r="B764" t="s">
        <v>19</v>
      </c>
      <c r="C764" t="s">
        <v>245</v>
      </c>
      <c r="D764" t="s">
        <v>306</v>
      </c>
      <c r="E764">
        <v>33</v>
      </c>
      <c r="F764">
        <v>461</v>
      </c>
      <c r="G764">
        <v>479</v>
      </c>
      <c r="H764">
        <v>456</v>
      </c>
      <c r="I764">
        <v>457</v>
      </c>
      <c r="J764">
        <v>404</v>
      </c>
      <c r="K764">
        <v>395</v>
      </c>
      <c r="L764">
        <v>363</v>
      </c>
      <c r="M764">
        <v>365</v>
      </c>
      <c r="N764">
        <v>336</v>
      </c>
      <c r="O764">
        <v>326</v>
      </c>
      <c r="P764">
        <v>354</v>
      </c>
      <c r="Q764">
        <v>378</v>
      </c>
      <c r="R764">
        <v>389</v>
      </c>
      <c r="S764">
        <v>368</v>
      </c>
      <c r="T764">
        <v>387</v>
      </c>
      <c r="U764">
        <v>411</v>
      </c>
      <c r="V764">
        <v>382</v>
      </c>
      <c r="W764">
        <v>453</v>
      </c>
      <c r="X764">
        <v>381</v>
      </c>
      <c r="Y764">
        <v>387</v>
      </c>
    </row>
    <row r="765" spans="1:25" x14ac:dyDescent="0.3">
      <c r="A765" t="s">
        <v>20</v>
      </c>
      <c r="B765" t="s">
        <v>19</v>
      </c>
      <c r="C765" t="s">
        <v>245</v>
      </c>
      <c r="D765" t="s">
        <v>306</v>
      </c>
      <c r="E765">
        <v>34</v>
      </c>
      <c r="F765">
        <v>526</v>
      </c>
      <c r="G765">
        <v>464</v>
      </c>
      <c r="H765">
        <v>493</v>
      </c>
      <c r="I765">
        <v>476</v>
      </c>
      <c r="J765">
        <v>440</v>
      </c>
      <c r="K765">
        <v>418</v>
      </c>
      <c r="L765">
        <v>399</v>
      </c>
      <c r="M765">
        <v>364</v>
      </c>
      <c r="N765">
        <v>361</v>
      </c>
      <c r="O765">
        <v>344</v>
      </c>
      <c r="P765">
        <v>324</v>
      </c>
      <c r="Q765">
        <v>358</v>
      </c>
      <c r="R765">
        <v>376</v>
      </c>
      <c r="S765">
        <v>398</v>
      </c>
      <c r="T765">
        <v>344</v>
      </c>
      <c r="U765">
        <v>382</v>
      </c>
      <c r="V765">
        <v>432</v>
      </c>
      <c r="W765">
        <v>387</v>
      </c>
      <c r="X765">
        <v>438</v>
      </c>
      <c r="Y765">
        <v>381</v>
      </c>
    </row>
    <row r="766" spans="1:25" x14ac:dyDescent="0.3">
      <c r="A766" t="s">
        <v>20</v>
      </c>
      <c r="B766" t="s">
        <v>19</v>
      </c>
      <c r="C766" t="s">
        <v>245</v>
      </c>
      <c r="D766" t="s">
        <v>306</v>
      </c>
      <c r="E766">
        <v>35</v>
      </c>
      <c r="F766">
        <v>481</v>
      </c>
      <c r="G766">
        <v>521</v>
      </c>
      <c r="H766">
        <v>484</v>
      </c>
      <c r="I766">
        <v>497</v>
      </c>
      <c r="J766">
        <v>460</v>
      </c>
      <c r="K766">
        <v>424</v>
      </c>
      <c r="L766">
        <v>439</v>
      </c>
      <c r="M766">
        <v>400</v>
      </c>
      <c r="N766">
        <v>364</v>
      </c>
      <c r="O766">
        <v>376</v>
      </c>
      <c r="P766">
        <v>349</v>
      </c>
      <c r="Q766">
        <v>331</v>
      </c>
      <c r="R766">
        <v>372</v>
      </c>
      <c r="S766">
        <v>390</v>
      </c>
      <c r="T766">
        <v>410</v>
      </c>
      <c r="U766">
        <v>350</v>
      </c>
      <c r="V766">
        <v>403</v>
      </c>
      <c r="W766">
        <v>429</v>
      </c>
      <c r="X766">
        <v>407</v>
      </c>
      <c r="Y766">
        <v>437</v>
      </c>
    </row>
    <row r="767" spans="1:25" x14ac:dyDescent="0.3">
      <c r="A767" t="s">
        <v>20</v>
      </c>
      <c r="B767" t="s">
        <v>19</v>
      </c>
      <c r="C767" t="s">
        <v>245</v>
      </c>
      <c r="D767" t="s">
        <v>306</v>
      </c>
      <c r="E767">
        <v>36</v>
      </c>
      <c r="F767">
        <v>514</v>
      </c>
      <c r="G767">
        <v>502</v>
      </c>
      <c r="H767">
        <v>542</v>
      </c>
      <c r="I767">
        <v>493</v>
      </c>
      <c r="J767">
        <v>521</v>
      </c>
      <c r="K767">
        <v>465</v>
      </c>
      <c r="L767">
        <v>459</v>
      </c>
      <c r="M767">
        <v>469</v>
      </c>
      <c r="N767">
        <v>410</v>
      </c>
      <c r="O767">
        <v>375</v>
      </c>
      <c r="P767">
        <v>389</v>
      </c>
      <c r="Q767">
        <v>362</v>
      </c>
      <c r="R767">
        <v>322</v>
      </c>
      <c r="S767">
        <v>365</v>
      </c>
      <c r="T767">
        <v>395</v>
      </c>
      <c r="U767">
        <v>409</v>
      </c>
      <c r="V767">
        <v>372</v>
      </c>
      <c r="W767">
        <v>412</v>
      </c>
      <c r="X767">
        <v>442</v>
      </c>
      <c r="Y767">
        <v>407</v>
      </c>
    </row>
    <row r="768" spans="1:25" x14ac:dyDescent="0.3">
      <c r="A768" t="s">
        <v>20</v>
      </c>
      <c r="B768" t="s">
        <v>19</v>
      </c>
      <c r="C768" t="s">
        <v>245</v>
      </c>
      <c r="D768" t="s">
        <v>306</v>
      </c>
      <c r="E768">
        <v>37</v>
      </c>
      <c r="F768">
        <v>556</v>
      </c>
      <c r="G768">
        <v>526</v>
      </c>
      <c r="H768">
        <v>513</v>
      </c>
      <c r="I768">
        <v>555</v>
      </c>
      <c r="J768">
        <v>496</v>
      </c>
      <c r="K768">
        <v>509</v>
      </c>
      <c r="L768">
        <v>471</v>
      </c>
      <c r="M768">
        <v>471</v>
      </c>
      <c r="N768">
        <v>475</v>
      </c>
      <c r="O768">
        <v>410</v>
      </c>
      <c r="P768">
        <v>374</v>
      </c>
      <c r="Q768">
        <v>399</v>
      </c>
      <c r="R768">
        <v>355</v>
      </c>
      <c r="S768">
        <v>319</v>
      </c>
      <c r="T768">
        <v>377</v>
      </c>
      <c r="U768">
        <v>394</v>
      </c>
      <c r="V768">
        <v>433</v>
      </c>
      <c r="W768">
        <v>371</v>
      </c>
      <c r="X768">
        <v>419</v>
      </c>
      <c r="Y768">
        <v>456</v>
      </c>
    </row>
    <row r="769" spans="1:25" x14ac:dyDescent="0.3">
      <c r="A769" t="s">
        <v>20</v>
      </c>
      <c r="B769" t="s">
        <v>19</v>
      </c>
      <c r="C769" t="s">
        <v>245</v>
      </c>
      <c r="D769" t="s">
        <v>306</v>
      </c>
      <c r="E769">
        <v>38</v>
      </c>
      <c r="F769">
        <v>522</v>
      </c>
      <c r="G769">
        <v>578</v>
      </c>
      <c r="H769">
        <v>543</v>
      </c>
      <c r="I769">
        <v>526</v>
      </c>
      <c r="J769">
        <v>555</v>
      </c>
      <c r="K769">
        <v>518</v>
      </c>
      <c r="L769">
        <v>504</v>
      </c>
      <c r="M769">
        <v>482</v>
      </c>
      <c r="N769">
        <v>467</v>
      </c>
      <c r="O769">
        <v>473</v>
      </c>
      <c r="P769">
        <v>410</v>
      </c>
      <c r="Q769">
        <v>365</v>
      </c>
      <c r="R769">
        <v>408</v>
      </c>
      <c r="S769">
        <v>370</v>
      </c>
      <c r="T769">
        <v>331</v>
      </c>
      <c r="U769">
        <v>364</v>
      </c>
      <c r="V769">
        <v>393</v>
      </c>
      <c r="W769">
        <v>443</v>
      </c>
      <c r="X769">
        <v>389</v>
      </c>
      <c r="Y769">
        <v>413</v>
      </c>
    </row>
    <row r="770" spans="1:25" x14ac:dyDescent="0.3">
      <c r="A770" t="s">
        <v>20</v>
      </c>
      <c r="B770" t="s">
        <v>19</v>
      </c>
      <c r="C770" t="s">
        <v>245</v>
      </c>
      <c r="D770" t="s">
        <v>306</v>
      </c>
      <c r="E770">
        <v>39</v>
      </c>
      <c r="F770">
        <v>550</v>
      </c>
      <c r="G770">
        <v>526</v>
      </c>
      <c r="H770">
        <v>591</v>
      </c>
      <c r="I770">
        <v>576</v>
      </c>
      <c r="J770">
        <v>540</v>
      </c>
      <c r="K770">
        <v>569</v>
      </c>
      <c r="L770">
        <v>556</v>
      </c>
      <c r="M770">
        <v>510</v>
      </c>
      <c r="N770">
        <v>515</v>
      </c>
      <c r="O770">
        <v>485</v>
      </c>
      <c r="P770">
        <v>498</v>
      </c>
      <c r="Q770">
        <v>410</v>
      </c>
      <c r="R770">
        <v>370</v>
      </c>
      <c r="S770">
        <v>412</v>
      </c>
      <c r="T770">
        <v>379</v>
      </c>
      <c r="U770">
        <v>349</v>
      </c>
      <c r="V770">
        <v>370</v>
      </c>
      <c r="W770">
        <v>402</v>
      </c>
      <c r="X770">
        <v>455</v>
      </c>
      <c r="Y770">
        <v>395</v>
      </c>
    </row>
    <row r="771" spans="1:25" x14ac:dyDescent="0.3">
      <c r="A771" t="s">
        <v>20</v>
      </c>
      <c r="B771" t="s">
        <v>19</v>
      </c>
      <c r="C771" t="s">
        <v>245</v>
      </c>
      <c r="D771" t="s">
        <v>306</v>
      </c>
      <c r="E771">
        <v>40</v>
      </c>
      <c r="F771">
        <v>548</v>
      </c>
      <c r="G771">
        <v>572</v>
      </c>
      <c r="H771">
        <v>543</v>
      </c>
      <c r="I771">
        <v>605</v>
      </c>
      <c r="J771">
        <v>582</v>
      </c>
      <c r="K771">
        <v>542</v>
      </c>
      <c r="L771">
        <v>583</v>
      </c>
      <c r="M771">
        <v>560</v>
      </c>
      <c r="N771">
        <v>529</v>
      </c>
      <c r="O771">
        <v>503</v>
      </c>
      <c r="P771">
        <v>472</v>
      </c>
      <c r="Q771">
        <v>520</v>
      </c>
      <c r="R771">
        <v>425</v>
      </c>
      <c r="S771">
        <v>381</v>
      </c>
      <c r="T771">
        <v>417</v>
      </c>
      <c r="U771">
        <v>384</v>
      </c>
      <c r="V771">
        <v>350</v>
      </c>
      <c r="W771">
        <v>377</v>
      </c>
      <c r="X771">
        <v>423</v>
      </c>
      <c r="Y771">
        <v>460</v>
      </c>
    </row>
    <row r="772" spans="1:25" x14ac:dyDescent="0.3">
      <c r="A772" t="s">
        <v>20</v>
      </c>
      <c r="B772" t="s">
        <v>19</v>
      </c>
      <c r="C772" t="s">
        <v>245</v>
      </c>
      <c r="D772" t="s">
        <v>306</v>
      </c>
      <c r="E772">
        <v>41</v>
      </c>
      <c r="F772">
        <v>539</v>
      </c>
      <c r="G772">
        <v>540</v>
      </c>
      <c r="H772">
        <v>571</v>
      </c>
      <c r="I772">
        <v>545</v>
      </c>
      <c r="J772">
        <v>616</v>
      </c>
      <c r="K772">
        <v>562</v>
      </c>
      <c r="L772">
        <v>535</v>
      </c>
      <c r="M772">
        <v>567</v>
      </c>
      <c r="N772">
        <v>560</v>
      </c>
      <c r="O772">
        <v>531</v>
      </c>
      <c r="P772">
        <v>510</v>
      </c>
      <c r="Q772">
        <v>482</v>
      </c>
      <c r="R772">
        <v>496</v>
      </c>
      <c r="S772">
        <v>430</v>
      </c>
      <c r="T772">
        <v>407</v>
      </c>
      <c r="U772">
        <v>427</v>
      </c>
      <c r="V772">
        <v>374</v>
      </c>
      <c r="W772">
        <v>358</v>
      </c>
      <c r="X772">
        <v>391</v>
      </c>
      <c r="Y772">
        <v>409</v>
      </c>
    </row>
    <row r="773" spans="1:25" x14ac:dyDescent="0.3">
      <c r="A773" t="s">
        <v>20</v>
      </c>
      <c r="B773" t="s">
        <v>19</v>
      </c>
      <c r="C773" t="s">
        <v>245</v>
      </c>
      <c r="D773" t="s">
        <v>306</v>
      </c>
      <c r="E773">
        <v>42</v>
      </c>
      <c r="F773">
        <v>522</v>
      </c>
      <c r="G773">
        <v>532</v>
      </c>
      <c r="H773">
        <v>544</v>
      </c>
      <c r="I773">
        <v>580</v>
      </c>
      <c r="J773">
        <v>561</v>
      </c>
      <c r="K773">
        <v>631</v>
      </c>
      <c r="L773">
        <v>579</v>
      </c>
      <c r="M773">
        <v>534</v>
      </c>
      <c r="N773">
        <v>561</v>
      </c>
      <c r="O773">
        <v>555</v>
      </c>
      <c r="P773">
        <v>538</v>
      </c>
      <c r="Q773">
        <v>508</v>
      </c>
      <c r="R773">
        <v>507</v>
      </c>
      <c r="S773">
        <v>508</v>
      </c>
      <c r="T773">
        <v>436</v>
      </c>
      <c r="U773">
        <v>402</v>
      </c>
      <c r="V773">
        <v>428</v>
      </c>
      <c r="W773">
        <v>379</v>
      </c>
      <c r="X773">
        <v>361</v>
      </c>
      <c r="Y773">
        <v>397</v>
      </c>
    </row>
    <row r="774" spans="1:25" x14ac:dyDescent="0.3">
      <c r="A774" t="s">
        <v>20</v>
      </c>
      <c r="B774" t="s">
        <v>19</v>
      </c>
      <c r="C774" t="s">
        <v>245</v>
      </c>
      <c r="D774" t="s">
        <v>306</v>
      </c>
      <c r="E774">
        <v>43</v>
      </c>
      <c r="F774">
        <v>537</v>
      </c>
      <c r="G774">
        <v>530</v>
      </c>
      <c r="H774">
        <v>543</v>
      </c>
      <c r="I774">
        <v>553</v>
      </c>
      <c r="J774">
        <v>589</v>
      </c>
      <c r="K774">
        <v>549</v>
      </c>
      <c r="L774">
        <v>631</v>
      </c>
      <c r="M774">
        <v>577</v>
      </c>
      <c r="N774">
        <v>532</v>
      </c>
      <c r="O774">
        <v>558</v>
      </c>
      <c r="P774">
        <v>555</v>
      </c>
      <c r="Q774">
        <v>542</v>
      </c>
      <c r="R774">
        <v>510</v>
      </c>
      <c r="S774">
        <v>513</v>
      </c>
      <c r="T774">
        <v>516</v>
      </c>
      <c r="U774">
        <v>448</v>
      </c>
      <c r="V774">
        <v>419</v>
      </c>
      <c r="W774">
        <v>427</v>
      </c>
      <c r="X774">
        <v>396</v>
      </c>
      <c r="Y774">
        <v>360</v>
      </c>
    </row>
    <row r="775" spans="1:25" x14ac:dyDescent="0.3">
      <c r="A775" t="s">
        <v>20</v>
      </c>
      <c r="B775" t="s">
        <v>19</v>
      </c>
      <c r="C775" t="s">
        <v>245</v>
      </c>
      <c r="D775" t="s">
        <v>306</v>
      </c>
      <c r="E775">
        <v>44</v>
      </c>
      <c r="F775">
        <v>495</v>
      </c>
      <c r="G775">
        <v>544</v>
      </c>
      <c r="H775">
        <v>542</v>
      </c>
      <c r="I775">
        <v>566</v>
      </c>
      <c r="J775">
        <v>564</v>
      </c>
      <c r="K775">
        <v>582</v>
      </c>
      <c r="L775">
        <v>562</v>
      </c>
      <c r="M775">
        <v>632</v>
      </c>
      <c r="N775">
        <v>579</v>
      </c>
      <c r="O775">
        <v>545</v>
      </c>
      <c r="P775">
        <v>574</v>
      </c>
      <c r="Q775">
        <v>549</v>
      </c>
      <c r="R775">
        <v>528</v>
      </c>
      <c r="S775">
        <v>521</v>
      </c>
      <c r="T775">
        <v>506</v>
      </c>
      <c r="U775">
        <v>529</v>
      </c>
      <c r="V775">
        <v>444</v>
      </c>
      <c r="W775">
        <v>437</v>
      </c>
      <c r="X775">
        <v>419</v>
      </c>
      <c r="Y775">
        <v>401</v>
      </c>
    </row>
    <row r="776" spans="1:25" x14ac:dyDescent="0.3">
      <c r="A776" t="s">
        <v>20</v>
      </c>
      <c r="B776" t="s">
        <v>19</v>
      </c>
      <c r="C776" t="s">
        <v>245</v>
      </c>
      <c r="D776" t="s">
        <v>306</v>
      </c>
      <c r="E776">
        <v>45</v>
      </c>
      <c r="F776">
        <v>489</v>
      </c>
      <c r="G776">
        <v>502</v>
      </c>
      <c r="H776">
        <v>550</v>
      </c>
      <c r="I776">
        <v>528</v>
      </c>
      <c r="J776">
        <v>567</v>
      </c>
      <c r="K776">
        <v>565</v>
      </c>
      <c r="L776">
        <v>585</v>
      </c>
      <c r="M776">
        <v>544</v>
      </c>
      <c r="N776">
        <v>619</v>
      </c>
      <c r="O776">
        <v>580</v>
      </c>
      <c r="P776">
        <v>568</v>
      </c>
      <c r="Q776">
        <v>579</v>
      </c>
      <c r="R776">
        <v>567</v>
      </c>
      <c r="S776">
        <v>530</v>
      </c>
      <c r="T776">
        <v>525</v>
      </c>
      <c r="U776">
        <v>516</v>
      </c>
      <c r="V776">
        <v>536</v>
      </c>
      <c r="W776">
        <v>452</v>
      </c>
      <c r="X776">
        <v>444</v>
      </c>
      <c r="Y776">
        <v>409</v>
      </c>
    </row>
    <row r="777" spans="1:25" x14ac:dyDescent="0.3">
      <c r="A777" t="s">
        <v>20</v>
      </c>
      <c r="B777" t="s">
        <v>19</v>
      </c>
      <c r="C777" t="s">
        <v>245</v>
      </c>
      <c r="D777" t="s">
        <v>306</v>
      </c>
      <c r="E777">
        <v>46</v>
      </c>
      <c r="F777">
        <v>459</v>
      </c>
      <c r="G777">
        <v>474</v>
      </c>
      <c r="H777">
        <v>525</v>
      </c>
      <c r="I777">
        <v>554</v>
      </c>
      <c r="J777">
        <v>537</v>
      </c>
      <c r="K777">
        <v>567</v>
      </c>
      <c r="L777">
        <v>566</v>
      </c>
      <c r="M777">
        <v>588</v>
      </c>
      <c r="N777">
        <v>554</v>
      </c>
      <c r="O777">
        <v>614</v>
      </c>
      <c r="P777">
        <v>602</v>
      </c>
      <c r="Q777">
        <v>564</v>
      </c>
      <c r="R777">
        <v>581</v>
      </c>
      <c r="S777">
        <v>563</v>
      </c>
      <c r="T777">
        <v>543</v>
      </c>
      <c r="U777">
        <v>526</v>
      </c>
      <c r="V777">
        <v>536</v>
      </c>
      <c r="W777">
        <v>549</v>
      </c>
      <c r="X777">
        <v>461</v>
      </c>
      <c r="Y777">
        <v>438</v>
      </c>
    </row>
    <row r="778" spans="1:25" x14ac:dyDescent="0.3">
      <c r="A778" t="s">
        <v>20</v>
      </c>
      <c r="B778" t="s">
        <v>19</v>
      </c>
      <c r="C778" t="s">
        <v>245</v>
      </c>
      <c r="D778" t="s">
        <v>306</v>
      </c>
      <c r="E778">
        <v>47</v>
      </c>
      <c r="F778">
        <v>515</v>
      </c>
      <c r="G778">
        <v>474</v>
      </c>
      <c r="H778">
        <v>485</v>
      </c>
      <c r="I778">
        <v>525</v>
      </c>
      <c r="J778">
        <v>558</v>
      </c>
      <c r="K778">
        <v>523</v>
      </c>
      <c r="L778">
        <v>560</v>
      </c>
      <c r="M778">
        <v>575</v>
      </c>
      <c r="N778">
        <v>601</v>
      </c>
      <c r="O778">
        <v>556</v>
      </c>
      <c r="P778">
        <v>615</v>
      </c>
      <c r="Q778">
        <v>583</v>
      </c>
      <c r="R778">
        <v>562</v>
      </c>
      <c r="S778">
        <v>582</v>
      </c>
      <c r="T778">
        <v>578</v>
      </c>
      <c r="U778">
        <v>564</v>
      </c>
      <c r="V778">
        <v>545</v>
      </c>
      <c r="W778">
        <v>543</v>
      </c>
      <c r="X778">
        <v>562</v>
      </c>
      <c r="Y778">
        <v>464</v>
      </c>
    </row>
    <row r="779" spans="1:25" x14ac:dyDescent="0.3">
      <c r="A779" t="s">
        <v>20</v>
      </c>
      <c r="B779" t="s">
        <v>19</v>
      </c>
      <c r="C779" t="s">
        <v>245</v>
      </c>
      <c r="D779" t="s">
        <v>306</v>
      </c>
      <c r="E779">
        <v>48</v>
      </c>
      <c r="F779">
        <v>504</v>
      </c>
      <c r="G779">
        <v>518</v>
      </c>
      <c r="H779">
        <v>482</v>
      </c>
      <c r="I779">
        <v>481</v>
      </c>
      <c r="J779">
        <v>524</v>
      </c>
      <c r="K779">
        <v>549</v>
      </c>
      <c r="L779">
        <v>521</v>
      </c>
      <c r="M779">
        <v>568</v>
      </c>
      <c r="N779">
        <v>564</v>
      </c>
      <c r="O779">
        <v>596</v>
      </c>
      <c r="P779">
        <v>562</v>
      </c>
      <c r="Q779">
        <v>618</v>
      </c>
      <c r="R779">
        <v>581</v>
      </c>
      <c r="S779">
        <v>571</v>
      </c>
      <c r="T779">
        <v>599</v>
      </c>
      <c r="U779">
        <v>596</v>
      </c>
      <c r="V779">
        <v>574</v>
      </c>
      <c r="W779">
        <v>555</v>
      </c>
      <c r="X779">
        <v>535</v>
      </c>
      <c r="Y779">
        <v>567</v>
      </c>
    </row>
    <row r="780" spans="1:25" x14ac:dyDescent="0.3">
      <c r="A780" t="s">
        <v>20</v>
      </c>
      <c r="B780" t="s">
        <v>19</v>
      </c>
      <c r="C780" t="s">
        <v>245</v>
      </c>
      <c r="D780" t="s">
        <v>306</v>
      </c>
      <c r="E780">
        <v>49</v>
      </c>
      <c r="F780">
        <v>470</v>
      </c>
      <c r="G780">
        <v>509</v>
      </c>
      <c r="H780">
        <v>520</v>
      </c>
      <c r="I780">
        <v>484</v>
      </c>
      <c r="J780">
        <v>485</v>
      </c>
      <c r="K780">
        <v>547</v>
      </c>
      <c r="L780">
        <v>547</v>
      </c>
      <c r="M780">
        <v>522</v>
      </c>
      <c r="N780">
        <v>586</v>
      </c>
      <c r="O780">
        <v>568</v>
      </c>
      <c r="P780">
        <v>610</v>
      </c>
      <c r="Q780">
        <v>549</v>
      </c>
      <c r="R780">
        <v>624</v>
      </c>
      <c r="S780">
        <v>579</v>
      </c>
      <c r="T780">
        <v>574</v>
      </c>
      <c r="U780">
        <v>595</v>
      </c>
      <c r="V780">
        <v>595</v>
      </c>
      <c r="W780">
        <v>586</v>
      </c>
      <c r="X780">
        <v>568</v>
      </c>
      <c r="Y780">
        <v>546</v>
      </c>
    </row>
    <row r="781" spans="1:25" x14ac:dyDescent="0.3">
      <c r="A781" t="s">
        <v>20</v>
      </c>
      <c r="B781" t="s">
        <v>19</v>
      </c>
      <c r="C781" t="s">
        <v>245</v>
      </c>
      <c r="D781" t="s">
        <v>306</v>
      </c>
      <c r="E781">
        <v>50</v>
      </c>
      <c r="F781">
        <v>464</v>
      </c>
      <c r="G781">
        <v>472</v>
      </c>
      <c r="H781">
        <v>517</v>
      </c>
      <c r="I781">
        <v>529</v>
      </c>
      <c r="J781">
        <v>491</v>
      </c>
      <c r="K781">
        <v>490</v>
      </c>
      <c r="L781">
        <v>555</v>
      </c>
      <c r="M781">
        <v>535</v>
      </c>
      <c r="N781">
        <v>535</v>
      </c>
      <c r="O781">
        <v>594</v>
      </c>
      <c r="P781">
        <v>557</v>
      </c>
      <c r="Q781">
        <v>596</v>
      </c>
      <c r="R781">
        <v>559</v>
      </c>
      <c r="S781">
        <v>619</v>
      </c>
      <c r="T781">
        <v>593</v>
      </c>
      <c r="U781">
        <v>593</v>
      </c>
      <c r="V781">
        <v>623</v>
      </c>
      <c r="W781">
        <v>606</v>
      </c>
      <c r="X781">
        <v>585</v>
      </c>
      <c r="Y781">
        <v>557</v>
      </c>
    </row>
    <row r="782" spans="1:25" x14ac:dyDescent="0.3">
      <c r="A782" t="s">
        <v>20</v>
      </c>
      <c r="B782" t="s">
        <v>19</v>
      </c>
      <c r="C782" t="s">
        <v>245</v>
      </c>
      <c r="D782" t="s">
        <v>306</v>
      </c>
      <c r="E782">
        <v>51</v>
      </c>
      <c r="F782">
        <v>482</v>
      </c>
      <c r="G782">
        <v>472</v>
      </c>
      <c r="H782">
        <v>485</v>
      </c>
      <c r="I782">
        <v>523</v>
      </c>
      <c r="J782">
        <v>533</v>
      </c>
      <c r="K782">
        <v>482</v>
      </c>
      <c r="L782">
        <v>481</v>
      </c>
      <c r="M782">
        <v>561</v>
      </c>
      <c r="N782">
        <v>544</v>
      </c>
      <c r="O782">
        <v>536</v>
      </c>
      <c r="P782">
        <v>594</v>
      </c>
      <c r="Q782">
        <v>566</v>
      </c>
      <c r="R782">
        <v>602</v>
      </c>
      <c r="S782">
        <v>578</v>
      </c>
      <c r="T782">
        <v>622</v>
      </c>
      <c r="U782">
        <v>589</v>
      </c>
      <c r="V782">
        <v>610</v>
      </c>
      <c r="W782">
        <v>627</v>
      </c>
      <c r="X782">
        <v>605</v>
      </c>
      <c r="Y782">
        <v>596</v>
      </c>
    </row>
    <row r="783" spans="1:25" x14ac:dyDescent="0.3">
      <c r="A783" t="s">
        <v>20</v>
      </c>
      <c r="B783" t="s">
        <v>19</v>
      </c>
      <c r="C783" t="s">
        <v>245</v>
      </c>
      <c r="D783" t="s">
        <v>306</v>
      </c>
      <c r="E783">
        <v>52</v>
      </c>
      <c r="F783">
        <v>530</v>
      </c>
      <c r="G783">
        <v>504</v>
      </c>
      <c r="H783">
        <v>482</v>
      </c>
      <c r="I783">
        <v>488</v>
      </c>
      <c r="J783">
        <v>531</v>
      </c>
      <c r="K783">
        <v>531</v>
      </c>
      <c r="L783">
        <v>491</v>
      </c>
      <c r="M783">
        <v>480</v>
      </c>
      <c r="N783">
        <v>562</v>
      </c>
      <c r="O783">
        <v>531</v>
      </c>
      <c r="P783">
        <v>525</v>
      </c>
      <c r="Q783">
        <v>581</v>
      </c>
      <c r="R783">
        <v>572</v>
      </c>
      <c r="S783">
        <v>608</v>
      </c>
      <c r="T783">
        <v>582</v>
      </c>
      <c r="U783">
        <v>629</v>
      </c>
      <c r="V783">
        <v>597</v>
      </c>
      <c r="W783">
        <v>604</v>
      </c>
      <c r="X783">
        <v>648</v>
      </c>
      <c r="Y783">
        <v>616</v>
      </c>
    </row>
    <row r="784" spans="1:25" x14ac:dyDescent="0.3">
      <c r="A784" t="s">
        <v>20</v>
      </c>
      <c r="B784" t="s">
        <v>19</v>
      </c>
      <c r="C784" t="s">
        <v>245</v>
      </c>
      <c r="D784" t="s">
        <v>306</v>
      </c>
      <c r="E784">
        <v>53</v>
      </c>
      <c r="F784">
        <v>564</v>
      </c>
      <c r="G784">
        <v>541</v>
      </c>
      <c r="H784">
        <v>509</v>
      </c>
      <c r="I784">
        <v>493</v>
      </c>
      <c r="J784">
        <v>479</v>
      </c>
      <c r="K784">
        <v>523</v>
      </c>
      <c r="L784">
        <v>534</v>
      </c>
      <c r="M784">
        <v>495</v>
      </c>
      <c r="N784">
        <v>480</v>
      </c>
      <c r="O784">
        <v>572</v>
      </c>
      <c r="P784">
        <v>526</v>
      </c>
      <c r="Q784">
        <v>515</v>
      </c>
      <c r="R784">
        <v>593</v>
      </c>
      <c r="S784">
        <v>572</v>
      </c>
      <c r="T784">
        <v>619</v>
      </c>
      <c r="U784">
        <v>583</v>
      </c>
      <c r="V784">
        <v>649</v>
      </c>
      <c r="W784">
        <v>610</v>
      </c>
      <c r="X784">
        <v>615</v>
      </c>
      <c r="Y784">
        <v>660</v>
      </c>
    </row>
    <row r="785" spans="1:25" x14ac:dyDescent="0.3">
      <c r="A785" t="s">
        <v>20</v>
      </c>
      <c r="B785" t="s">
        <v>19</v>
      </c>
      <c r="C785" t="s">
        <v>245</v>
      </c>
      <c r="D785" t="s">
        <v>306</v>
      </c>
      <c r="E785">
        <v>54</v>
      </c>
      <c r="F785">
        <v>598</v>
      </c>
      <c r="G785">
        <v>570</v>
      </c>
      <c r="H785">
        <v>556</v>
      </c>
      <c r="I785">
        <v>516</v>
      </c>
      <c r="J785">
        <v>498</v>
      </c>
      <c r="K785">
        <v>481</v>
      </c>
      <c r="L785">
        <v>515</v>
      </c>
      <c r="M785">
        <v>529</v>
      </c>
      <c r="N785">
        <v>493</v>
      </c>
      <c r="O785">
        <v>479</v>
      </c>
      <c r="P785">
        <v>573</v>
      </c>
      <c r="Q785">
        <v>517</v>
      </c>
      <c r="R785">
        <v>529</v>
      </c>
      <c r="S785">
        <v>600</v>
      </c>
      <c r="T785">
        <v>583</v>
      </c>
      <c r="U785">
        <v>620</v>
      </c>
      <c r="V785">
        <v>588</v>
      </c>
      <c r="W785">
        <v>664</v>
      </c>
      <c r="X785">
        <v>606</v>
      </c>
      <c r="Y785">
        <v>615</v>
      </c>
    </row>
    <row r="786" spans="1:25" x14ac:dyDescent="0.3">
      <c r="A786" t="s">
        <v>20</v>
      </c>
      <c r="B786" t="s">
        <v>19</v>
      </c>
      <c r="C786" t="s">
        <v>245</v>
      </c>
      <c r="D786" t="s">
        <v>306</v>
      </c>
      <c r="E786">
        <v>55</v>
      </c>
      <c r="F786">
        <v>531</v>
      </c>
      <c r="G786">
        <v>610</v>
      </c>
      <c r="H786">
        <v>566</v>
      </c>
      <c r="I786">
        <v>554</v>
      </c>
      <c r="J786">
        <v>511</v>
      </c>
      <c r="K786">
        <v>496</v>
      </c>
      <c r="L786">
        <v>465</v>
      </c>
      <c r="M786">
        <v>518</v>
      </c>
      <c r="N786">
        <v>539</v>
      </c>
      <c r="O786">
        <v>495</v>
      </c>
      <c r="P786">
        <v>498</v>
      </c>
      <c r="Q786">
        <v>569</v>
      </c>
      <c r="R786">
        <v>526</v>
      </c>
      <c r="S786">
        <v>522</v>
      </c>
      <c r="T786">
        <v>605</v>
      </c>
      <c r="U786">
        <v>587</v>
      </c>
      <c r="V786">
        <v>635</v>
      </c>
      <c r="W786">
        <v>610</v>
      </c>
      <c r="X786">
        <v>678</v>
      </c>
      <c r="Y786">
        <v>608</v>
      </c>
    </row>
    <row r="787" spans="1:25" x14ac:dyDescent="0.3">
      <c r="A787" t="s">
        <v>20</v>
      </c>
      <c r="B787" t="s">
        <v>19</v>
      </c>
      <c r="C787" t="s">
        <v>245</v>
      </c>
      <c r="D787" t="s">
        <v>306</v>
      </c>
      <c r="E787">
        <v>56</v>
      </c>
      <c r="F787">
        <v>510</v>
      </c>
      <c r="G787">
        <v>543</v>
      </c>
      <c r="H787">
        <v>612</v>
      </c>
      <c r="I787">
        <v>571</v>
      </c>
      <c r="J787">
        <v>557</v>
      </c>
      <c r="K787">
        <v>504</v>
      </c>
      <c r="L787">
        <v>497</v>
      </c>
      <c r="M787">
        <v>470</v>
      </c>
      <c r="N787">
        <v>517</v>
      </c>
      <c r="O787">
        <v>521</v>
      </c>
      <c r="P787">
        <v>492</v>
      </c>
      <c r="Q787">
        <v>496</v>
      </c>
      <c r="R787">
        <v>588</v>
      </c>
      <c r="S787">
        <v>518</v>
      </c>
      <c r="T787">
        <v>535</v>
      </c>
      <c r="U787">
        <v>629</v>
      </c>
      <c r="V787">
        <v>586</v>
      </c>
      <c r="W787">
        <v>640</v>
      </c>
      <c r="X787">
        <v>622</v>
      </c>
      <c r="Y787">
        <v>696</v>
      </c>
    </row>
    <row r="788" spans="1:25" x14ac:dyDescent="0.3">
      <c r="A788" t="s">
        <v>20</v>
      </c>
      <c r="B788" t="s">
        <v>19</v>
      </c>
      <c r="C788" t="s">
        <v>245</v>
      </c>
      <c r="D788" t="s">
        <v>306</v>
      </c>
      <c r="E788">
        <v>57</v>
      </c>
      <c r="F788">
        <v>480</v>
      </c>
      <c r="G788">
        <v>511</v>
      </c>
      <c r="H788">
        <v>528</v>
      </c>
      <c r="I788">
        <v>627</v>
      </c>
      <c r="J788">
        <v>570</v>
      </c>
      <c r="K788">
        <v>551</v>
      </c>
      <c r="L788">
        <v>504</v>
      </c>
      <c r="M788">
        <v>498</v>
      </c>
      <c r="N788">
        <v>455</v>
      </c>
      <c r="O788">
        <v>507</v>
      </c>
      <c r="P788">
        <v>528</v>
      </c>
      <c r="Q788">
        <v>499</v>
      </c>
      <c r="R788">
        <v>511</v>
      </c>
      <c r="S788">
        <v>594</v>
      </c>
      <c r="T788">
        <v>513</v>
      </c>
      <c r="U788">
        <v>544</v>
      </c>
      <c r="V788">
        <v>639</v>
      </c>
      <c r="W788">
        <v>601</v>
      </c>
      <c r="X788">
        <v>654</v>
      </c>
      <c r="Y788">
        <v>638</v>
      </c>
    </row>
    <row r="789" spans="1:25" x14ac:dyDescent="0.3">
      <c r="A789" t="s">
        <v>20</v>
      </c>
      <c r="B789" t="s">
        <v>19</v>
      </c>
      <c r="C789" t="s">
        <v>245</v>
      </c>
      <c r="D789" t="s">
        <v>306</v>
      </c>
      <c r="E789">
        <v>58</v>
      </c>
      <c r="F789">
        <v>443</v>
      </c>
      <c r="G789">
        <v>474</v>
      </c>
      <c r="H789">
        <v>526</v>
      </c>
      <c r="I789">
        <v>530</v>
      </c>
      <c r="J789">
        <v>626</v>
      </c>
      <c r="K789">
        <v>579</v>
      </c>
      <c r="L789">
        <v>558</v>
      </c>
      <c r="M789">
        <v>502</v>
      </c>
      <c r="N789">
        <v>496</v>
      </c>
      <c r="O789">
        <v>451</v>
      </c>
      <c r="P789">
        <v>503</v>
      </c>
      <c r="Q789">
        <v>532</v>
      </c>
      <c r="R789">
        <v>497</v>
      </c>
      <c r="S789">
        <v>508</v>
      </c>
      <c r="T789">
        <v>601</v>
      </c>
      <c r="U789">
        <v>516</v>
      </c>
      <c r="V789">
        <v>560</v>
      </c>
      <c r="W789">
        <v>662</v>
      </c>
      <c r="X789">
        <v>622</v>
      </c>
      <c r="Y789">
        <v>664</v>
      </c>
    </row>
    <row r="790" spans="1:25" x14ac:dyDescent="0.3">
      <c r="A790" t="s">
        <v>20</v>
      </c>
      <c r="B790" t="s">
        <v>19</v>
      </c>
      <c r="C790" t="s">
        <v>245</v>
      </c>
      <c r="D790" t="s">
        <v>306</v>
      </c>
      <c r="E790">
        <v>59</v>
      </c>
      <c r="F790">
        <v>448</v>
      </c>
      <c r="G790">
        <v>455</v>
      </c>
      <c r="H790">
        <v>499</v>
      </c>
      <c r="I790">
        <v>528</v>
      </c>
      <c r="J790">
        <v>532</v>
      </c>
      <c r="K790">
        <v>628</v>
      </c>
      <c r="L790">
        <v>593</v>
      </c>
      <c r="M790">
        <v>560</v>
      </c>
      <c r="N790">
        <v>506</v>
      </c>
      <c r="O790">
        <v>492</v>
      </c>
      <c r="P790">
        <v>445</v>
      </c>
      <c r="Q790">
        <v>505</v>
      </c>
      <c r="R790">
        <v>536</v>
      </c>
      <c r="S790">
        <v>507</v>
      </c>
      <c r="T790">
        <v>519</v>
      </c>
      <c r="U790">
        <v>608</v>
      </c>
      <c r="V790">
        <v>515</v>
      </c>
      <c r="W790">
        <v>571</v>
      </c>
      <c r="X790">
        <v>663</v>
      </c>
      <c r="Y790">
        <v>636</v>
      </c>
    </row>
    <row r="791" spans="1:25" x14ac:dyDescent="0.3">
      <c r="A791" t="s">
        <v>20</v>
      </c>
      <c r="B791" t="s">
        <v>19</v>
      </c>
      <c r="C791" t="s">
        <v>245</v>
      </c>
      <c r="D791" t="s">
        <v>306</v>
      </c>
      <c r="E791">
        <v>60</v>
      </c>
      <c r="F791">
        <v>382</v>
      </c>
      <c r="G791">
        <v>449</v>
      </c>
      <c r="H791">
        <v>453</v>
      </c>
      <c r="I791">
        <v>510</v>
      </c>
      <c r="J791">
        <v>525</v>
      </c>
      <c r="K791">
        <v>531</v>
      </c>
      <c r="L791">
        <v>633</v>
      </c>
      <c r="M791">
        <v>584</v>
      </c>
      <c r="N791">
        <v>558</v>
      </c>
      <c r="O791">
        <v>494</v>
      </c>
      <c r="P791">
        <v>493</v>
      </c>
      <c r="Q791">
        <v>449</v>
      </c>
      <c r="R791">
        <v>513</v>
      </c>
      <c r="S791">
        <v>542</v>
      </c>
      <c r="T791">
        <v>517</v>
      </c>
      <c r="U791">
        <v>521</v>
      </c>
      <c r="V791">
        <v>614</v>
      </c>
      <c r="W791">
        <v>529</v>
      </c>
      <c r="X791">
        <v>572</v>
      </c>
      <c r="Y791">
        <v>669</v>
      </c>
    </row>
    <row r="792" spans="1:25" x14ac:dyDescent="0.3">
      <c r="A792" t="s">
        <v>20</v>
      </c>
      <c r="B792" t="s">
        <v>19</v>
      </c>
      <c r="C792" t="s">
        <v>245</v>
      </c>
      <c r="D792" t="s">
        <v>306</v>
      </c>
      <c r="E792">
        <v>61</v>
      </c>
      <c r="F792">
        <v>397</v>
      </c>
      <c r="G792">
        <v>379</v>
      </c>
      <c r="H792">
        <v>458</v>
      </c>
      <c r="I792">
        <v>465</v>
      </c>
      <c r="J792">
        <v>513</v>
      </c>
      <c r="K792">
        <v>540</v>
      </c>
      <c r="L792">
        <v>543</v>
      </c>
      <c r="M792">
        <v>624</v>
      </c>
      <c r="N792">
        <v>569</v>
      </c>
      <c r="O792">
        <v>552</v>
      </c>
      <c r="P792">
        <v>500</v>
      </c>
      <c r="Q792">
        <v>496</v>
      </c>
      <c r="R792">
        <v>451</v>
      </c>
      <c r="S792">
        <v>524</v>
      </c>
      <c r="T792">
        <v>546</v>
      </c>
      <c r="U792">
        <v>519</v>
      </c>
      <c r="V792">
        <v>543</v>
      </c>
      <c r="W792">
        <v>627</v>
      </c>
      <c r="X792">
        <v>529</v>
      </c>
      <c r="Y792">
        <v>594</v>
      </c>
    </row>
    <row r="793" spans="1:25" x14ac:dyDescent="0.3">
      <c r="A793" t="s">
        <v>20</v>
      </c>
      <c r="B793" t="s">
        <v>19</v>
      </c>
      <c r="C793" t="s">
        <v>245</v>
      </c>
      <c r="D793" t="s">
        <v>306</v>
      </c>
      <c r="E793">
        <v>62</v>
      </c>
      <c r="F793">
        <v>415</v>
      </c>
      <c r="G793">
        <v>401</v>
      </c>
      <c r="H793">
        <v>385</v>
      </c>
      <c r="I793">
        <v>477</v>
      </c>
      <c r="J793">
        <v>472</v>
      </c>
      <c r="K793">
        <v>527</v>
      </c>
      <c r="L793">
        <v>532</v>
      </c>
      <c r="M793">
        <v>536</v>
      </c>
      <c r="N793">
        <v>623</v>
      </c>
      <c r="O793">
        <v>564</v>
      </c>
      <c r="P793">
        <v>558</v>
      </c>
      <c r="Q793">
        <v>506</v>
      </c>
      <c r="R793">
        <v>512</v>
      </c>
      <c r="S793">
        <v>467</v>
      </c>
      <c r="T793">
        <v>529</v>
      </c>
      <c r="U793">
        <v>560</v>
      </c>
      <c r="V793">
        <v>526</v>
      </c>
      <c r="W793">
        <v>556</v>
      </c>
      <c r="X793">
        <v>631</v>
      </c>
      <c r="Y793">
        <v>549</v>
      </c>
    </row>
    <row r="794" spans="1:25" x14ac:dyDescent="0.3">
      <c r="A794" t="s">
        <v>20</v>
      </c>
      <c r="B794" t="s">
        <v>19</v>
      </c>
      <c r="C794" t="s">
        <v>245</v>
      </c>
      <c r="D794" t="s">
        <v>306</v>
      </c>
      <c r="E794">
        <v>63</v>
      </c>
      <c r="F794">
        <v>374</v>
      </c>
      <c r="G794">
        <v>406</v>
      </c>
      <c r="H794">
        <v>399</v>
      </c>
      <c r="I794">
        <v>390</v>
      </c>
      <c r="J794">
        <v>479</v>
      </c>
      <c r="K794">
        <v>477</v>
      </c>
      <c r="L794">
        <v>534</v>
      </c>
      <c r="M794">
        <v>530</v>
      </c>
      <c r="N794">
        <v>549</v>
      </c>
      <c r="O794">
        <v>618</v>
      </c>
      <c r="P794">
        <v>568</v>
      </c>
      <c r="Q794">
        <v>548</v>
      </c>
      <c r="R794">
        <v>510</v>
      </c>
      <c r="S794">
        <v>505</v>
      </c>
      <c r="T794">
        <v>468</v>
      </c>
      <c r="U794">
        <v>538</v>
      </c>
      <c r="V794">
        <v>568</v>
      </c>
      <c r="W794">
        <v>538</v>
      </c>
      <c r="X794">
        <v>566</v>
      </c>
      <c r="Y794">
        <v>632</v>
      </c>
    </row>
    <row r="795" spans="1:25" x14ac:dyDescent="0.3">
      <c r="A795" t="s">
        <v>20</v>
      </c>
      <c r="B795" t="s">
        <v>19</v>
      </c>
      <c r="C795" t="s">
        <v>245</v>
      </c>
      <c r="D795" t="s">
        <v>306</v>
      </c>
      <c r="E795">
        <v>64</v>
      </c>
      <c r="F795">
        <v>390</v>
      </c>
      <c r="G795">
        <v>379</v>
      </c>
      <c r="H795">
        <v>414</v>
      </c>
      <c r="I795">
        <v>392</v>
      </c>
      <c r="J795">
        <v>377</v>
      </c>
      <c r="K795">
        <v>472</v>
      </c>
      <c r="L795">
        <v>473</v>
      </c>
      <c r="M795">
        <v>534</v>
      </c>
      <c r="N795">
        <v>525</v>
      </c>
      <c r="O795">
        <v>554</v>
      </c>
      <c r="P795">
        <v>616</v>
      </c>
      <c r="Q795">
        <v>589</v>
      </c>
      <c r="R795">
        <v>555</v>
      </c>
      <c r="S795">
        <v>509</v>
      </c>
      <c r="T795">
        <v>513</v>
      </c>
      <c r="U795">
        <v>486</v>
      </c>
      <c r="V795">
        <v>544</v>
      </c>
      <c r="W795">
        <v>572</v>
      </c>
      <c r="X795">
        <v>548</v>
      </c>
      <c r="Y795">
        <v>569</v>
      </c>
    </row>
    <row r="796" spans="1:25" x14ac:dyDescent="0.3">
      <c r="A796" t="s">
        <v>20</v>
      </c>
      <c r="B796" t="s">
        <v>19</v>
      </c>
      <c r="C796" t="s">
        <v>245</v>
      </c>
      <c r="D796" t="s">
        <v>306</v>
      </c>
      <c r="E796">
        <v>65</v>
      </c>
      <c r="F796">
        <v>403</v>
      </c>
      <c r="G796">
        <v>392</v>
      </c>
      <c r="H796">
        <v>379</v>
      </c>
      <c r="I796">
        <v>417</v>
      </c>
      <c r="J796">
        <v>389</v>
      </c>
      <c r="K796">
        <v>376</v>
      </c>
      <c r="L796">
        <v>466</v>
      </c>
      <c r="M796">
        <v>469</v>
      </c>
      <c r="N796">
        <v>532</v>
      </c>
      <c r="O796">
        <v>528</v>
      </c>
      <c r="P796">
        <v>551</v>
      </c>
      <c r="Q796">
        <v>619</v>
      </c>
      <c r="R796">
        <v>604</v>
      </c>
      <c r="S796">
        <v>566</v>
      </c>
      <c r="T796">
        <v>522</v>
      </c>
      <c r="U796">
        <v>519</v>
      </c>
      <c r="V796">
        <v>481</v>
      </c>
      <c r="W796">
        <v>534</v>
      </c>
      <c r="X796">
        <v>580</v>
      </c>
      <c r="Y796">
        <v>549</v>
      </c>
    </row>
    <row r="797" spans="1:25" x14ac:dyDescent="0.3">
      <c r="A797" t="s">
        <v>20</v>
      </c>
      <c r="B797" t="s">
        <v>19</v>
      </c>
      <c r="C797" t="s">
        <v>245</v>
      </c>
      <c r="D797" t="s">
        <v>306</v>
      </c>
      <c r="E797">
        <v>66</v>
      </c>
      <c r="F797">
        <v>399</v>
      </c>
      <c r="G797">
        <v>399</v>
      </c>
      <c r="H797">
        <v>393</v>
      </c>
      <c r="I797">
        <v>376</v>
      </c>
      <c r="J797">
        <v>422</v>
      </c>
      <c r="K797">
        <v>378</v>
      </c>
      <c r="L797">
        <v>367</v>
      </c>
      <c r="M797">
        <v>453</v>
      </c>
      <c r="N797">
        <v>473</v>
      </c>
      <c r="O797">
        <v>532</v>
      </c>
      <c r="P797">
        <v>531</v>
      </c>
      <c r="Q797">
        <v>543</v>
      </c>
      <c r="R797">
        <v>631</v>
      </c>
      <c r="S797">
        <v>621</v>
      </c>
      <c r="T797">
        <v>561</v>
      </c>
      <c r="U797">
        <v>537</v>
      </c>
      <c r="V797">
        <v>535</v>
      </c>
      <c r="W797">
        <v>485</v>
      </c>
      <c r="X797">
        <v>540</v>
      </c>
      <c r="Y797">
        <v>577</v>
      </c>
    </row>
    <row r="798" spans="1:25" x14ac:dyDescent="0.3">
      <c r="A798" t="s">
        <v>20</v>
      </c>
      <c r="B798" t="s">
        <v>19</v>
      </c>
      <c r="C798" t="s">
        <v>245</v>
      </c>
      <c r="D798" t="s">
        <v>306</v>
      </c>
      <c r="E798">
        <v>67</v>
      </c>
      <c r="F798">
        <v>387</v>
      </c>
      <c r="G798">
        <v>398</v>
      </c>
      <c r="H798">
        <v>401</v>
      </c>
      <c r="I798">
        <v>391</v>
      </c>
      <c r="J798">
        <v>374</v>
      </c>
      <c r="K798">
        <v>418</v>
      </c>
      <c r="L798">
        <v>387</v>
      </c>
      <c r="M798">
        <v>364</v>
      </c>
      <c r="N798">
        <v>442</v>
      </c>
      <c r="O798">
        <v>469</v>
      </c>
      <c r="P798">
        <v>531</v>
      </c>
      <c r="Q798">
        <v>540</v>
      </c>
      <c r="R798">
        <v>533</v>
      </c>
      <c r="S798">
        <v>625</v>
      </c>
      <c r="T798">
        <v>637</v>
      </c>
      <c r="U798">
        <v>563</v>
      </c>
      <c r="V798">
        <v>538</v>
      </c>
      <c r="W798">
        <v>548</v>
      </c>
      <c r="X798">
        <v>493</v>
      </c>
      <c r="Y798">
        <v>541</v>
      </c>
    </row>
    <row r="799" spans="1:25" x14ac:dyDescent="0.3">
      <c r="A799" t="s">
        <v>20</v>
      </c>
      <c r="B799" t="s">
        <v>19</v>
      </c>
      <c r="C799" t="s">
        <v>245</v>
      </c>
      <c r="D799" t="s">
        <v>306</v>
      </c>
      <c r="E799">
        <v>68</v>
      </c>
      <c r="F799">
        <v>364</v>
      </c>
      <c r="G799">
        <v>383</v>
      </c>
      <c r="H799">
        <v>397</v>
      </c>
      <c r="I799">
        <v>391</v>
      </c>
      <c r="J799">
        <v>391</v>
      </c>
      <c r="K799">
        <v>386</v>
      </c>
      <c r="L799">
        <v>418</v>
      </c>
      <c r="M799">
        <v>393</v>
      </c>
      <c r="N799">
        <v>355</v>
      </c>
      <c r="O799">
        <v>446</v>
      </c>
      <c r="P799">
        <v>469</v>
      </c>
      <c r="Q799">
        <v>522</v>
      </c>
      <c r="R799">
        <v>530</v>
      </c>
      <c r="S799">
        <v>528</v>
      </c>
      <c r="T799">
        <v>639</v>
      </c>
      <c r="U799">
        <v>654</v>
      </c>
      <c r="V799">
        <v>550</v>
      </c>
      <c r="W799">
        <v>534</v>
      </c>
      <c r="X799">
        <v>555</v>
      </c>
      <c r="Y799">
        <v>504</v>
      </c>
    </row>
    <row r="800" spans="1:25" x14ac:dyDescent="0.3">
      <c r="A800" t="s">
        <v>20</v>
      </c>
      <c r="B800" t="s">
        <v>19</v>
      </c>
      <c r="C800" t="s">
        <v>245</v>
      </c>
      <c r="D800" t="s">
        <v>306</v>
      </c>
      <c r="E800">
        <v>69</v>
      </c>
      <c r="F800">
        <v>374</v>
      </c>
      <c r="G800">
        <v>369</v>
      </c>
      <c r="H800">
        <v>383</v>
      </c>
      <c r="I800">
        <v>390</v>
      </c>
      <c r="J800">
        <v>393</v>
      </c>
      <c r="K800">
        <v>389</v>
      </c>
      <c r="L800">
        <v>380</v>
      </c>
      <c r="M800">
        <v>417</v>
      </c>
      <c r="N800">
        <v>387</v>
      </c>
      <c r="O800">
        <v>344</v>
      </c>
      <c r="P800">
        <v>437</v>
      </c>
      <c r="Q800">
        <v>469</v>
      </c>
      <c r="R800">
        <v>523</v>
      </c>
      <c r="S800">
        <v>539</v>
      </c>
      <c r="T800">
        <v>515</v>
      </c>
      <c r="U800">
        <v>652</v>
      </c>
      <c r="V800">
        <v>663</v>
      </c>
      <c r="W800">
        <v>543</v>
      </c>
      <c r="X800">
        <v>534</v>
      </c>
      <c r="Y800">
        <v>564</v>
      </c>
    </row>
    <row r="801" spans="1:25" x14ac:dyDescent="0.3">
      <c r="A801" t="s">
        <v>20</v>
      </c>
      <c r="B801" t="s">
        <v>19</v>
      </c>
      <c r="C801" t="s">
        <v>245</v>
      </c>
      <c r="D801" t="s">
        <v>306</v>
      </c>
      <c r="E801">
        <v>70</v>
      </c>
      <c r="F801">
        <v>408</v>
      </c>
      <c r="G801">
        <v>363</v>
      </c>
      <c r="H801">
        <v>365</v>
      </c>
      <c r="I801">
        <v>395</v>
      </c>
      <c r="J801">
        <v>389</v>
      </c>
      <c r="K801">
        <v>386</v>
      </c>
      <c r="L801">
        <v>386</v>
      </c>
      <c r="M801">
        <v>376</v>
      </c>
      <c r="N801">
        <v>423</v>
      </c>
      <c r="O801">
        <v>391</v>
      </c>
      <c r="P801">
        <v>342</v>
      </c>
      <c r="Q801">
        <v>446</v>
      </c>
      <c r="R801">
        <v>476</v>
      </c>
      <c r="S801">
        <v>527</v>
      </c>
      <c r="T801">
        <v>543</v>
      </c>
      <c r="U801">
        <v>532</v>
      </c>
      <c r="V801">
        <v>664</v>
      </c>
      <c r="W801">
        <v>657</v>
      </c>
      <c r="X801">
        <v>568</v>
      </c>
      <c r="Y801">
        <v>543</v>
      </c>
    </row>
    <row r="802" spans="1:25" x14ac:dyDescent="0.3">
      <c r="A802" t="s">
        <v>20</v>
      </c>
      <c r="B802" t="s">
        <v>19</v>
      </c>
      <c r="C802" t="s">
        <v>245</v>
      </c>
      <c r="D802" t="s">
        <v>306</v>
      </c>
      <c r="E802">
        <v>71</v>
      </c>
      <c r="F802">
        <v>364</v>
      </c>
      <c r="G802">
        <v>406</v>
      </c>
      <c r="H802">
        <v>357</v>
      </c>
      <c r="I802">
        <v>353</v>
      </c>
      <c r="J802">
        <v>385</v>
      </c>
      <c r="K802">
        <v>388</v>
      </c>
      <c r="L802">
        <v>386</v>
      </c>
      <c r="M802">
        <v>392</v>
      </c>
      <c r="N802">
        <v>363</v>
      </c>
      <c r="O802">
        <v>416</v>
      </c>
      <c r="P802">
        <v>393</v>
      </c>
      <c r="Q802">
        <v>334</v>
      </c>
      <c r="R802">
        <v>459</v>
      </c>
      <c r="S802">
        <v>481</v>
      </c>
      <c r="T802">
        <v>511</v>
      </c>
      <c r="U802">
        <v>540</v>
      </c>
      <c r="V802">
        <v>531</v>
      </c>
      <c r="W802">
        <v>660</v>
      </c>
      <c r="X802">
        <v>672</v>
      </c>
      <c r="Y802">
        <v>573</v>
      </c>
    </row>
    <row r="803" spans="1:25" x14ac:dyDescent="0.3">
      <c r="A803" t="s">
        <v>20</v>
      </c>
      <c r="B803" t="s">
        <v>19</v>
      </c>
      <c r="C803" t="s">
        <v>245</v>
      </c>
      <c r="D803" t="s">
        <v>306</v>
      </c>
      <c r="E803">
        <v>72</v>
      </c>
      <c r="F803">
        <v>388</v>
      </c>
      <c r="G803">
        <v>366</v>
      </c>
      <c r="H803">
        <v>394</v>
      </c>
      <c r="I803">
        <v>361</v>
      </c>
      <c r="J803">
        <v>350</v>
      </c>
      <c r="K803">
        <v>379</v>
      </c>
      <c r="L803">
        <v>376</v>
      </c>
      <c r="M803">
        <v>385</v>
      </c>
      <c r="N803">
        <v>385</v>
      </c>
      <c r="O803">
        <v>359</v>
      </c>
      <c r="P803">
        <v>408</v>
      </c>
      <c r="Q803">
        <v>382</v>
      </c>
      <c r="R803">
        <v>329</v>
      </c>
      <c r="S803">
        <v>440</v>
      </c>
      <c r="T803">
        <v>463</v>
      </c>
      <c r="U803">
        <v>515</v>
      </c>
      <c r="V803">
        <v>549</v>
      </c>
      <c r="W803">
        <v>538</v>
      </c>
      <c r="X803">
        <v>664</v>
      </c>
      <c r="Y803">
        <v>668</v>
      </c>
    </row>
    <row r="804" spans="1:25" x14ac:dyDescent="0.3">
      <c r="A804" t="s">
        <v>20</v>
      </c>
      <c r="B804" t="s">
        <v>19</v>
      </c>
      <c r="C804" t="s">
        <v>245</v>
      </c>
      <c r="D804" t="s">
        <v>306</v>
      </c>
      <c r="E804">
        <v>73</v>
      </c>
      <c r="F804">
        <v>366</v>
      </c>
      <c r="G804">
        <v>377</v>
      </c>
      <c r="H804">
        <v>349</v>
      </c>
      <c r="I804">
        <v>374</v>
      </c>
      <c r="J804">
        <v>342</v>
      </c>
      <c r="K804">
        <v>338</v>
      </c>
      <c r="L804">
        <v>372</v>
      </c>
      <c r="M804">
        <v>364</v>
      </c>
      <c r="N804">
        <v>379</v>
      </c>
      <c r="O804">
        <v>386</v>
      </c>
      <c r="P804">
        <v>350</v>
      </c>
      <c r="Q804">
        <v>400</v>
      </c>
      <c r="R804">
        <v>369</v>
      </c>
      <c r="S804">
        <v>325</v>
      </c>
      <c r="T804">
        <v>441</v>
      </c>
      <c r="U804">
        <v>465</v>
      </c>
      <c r="V804">
        <v>515</v>
      </c>
      <c r="W804">
        <v>547</v>
      </c>
      <c r="X804">
        <v>538</v>
      </c>
      <c r="Y804">
        <v>662</v>
      </c>
    </row>
    <row r="805" spans="1:25" x14ac:dyDescent="0.3">
      <c r="A805" t="s">
        <v>20</v>
      </c>
      <c r="B805" t="s">
        <v>19</v>
      </c>
      <c r="C805" t="s">
        <v>245</v>
      </c>
      <c r="D805" t="s">
        <v>306</v>
      </c>
      <c r="E805">
        <v>74</v>
      </c>
      <c r="F805">
        <v>334</v>
      </c>
      <c r="G805">
        <v>361</v>
      </c>
      <c r="H805">
        <v>378</v>
      </c>
      <c r="I805">
        <v>332</v>
      </c>
      <c r="J805">
        <v>373</v>
      </c>
      <c r="K805">
        <v>330</v>
      </c>
      <c r="L805">
        <v>327</v>
      </c>
      <c r="M805">
        <v>369</v>
      </c>
      <c r="N805">
        <v>350</v>
      </c>
      <c r="O805">
        <v>374</v>
      </c>
      <c r="P805">
        <v>378</v>
      </c>
      <c r="Q805">
        <v>344</v>
      </c>
      <c r="R805">
        <v>384</v>
      </c>
      <c r="S805">
        <v>378</v>
      </c>
      <c r="T805">
        <v>327</v>
      </c>
      <c r="U805">
        <v>425</v>
      </c>
      <c r="V805">
        <v>463</v>
      </c>
      <c r="W805">
        <v>496</v>
      </c>
      <c r="X805">
        <v>525</v>
      </c>
      <c r="Y805">
        <v>529</v>
      </c>
    </row>
    <row r="806" spans="1:25" x14ac:dyDescent="0.3">
      <c r="A806" t="s">
        <v>20</v>
      </c>
      <c r="B806" t="s">
        <v>19</v>
      </c>
      <c r="C806" t="s">
        <v>245</v>
      </c>
      <c r="D806" t="s">
        <v>306</v>
      </c>
      <c r="E806">
        <v>75</v>
      </c>
      <c r="F806">
        <v>324</v>
      </c>
      <c r="G806">
        <v>325</v>
      </c>
      <c r="H806">
        <v>356</v>
      </c>
      <c r="I806">
        <v>366</v>
      </c>
      <c r="J806">
        <v>320</v>
      </c>
      <c r="K806">
        <v>367</v>
      </c>
      <c r="L806">
        <v>312</v>
      </c>
      <c r="M806">
        <v>319</v>
      </c>
      <c r="N806">
        <v>352</v>
      </c>
      <c r="O806">
        <v>336</v>
      </c>
      <c r="P806">
        <v>370</v>
      </c>
      <c r="Q806">
        <v>364</v>
      </c>
      <c r="R806">
        <v>347</v>
      </c>
      <c r="S806">
        <v>373</v>
      </c>
      <c r="T806">
        <v>374</v>
      </c>
      <c r="U806">
        <v>323</v>
      </c>
      <c r="V806">
        <v>423</v>
      </c>
      <c r="W806">
        <v>463</v>
      </c>
      <c r="X806">
        <v>493</v>
      </c>
      <c r="Y806">
        <v>521</v>
      </c>
    </row>
    <row r="807" spans="1:25" x14ac:dyDescent="0.3">
      <c r="A807" t="s">
        <v>20</v>
      </c>
      <c r="B807" t="s">
        <v>19</v>
      </c>
      <c r="C807" t="s">
        <v>245</v>
      </c>
      <c r="D807" t="s">
        <v>306</v>
      </c>
      <c r="E807">
        <v>76</v>
      </c>
      <c r="F807">
        <v>291</v>
      </c>
      <c r="G807">
        <v>301</v>
      </c>
      <c r="H807">
        <v>308</v>
      </c>
      <c r="I807">
        <v>347</v>
      </c>
      <c r="J807">
        <v>356</v>
      </c>
      <c r="K807">
        <v>304</v>
      </c>
      <c r="L807">
        <v>353</v>
      </c>
      <c r="M807">
        <v>300</v>
      </c>
      <c r="N807">
        <v>312</v>
      </c>
      <c r="O807">
        <v>340</v>
      </c>
      <c r="P807">
        <v>336</v>
      </c>
      <c r="Q807">
        <v>352</v>
      </c>
      <c r="R807">
        <v>352</v>
      </c>
      <c r="S807">
        <v>339</v>
      </c>
      <c r="T807">
        <v>360</v>
      </c>
      <c r="U807">
        <v>377</v>
      </c>
      <c r="V807">
        <v>317</v>
      </c>
      <c r="W807">
        <v>412</v>
      </c>
      <c r="X807">
        <v>449</v>
      </c>
      <c r="Y807">
        <v>479</v>
      </c>
    </row>
    <row r="808" spans="1:25" x14ac:dyDescent="0.3">
      <c r="A808" t="s">
        <v>20</v>
      </c>
      <c r="B808" t="s">
        <v>19</v>
      </c>
      <c r="C808" t="s">
        <v>245</v>
      </c>
      <c r="D808" t="s">
        <v>306</v>
      </c>
      <c r="E808">
        <v>77</v>
      </c>
      <c r="F808">
        <v>291</v>
      </c>
      <c r="G808">
        <v>279</v>
      </c>
      <c r="H808">
        <v>288</v>
      </c>
      <c r="I808">
        <v>296</v>
      </c>
      <c r="J808">
        <v>330</v>
      </c>
      <c r="K808">
        <v>339</v>
      </c>
      <c r="L808">
        <v>296</v>
      </c>
      <c r="M808">
        <v>340</v>
      </c>
      <c r="N808">
        <v>295</v>
      </c>
      <c r="O808">
        <v>296</v>
      </c>
      <c r="P808">
        <v>329</v>
      </c>
      <c r="Q808">
        <v>329</v>
      </c>
      <c r="R808">
        <v>336</v>
      </c>
      <c r="S808">
        <v>342</v>
      </c>
      <c r="T808">
        <v>321</v>
      </c>
      <c r="U808">
        <v>348</v>
      </c>
      <c r="V808">
        <v>352</v>
      </c>
      <c r="W808">
        <v>319</v>
      </c>
      <c r="X808">
        <v>418</v>
      </c>
      <c r="Y808">
        <v>436</v>
      </c>
    </row>
    <row r="809" spans="1:25" x14ac:dyDescent="0.3">
      <c r="A809" t="s">
        <v>20</v>
      </c>
      <c r="B809" t="s">
        <v>19</v>
      </c>
      <c r="C809" t="s">
        <v>245</v>
      </c>
      <c r="D809" t="s">
        <v>306</v>
      </c>
      <c r="E809">
        <v>78</v>
      </c>
      <c r="F809">
        <v>280</v>
      </c>
      <c r="G809">
        <v>281</v>
      </c>
      <c r="H809">
        <v>271</v>
      </c>
      <c r="I809">
        <v>272</v>
      </c>
      <c r="J809">
        <v>281</v>
      </c>
      <c r="K809">
        <v>319</v>
      </c>
      <c r="L809">
        <v>324</v>
      </c>
      <c r="M809">
        <v>288</v>
      </c>
      <c r="N809">
        <v>323</v>
      </c>
      <c r="O809">
        <v>280</v>
      </c>
      <c r="P809">
        <v>294</v>
      </c>
      <c r="Q809">
        <v>318</v>
      </c>
      <c r="R809">
        <v>315</v>
      </c>
      <c r="S809">
        <v>327</v>
      </c>
      <c r="T809">
        <v>337</v>
      </c>
      <c r="U809">
        <v>312</v>
      </c>
      <c r="V809">
        <v>339</v>
      </c>
      <c r="W809">
        <v>338</v>
      </c>
      <c r="X809">
        <v>311</v>
      </c>
      <c r="Y809">
        <v>409</v>
      </c>
    </row>
    <row r="810" spans="1:25" x14ac:dyDescent="0.3">
      <c r="A810" t="s">
        <v>20</v>
      </c>
      <c r="B810" t="s">
        <v>19</v>
      </c>
      <c r="C810" t="s">
        <v>245</v>
      </c>
      <c r="D810" t="s">
        <v>306</v>
      </c>
      <c r="E810">
        <v>79</v>
      </c>
      <c r="F810">
        <v>305</v>
      </c>
      <c r="G810">
        <v>265</v>
      </c>
      <c r="H810">
        <v>269</v>
      </c>
      <c r="I810">
        <v>264</v>
      </c>
      <c r="J810">
        <v>255</v>
      </c>
      <c r="K810">
        <v>263</v>
      </c>
      <c r="L810">
        <v>306</v>
      </c>
      <c r="M810">
        <v>307</v>
      </c>
      <c r="N810">
        <v>279</v>
      </c>
      <c r="O810">
        <v>303</v>
      </c>
      <c r="P810">
        <v>276</v>
      </c>
      <c r="Q810">
        <v>283</v>
      </c>
      <c r="R810">
        <v>310</v>
      </c>
      <c r="S810">
        <v>306</v>
      </c>
      <c r="T810">
        <v>313</v>
      </c>
      <c r="U810">
        <v>326</v>
      </c>
      <c r="V810">
        <v>306</v>
      </c>
      <c r="W810">
        <v>334</v>
      </c>
      <c r="X810">
        <v>329</v>
      </c>
      <c r="Y810">
        <v>300</v>
      </c>
    </row>
    <row r="811" spans="1:25" x14ac:dyDescent="0.3">
      <c r="A811" t="s">
        <v>20</v>
      </c>
      <c r="B811" t="s">
        <v>19</v>
      </c>
      <c r="C811" t="s">
        <v>245</v>
      </c>
      <c r="D811" t="s">
        <v>306</v>
      </c>
      <c r="E811">
        <v>80</v>
      </c>
      <c r="F811">
        <v>299</v>
      </c>
      <c r="G811">
        <v>278</v>
      </c>
      <c r="H811">
        <v>249</v>
      </c>
      <c r="I811">
        <v>236</v>
      </c>
      <c r="J811">
        <v>244</v>
      </c>
      <c r="K811">
        <v>247</v>
      </c>
      <c r="L811">
        <v>245</v>
      </c>
      <c r="M811">
        <v>291</v>
      </c>
      <c r="N811">
        <v>287</v>
      </c>
      <c r="O811">
        <v>262</v>
      </c>
      <c r="P811">
        <v>289</v>
      </c>
      <c r="Q811">
        <v>272</v>
      </c>
      <c r="R811">
        <v>262</v>
      </c>
      <c r="S811">
        <v>291</v>
      </c>
      <c r="T811">
        <v>294</v>
      </c>
      <c r="U811">
        <v>303</v>
      </c>
      <c r="V811">
        <v>324</v>
      </c>
      <c r="W811">
        <v>297</v>
      </c>
      <c r="X811">
        <v>318</v>
      </c>
      <c r="Y811">
        <v>317</v>
      </c>
    </row>
    <row r="812" spans="1:25" x14ac:dyDescent="0.3">
      <c r="A812" t="s">
        <v>20</v>
      </c>
      <c r="B812" t="s">
        <v>19</v>
      </c>
      <c r="C812" t="s">
        <v>245</v>
      </c>
      <c r="D812" t="s">
        <v>306</v>
      </c>
      <c r="E812">
        <v>81</v>
      </c>
      <c r="F812">
        <v>238</v>
      </c>
      <c r="G812">
        <v>273</v>
      </c>
      <c r="H812">
        <v>262</v>
      </c>
      <c r="I812">
        <v>223</v>
      </c>
      <c r="J812">
        <v>223</v>
      </c>
      <c r="K812">
        <v>234</v>
      </c>
      <c r="L812">
        <v>237</v>
      </c>
      <c r="M812">
        <v>232</v>
      </c>
      <c r="N812">
        <v>267</v>
      </c>
      <c r="O812">
        <v>257</v>
      </c>
      <c r="P812">
        <v>244</v>
      </c>
      <c r="Q812">
        <v>270</v>
      </c>
      <c r="R812">
        <v>252</v>
      </c>
      <c r="S812">
        <v>255</v>
      </c>
      <c r="T812">
        <v>282</v>
      </c>
      <c r="U812">
        <v>272</v>
      </c>
      <c r="V812">
        <v>293</v>
      </c>
      <c r="W812">
        <v>329</v>
      </c>
      <c r="X812">
        <v>277</v>
      </c>
      <c r="Y812">
        <v>300</v>
      </c>
    </row>
    <row r="813" spans="1:25" x14ac:dyDescent="0.3">
      <c r="A813" t="s">
        <v>20</v>
      </c>
      <c r="B813" t="s">
        <v>19</v>
      </c>
      <c r="C813" t="s">
        <v>245</v>
      </c>
      <c r="D813" t="s">
        <v>306</v>
      </c>
      <c r="E813">
        <v>82</v>
      </c>
      <c r="F813">
        <v>159</v>
      </c>
      <c r="G813">
        <v>225</v>
      </c>
      <c r="H813">
        <v>255</v>
      </c>
      <c r="I813">
        <v>250</v>
      </c>
      <c r="J813">
        <v>205</v>
      </c>
      <c r="K813">
        <v>203</v>
      </c>
      <c r="L813">
        <v>225</v>
      </c>
      <c r="M813">
        <v>223</v>
      </c>
      <c r="N813">
        <v>213</v>
      </c>
      <c r="O813">
        <v>260</v>
      </c>
      <c r="P813">
        <v>231</v>
      </c>
      <c r="Q813">
        <v>217</v>
      </c>
      <c r="R813">
        <v>253</v>
      </c>
      <c r="S813">
        <v>248</v>
      </c>
      <c r="T813">
        <v>233</v>
      </c>
      <c r="U813">
        <v>262</v>
      </c>
      <c r="V813">
        <v>255</v>
      </c>
      <c r="W813">
        <v>288</v>
      </c>
      <c r="X813">
        <v>311</v>
      </c>
      <c r="Y813">
        <v>248</v>
      </c>
    </row>
    <row r="814" spans="1:25" x14ac:dyDescent="0.3">
      <c r="A814" t="s">
        <v>20</v>
      </c>
      <c r="B814" t="s">
        <v>19</v>
      </c>
      <c r="C814" t="s">
        <v>245</v>
      </c>
      <c r="D814" t="s">
        <v>306</v>
      </c>
      <c r="E814">
        <v>83</v>
      </c>
      <c r="F814">
        <v>127</v>
      </c>
      <c r="G814">
        <v>144</v>
      </c>
      <c r="H814">
        <v>207</v>
      </c>
      <c r="I814">
        <v>233</v>
      </c>
      <c r="J814">
        <v>230</v>
      </c>
      <c r="K814">
        <v>188</v>
      </c>
      <c r="L814">
        <v>186</v>
      </c>
      <c r="M814">
        <v>210</v>
      </c>
      <c r="N814">
        <v>198</v>
      </c>
      <c r="O814">
        <v>190</v>
      </c>
      <c r="P814">
        <v>242</v>
      </c>
      <c r="Q814">
        <v>210</v>
      </c>
      <c r="R814">
        <v>190</v>
      </c>
      <c r="S814">
        <v>234</v>
      </c>
      <c r="T814">
        <v>233</v>
      </c>
      <c r="U814">
        <v>218</v>
      </c>
      <c r="V814">
        <v>247</v>
      </c>
      <c r="W814">
        <v>232</v>
      </c>
      <c r="X814">
        <v>276</v>
      </c>
      <c r="Y814">
        <v>279</v>
      </c>
    </row>
    <row r="815" spans="1:25" x14ac:dyDescent="0.3">
      <c r="A815" t="s">
        <v>20</v>
      </c>
      <c r="B815" t="s">
        <v>19</v>
      </c>
      <c r="C815" t="s">
        <v>245</v>
      </c>
      <c r="D815" t="s">
        <v>306</v>
      </c>
      <c r="E815">
        <v>84</v>
      </c>
      <c r="F815">
        <v>118</v>
      </c>
      <c r="G815">
        <v>119</v>
      </c>
      <c r="H815">
        <v>135</v>
      </c>
      <c r="I815">
        <v>179</v>
      </c>
      <c r="J815">
        <v>200</v>
      </c>
      <c r="K815">
        <v>201</v>
      </c>
      <c r="L815">
        <v>169</v>
      </c>
      <c r="M815">
        <v>158</v>
      </c>
      <c r="N815">
        <v>187</v>
      </c>
      <c r="O815">
        <v>181</v>
      </c>
      <c r="P815">
        <v>180</v>
      </c>
      <c r="Q815">
        <v>220</v>
      </c>
      <c r="R815">
        <v>195</v>
      </c>
      <c r="S815">
        <v>180</v>
      </c>
      <c r="T815">
        <v>210</v>
      </c>
      <c r="U815">
        <v>225</v>
      </c>
      <c r="V815">
        <v>205</v>
      </c>
      <c r="W815">
        <v>224</v>
      </c>
      <c r="X815">
        <v>226</v>
      </c>
      <c r="Y815">
        <v>247</v>
      </c>
    </row>
    <row r="816" spans="1:25" x14ac:dyDescent="0.3">
      <c r="A816" t="s">
        <v>20</v>
      </c>
      <c r="B816" t="s">
        <v>19</v>
      </c>
      <c r="C816" t="s">
        <v>245</v>
      </c>
      <c r="D816" t="s">
        <v>306</v>
      </c>
      <c r="E816">
        <v>85</v>
      </c>
      <c r="F816">
        <v>123</v>
      </c>
      <c r="G816">
        <v>101</v>
      </c>
      <c r="H816">
        <v>106</v>
      </c>
      <c r="I816">
        <v>127</v>
      </c>
      <c r="J816">
        <v>154</v>
      </c>
      <c r="K816">
        <v>184</v>
      </c>
      <c r="L816">
        <v>186</v>
      </c>
      <c r="M816">
        <v>150</v>
      </c>
      <c r="N816">
        <v>147</v>
      </c>
      <c r="O816">
        <v>167</v>
      </c>
      <c r="P816">
        <v>168</v>
      </c>
      <c r="Q816">
        <v>164</v>
      </c>
      <c r="R816">
        <v>201</v>
      </c>
      <c r="S816">
        <v>176</v>
      </c>
      <c r="T816">
        <v>170</v>
      </c>
      <c r="U816">
        <v>195</v>
      </c>
      <c r="V816">
        <v>202</v>
      </c>
      <c r="W816">
        <v>181</v>
      </c>
      <c r="X816">
        <v>213</v>
      </c>
      <c r="Y816">
        <v>205</v>
      </c>
    </row>
    <row r="817" spans="1:25" x14ac:dyDescent="0.3">
      <c r="A817" t="s">
        <v>20</v>
      </c>
      <c r="B817" t="s">
        <v>19</v>
      </c>
      <c r="C817" t="s">
        <v>245</v>
      </c>
      <c r="D817" t="s">
        <v>306</v>
      </c>
      <c r="E817">
        <v>86</v>
      </c>
      <c r="F817">
        <v>102</v>
      </c>
      <c r="G817">
        <v>106</v>
      </c>
      <c r="H817">
        <v>84</v>
      </c>
      <c r="I817">
        <v>88</v>
      </c>
      <c r="J817">
        <v>119</v>
      </c>
      <c r="K817">
        <v>133</v>
      </c>
      <c r="L817">
        <v>175</v>
      </c>
      <c r="M817">
        <v>154</v>
      </c>
      <c r="N817">
        <v>137</v>
      </c>
      <c r="O817">
        <v>137</v>
      </c>
      <c r="P817">
        <v>160</v>
      </c>
      <c r="Q817">
        <v>148</v>
      </c>
      <c r="R817">
        <v>138</v>
      </c>
      <c r="S817">
        <v>189</v>
      </c>
      <c r="T817">
        <v>157</v>
      </c>
      <c r="U817">
        <v>151</v>
      </c>
      <c r="V817">
        <v>177</v>
      </c>
      <c r="W817">
        <v>189</v>
      </c>
      <c r="X817">
        <v>153</v>
      </c>
      <c r="Y817">
        <v>188</v>
      </c>
    </row>
    <row r="818" spans="1:25" x14ac:dyDescent="0.3">
      <c r="A818" t="s">
        <v>20</v>
      </c>
      <c r="B818" t="s">
        <v>19</v>
      </c>
      <c r="C818" t="s">
        <v>245</v>
      </c>
      <c r="D818" t="s">
        <v>306</v>
      </c>
      <c r="E818">
        <v>87</v>
      </c>
      <c r="F818">
        <v>87</v>
      </c>
      <c r="G818">
        <v>83</v>
      </c>
      <c r="H818">
        <v>89</v>
      </c>
      <c r="I818">
        <v>79</v>
      </c>
      <c r="J818">
        <v>81</v>
      </c>
      <c r="K818">
        <v>106</v>
      </c>
      <c r="L818">
        <v>105</v>
      </c>
      <c r="M818">
        <v>156</v>
      </c>
      <c r="N818">
        <v>140</v>
      </c>
      <c r="O818">
        <v>116</v>
      </c>
      <c r="P818">
        <v>119</v>
      </c>
      <c r="Q818">
        <v>145</v>
      </c>
      <c r="R818">
        <v>126</v>
      </c>
      <c r="S818">
        <v>115</v>
      </c>
      <c r="T818">
        <v>171</v>
      </c>
      <c r="U818">
        <v>134</v>
      </c>
      <c r="V818">
        <v>138</v>
      </c>
      <c r="W818">
        <v>161</v>
      </c>
      <c r="X818">
        <v>170</v>
      </c>
      <c r="Y818">
        <v>136</v>
      </c>
    </row>
    <row r="819" spans="1:25" x14ac:dyDescent="0.3">
      <c r="A819" t="s">
        <v>20</v>
      </c>
      <c r="B819" t="s">
        <v>19</v>
      </c>
      <c r="C819" t="s">
        <v>245</v>
      </c>
      <c r="D819" t="s">
        <v>306</v>
      </c>
      <c r="E819">
        <v>88</v>
      </c>
      <c r="F819">
        <v>65</v>
      </c>
      <c r="G819">
        <v>73</v>
      </c>
      <c r="H819">
        <v>73</v>
      </c>
      <c r="I819">
        <v>71</v>
      </c>
      <c r="J819">
        <v>67</v>
      </c>
      <c r="K819">
        <v>70</v>
      </c>
      <c r="L819">
        <v>94</v>
      </c>
      <c r="M819">
        <v>82</v>
      </c>
      <c r="N819">
        <v>143</v>
      </c>
      <c r="O819">
        <v>121</v>
      </c>
      <c r="P819">
        <v>96</v>
      </c>
      <c r="Q819">
        <v>112</v>
      </c>
      <c r="R819">
        <v>136</v>
      </c>
      <c r="S819">
        <v>109</v>
      </c>
      <c r="T819">
        <v>94</v>
      </c>
      <c r="U819">
        <v>156</v>
      </c>
      <c r="V819">
        <v>114</v>
      </c>
      <c r="W819">
        <v>121</v>
      </c>
      <c r="X819">
        <v>142</v>
      </c>
      <c r="Y819">
        <v>147</v>
      </c>
    </row>
    <row r="820" spans="1:25" x14ac:dyDescent="0.3">
      <c r="A820" t="s">
        <v>20</v>
      </c>
      <c r="B820" t="s">
        <v>19</v>
      </c>
      <c r="C820" t="s">
        <v>245</v>
      </c>
      <c r="D820" t="s">
        <v>306</v>
      </c>
      <c r="E820">
        <v>89</v>
      </c>
      <c r="F820">
        <v>58</v>
      </c>
      <c r="G820">
        <v>55</v>
      </c>
      <c r="H820">
        <v>67</v>
      </c>
      <c r="I820">
        <v>55</v>
      </c>
      <c r="J820">
        <v>56</v>
      </c>
      <c r="K820">
        <v>61</v>
      </c>
      <c r="L820">
        <v>57</v>
      </c>
      <c r="M820">
        <v>89</v>
      </c>
      <c r="N820">
        <v>71</v>
      </c>
      <c r="O820">
        <v>125</v>
      </c>
      <c r="P820">
        <v>106</v>
      </c>
      <c r="Q820">
        <v>82</v>
      </c>
      <c r="R820">
        <v>98</v>
      </c>
      <c r="S820">
        <v>114</v>
      </c>
      <c r="T820">
        <v>82</v>
      </c>
      <c r="U820">
        <v>81</v>
      </c>
      <c r="V820">
        <v>136</v>
      </c>
      <c r="W820">
        <v>90</v>
      </c>
      <c r="X820">
        <v>105</v>
      </c>
      <c r="Y820">
        <v>116</v>
      </c>
    </row>
    <row r="821" spans="1:25" x14ac:dyDescent="0.3">
      <c r="A821" t="s">
        <v>20</v>
      </c>
      <c r="B821" t="s">
        <v>19</v>
      </c>
      <c r="C821" t="s">
        <v>245</v>
      </c>
      <c r="D821" t="s">
        <v>306</v>
      </c>
      <c r="E821">
        <v>90</v>
      </c>
      <c r="F821">
        <v>139</v>
      </c>
      <c r="G821">
        <v>137</v>
      </c>
      <c r="H821">
        <v>151</v>
      </c>
      <c r="I821">
        <v>173</v>
      </c>
      <c r="J821">
        <v>172</v>
      </c>
      <c r="K821">
        <v>160</v>
      </c>
      <c r="L821">
        <v>161</v>
      </c>
      <c r="M821">
        <v>153</v>
      </c>
      <c r="N821">
        <v>192</v>
      </c>
      <c r="O821">
        <v>205</v>
      </c>
      <c r="P821">
        <v>267</v>
      </c>
      <c r="Q821">
        <v>293</v>
      </c>
      <c r="R821">
        <v>293</v>
      </c>
      <c r="S821">
        <v>310</v>
      </c>
      <c r="T821">
        <v>322</v>
      </c>
      <c r="U821">
        <v>318</v>
      </c>
      <c r="V821">
        <v>303</v>
      </c>
      <c r="W821">
        <v>337</v>
      </c>
      <c r="X821">
        <v>357</v>
      </c>
      <c r="Y821">
        <v>360</v>
      </c>
    </row>
    <row r="822" spans="1:25" x14ac:dyDescent="0.3">
      <c r="A822" t="s">
        <v>20</v>
      </c>
      <c r="B822" t="s">
        <v>19</v>
      </c>
      <c r="C822" t="s">
        <v>245</v>
      </c>
      <c r="D822" t="s">
        <v>307</v>
      </c>
      <c r="E822">
        <v>0</v>
      </c>
      <c r="F822">
        <v>321</v>
      </c>
      <c r="G822">
        <v>301</v>
      </c>
      <c r="H822">
        <v>270</v>
      </c>
      <c r="I822">
        <v>302</v>
      </c>
      <c r="J822">
        <v>335</v>
      </c>
      <c r="K822">
        <v>304</v>
      </c>
      <c r="L822">
        <v>334</v>
      </c>
      <c r="M822">
        <v>352</v>
      </c>
      <c r="N822">
        <v>321</v>
      </c>
      <c r="O822">
        <v>326</v>
      </c>
      <c r="P822">
        <v>414</v>
      </c>
      <c r="Q822">
        <v>294</v>
      </c>
      <c r="R822">
        <v>304</v>
      </c>
      <c r="S822">
        <v>323</v>
      </c>
      <c r="T822">
        <v>293</v>
      </c>
      <c r="U822">
        <v>321</v>
      </c>
      <c r="V822">
        <v>298</v>
      </c>
      <c r="W822">
        <v>287</v>
      </c>
      <c r="X822">
        <v>314</v>
      </c>
      <c r="Y822">
        <v>278</v>
      </c>
    </row>
    <row r="823" spans="1:25" x14ac:dyDescent="0.3">
      <c r="A823" t="s">
        <v>20</v>
      </c>
      <c r="B823" t="s">
        <v>19</v>
      </c>
      <c r="C823" t="s">
        <v>245</v>
      </c>
      <c r="D823" t="s">
        <v>307</v>
      </c>
      <c r="E823">
        <v>1</v>
      </c>
      <c r="F823">
        <v>328</v>
      </c>
      <c r="G823">
        <v>325</v>
      </c>
      <c r="H823">
        <v>299</v>
      </c>
      <c r="I823">
        <v>279</v>
      </c>
      <c r="J823">
        <v>300</v>
      </c>
      <c r="K823">
        <v>341</v>
      </c>
      <c r="L823">
        <v>343</v>
      </c>
      <c r="M823">
        <v>327</v>
      </c>
      <c r="N823">
        <v>366</v>
      </c>
      <c r="O823">
        <v>325</v>
      </c>
      <c r="P823">
        <v>367</v>
      </c>
      <c r="Q823">
        <v>414</v>
      </c>
      <c r="R823">
        <v>316</v>
      </c>
      <c r="S823">
        <v>324</v>
      </c>
      <c r="T823">
        <v>317</v>
      </c>
      <c r="U823">
        <v>292</v>
      </c>
      <c r="V823">
        <v>323</v>
      </c>
      <c r="W823">
        <v>307</v>
      </c>
      <c r="X823">
        <v>302</v>
      </c>
      <c r="Y823">
        <v>330</v>
      </c>
    </row>
    <row r="824" spans="1:25" x14ac:dyDescent="0.3">
      <c r="A824" t="s">
        <v>20</v>
      </c>
      <c r="B824" t="s">
        <v>19</v>
      </c>
      <c r="C824" t="s">
        <v>245</v>
      </c>
      <c r="D824" t="s">
        <v>307</v>
      </c>
      <c r="E824">
        <v>2</v>
      </c>
      <c r="F824">
        <v>349</v>
      </c>
      <c r="G824">
        <v>336</v>
      </c>
      <c r="H824">
        <v>340</v>
      </c>
      <c r="I824">
        <v>303</v>
      </c>
      <c r="J824">
        <v>276</v>
      </c>
      <c r="K824">
        <v>301</v>
      </c>
      <c r="L824">
        <v>350</v>
      </c>
      <c r="M824">
        <v>337</v>
      </c>
      <c r="N824">
        <v>330</v>
      </c>
      <c r="O824">
        <v>382</v>
      </c>
      <c r="P824">
        <v>336</v>
      </c>
      <c r="Q824">
        <v>370</v>
      </c>
      <c r="R824">
        <v>419</v>
      </c>
      <c r="S824">
        <v>319</v>
      </c>
      <c r="T824">
        <v>343</v>
      </c>
      <c r="U824">
        <v>348</v>
      </c>
      <c r="V824">
        <v>297</v>
      </c>
      <c r="W824">
        <v>329</v>
      </c>
      <c r="X824">
        <v>328</v>
      </c>
      <c r="Y824">
        <v>318</v>
      </c>
    </row>
    <row r="825" spans="1:25" x14ac:dyDescent="0.3">
      <c r="A825" t="s">
        <v>20</v>
      </c>
      <c r="B825" t="s">
        <v>19</v>
      </c>
      <c r="C825" t="s">
        <v>245</v>
      </c>
      <c r="D825" t="s">
        <v>307</v>
      </c>
      <c r="E825">
        <v>3</v>
      </c>
      <c r="F825">
        <v>352</v>
      </c>
      <c r="G825">
        <v>358</v>
      </c>
      <c r="H825">
        <v>338</v>
      </c>
      <c r="I825">
        <v>347</v>
      </c>
      <c r="J825">
        <v>311</v>
      </c>
      <c r="K825">
        <v>286</v>
      </c>
      <c r="L825">
        <v>313</v>
      </c>
      <c r="M825">
        <v>366</v>
      </c>
      <c r="N825">
        <v>342</v>
      </c>
      <c r="O825">
        <v>331</v>
      </c>
      <c r="P825">
        <v>378</v>
      </c>
      <c r="Q825">
        <v>353</v>
      </c>
      <c r="R825">
        <v>374</v>
      </c>
      <c r="S825">
        <v>424</v>
      </c>
      <c r="T825">
        <v>328</v>
      </c>
      <c r="U825">
        <v>360</v>
      </c>
      <c r="V825">
        <v>374</v>
      </c>
      <c r="W825">
        <v>302</v>
      </c>
      <c r="X825">
        <v>351</v>
      </c>
      <c r="Y825">
        <v>337</v>
      </c>
    </row>
    <row r="826" spans="1:25" x14ac:dyDescent="0.3">
      <c r="A826" t="s">
        <v>20</v>
      </c>
      <c r="B826" t="s">
        <v>19</v>
      </c>
      <c r="C826" t="s">
        <v>245</v>
      </c>
      <c r="D826" t="s">
        <v>307</v>
      </c>
      <c r="E826">
        <v>4</v>
      </c>
      <c r="F826">
        <v>370</v>
      </c>
      <c r="G826">
        <v>347</v>
      </c>
      <c r="H826">
        <v>364</v>
      </c>
      <c r="I826">
        <v>332</v>
      </c>
      <c r="J826">
        <v>354</v>
      </c>
      <c r="K826">
        <v>318</v>
      </c>
      <c r="L826">
        <v>297</v>
      </c>
      <c r="M826">
        <v>316</v>
      </c>
      <c r="N826">
        <v>384</v>
      </c>
      <c r="O826">
        <v>344</v>
      </c>
      <c r="P826">
        <v>348</v>
      </c>
      <c r="Q826">
        <v>381</v>
      </c>
      <c r="R826">
        <v>373</v>
      </c>
      <c r="S826">
        <v>397</v>
      </c>
      <c r="T826">
        <v>428</v>
      </c>
      <c r="U826">
        <v>348</v>
      </c>
      <c r="V826">
        <v>375</v>
      </c>
      <c r="W826">
        <v>390</v>
      </c>
      <c r="X826">
        <v>317</v>
      </c>
      <c r="Y826">
        <v>358</v>
      </c>
    </row>
    <row r="827" spans="1:25" x14ac:dyDescent="0.3">
      <c r="A827" t="s">
        <v>20</v>
      </c>
      <c r="B827" t="s">
        <v>19</v>
      </c>
      <c r="C827" t="s">
        <v>245</v>
      </c>
      <c r="D827" t="s">
        <v>307</v>
      </c>
      <c r="E827">
        <v>5</v>
      </c>
      <c r="F827">
        <v>386</v>
      </c>
      <c r="G827">
        <v>371</v>
      </c>
      <c r="H827">
        <v>357</v>
      </c>
      <c r="I827">
        <v>378</v>
      </c>
      <c r="J827">
        <v>333</v>
      </c>
      <c r="K827">
        <v>365</v>
      </c>
      <c r="L827">
        <v>321</v>
      </c>
      <c r="M827">
        <v>311</v>
      </c>
      <c r="N827">
        <v>321</v>
      </c>
      <c r="O827">
        <v>393</v>
      </c>
      <c r="P827">
        <v>368</v>
      </c>
      <c r="Q827">
        <v>342</v>
      </c>
      <c r="R827">
        <v>386</v>
      </c>
      <c r="S827">
        <v>386</v>
      </c>
      <c r="T827">
        <v>409</v>
      </c>
      <c r="U827">
        <v>434</v>
      </c>
      <c r="V827">
        <v>362</v>
      </c>
      <c r="W827">
        <v>382</v>
      </c>
      <c r="X827">
        <v>393</v>
      </c>
      <c r="Y827">
        <v>324</v>
      </c>
    </row>
    <row r="828" spans="1:25" x14ac:dyDescent="0.3">
      <c r="A828" t="s">
        <v>20</v>
      </c>
      <c r="B828" t="s">
        <v>19</v>
      </c>
      <c r="C828" t="s">
        <v>245</v>
      </c>
      <c r="D828" t="s">
        <v>307</v>
      </c>
      <c r="E828">
        <v>6</v>
      </c>
      <c r="F828">
        <v>392</v>
      </c>
      <c r="G828">
        <v>388</v>
      </c>
      <c r="H828">
        <v>384</v>
      </c>
      <c r="I828">
        <v>357</v>
      </c>
      <c r="J828">
        <v>377</v>
      </c>
      <c r="K828">
        <v>336</v>
      </c>
      <c r="L828">
        <v>359</v>
      </c>
      <c r="M828">
        <v>330</v>
      </c>
      <c r="N828">
        <v>317</v>
      </c>
      <c r="O828">
        <v>336</v>
      </c>
      <c r="P828">
        <v>396</v>
      </c>
      <c r="Q828">
        <v>368</v>
      </c>
      <c r="R828">
        <v>349</v>
      </c>
      <c r="S828">
        <v>392</v>
      </c>
      <c r="T828">
        <v>393</v>
      </c>
      <c r="U828">
        <v>414</v>
      </c>
      <c r="V828">
        <v>440</v>
      </c>
      <c r="W828">
        <v>379</v>
      </c>
      <c r="X828">
        <v>391</v>
      </c>
      <c r="Y828">
        <v>398</v>
      </c>
    </row>
    <row r="829" spans="1:25" x14ac:dyDescent="0.3">
      <c r="A829" t="s">
        <v>20</v>
      </c>
      <c r="B829" t="s">
        <v>19</v>
      </c>
      <c r="C829" t="s">
        <v>245</v>
      </c>
      <c r="D829" t="s">
        <v>307</v>
      </c>
      <c r="E829">
        <v>7</v>
      </c>
      <c r="F829">
        <v>403</v>
      </c>
      <c r="G829">
        <v>392</v>
      </c>
      <c r="H829">
        <v>386</v>
      </c>
      <c r="I829">
        <v>393</v>
      </c>
      <c r="J829">
        <v>352</v>
      </c>
      <c r="K829">
        <v>371</v>
      </c>
      <c r="L829">
        <v>356</v>
      </c>
      <c r="M829">
        <v>359</v>
      </c>
      <c r="N829">
        <v>340</v>
      </c>
      <c r="O829">
        <v>312</v>
      </c>
      <c r="P829">
        <v>337</v>
      </c>
      <c r="Q829">
        <v>391</v>
      </c>
      <c r="R829">
        <v>382</v>
      </c>
      <c r="S829">
        <v>359</v>
      </c>
      <c r="T829">
        <v>392</v>
      </c>
      <c r="U829">
        <v>413</v>
      </c>
      <c r="V829">
        <v>430</v>
      </c>
      <c r="W829">
        <v>446</v>
      </c>
      <c r="X829">
        <v>387</v>
      </c>
      <c r="Y829">
        <v>413</v>
      </c>
    </row>
    <row r="830" spans="1:25" x14ac:dyDescent="0.3">
      <c r="A830" t="s">
        <v>20</v>
      </c>
      <c r="B830" t="s">
        <v>19</v>
      </c>
      <c r="C830" t="s">
        <v>245</v>
      </c>
      <c r="D830" t="s">
        <v>307</v>
      </c>
      <c r="E830">
        <v>8</v>
      </c>
      <c r="F830">
        <v>395</v>
      </c>
      <c r="G830">
        <v>406</v>
      </c>
      <c r="H830">
        <v>393</v>
      </c>
      <c r="I830">
        <v>395</v>
      </c>
      <c r="J830">
        <v>385</v>
      </c>
      <c r="K830">
        <v>353</v>
      </c>
      <c r="L830">
        <v>374</v>
      </c>
      <c r="M830">
        <v>352</v>
      </c>
      <c r="N830">
        <v>361</v>
      </c>
      <c r="O830">
        <v>342</v>
      </c>
      <c r="P830">
        <v>328</v>
      </c>
      <c r="Q830">
        <v>343</v>
      </c>
      <c r="R830">
        <v>393</v>
      </c>
      <c r="S830">
        <v>386</v>
      </c>
      <c r="T830">
        <v>380</v>
      </c>
      <c r="U830">
        <v>408</v>
      </c>
      <c r="V830">
        <v>426</v>
      </c>
      <c r="W830">
        <v>442</v>
      </c>
      <c r="X830">
        <v>461</v>
      </c>
      <c r="Y830">
        <v>385</v>
      </c>
    </row>
    <row r="831" spans="1:25" x14ac:dyDescent="0.3">
      <c r="A831" t="s">
        <v>20</v>
      </c>
      <c r="B831" t="s">
        <v>19</v>
      </c>
      <c r="C831" t="s">
        <v>245</v>
      </c>
      <c r="D831" t="s">
        <v>307</v>
      </c>
      <c r="E831">
        <v>9</v>
      </c>
      <c r="F831">
        <v>437</v>
      </c>
      <c r="G831">
        <v>401</v>
      </c>
      <c r="H831">
        <v>419</v>
      </c>
      <c r="I831">
        <v>396</v>
      </c>
      <c r="J831">
        <v>407</v>
      </c>
      <c r="K831">
        <v>390</v>
      </c>
      <c r="L831">
        <v>364</v>
      </c>
      <c r="M831">
        <v>387</v>
      </c>
      <c r="N831">
        <v>357</v>
      </c>
      <c r="O831">
        <v>362</v>
      </c>
      <c r="P831">
        <v>340</v>
      </c>
      <c r="Q831">
        <v>333</v>
      </c>
      <c r="R831">
        <v>350</v>
      </c>
      <c r="S831">
        <v>414</v>
      </c>
      <c r="T831">
        <v>396</v>
      </c>
      <c r="U831">
        <v>390</v>
      </c>
      <c r="V831">
        <v>416</v>
      </c>
      <c r="W831">
        <v>429</v>
      </c>
      <c r="X831">
        <v>446</v>
      </c>
      <c r="Y831">
        <v>484</v>
      </c>
    </row>
    <row r="832" spans="1:25" x14ac:dyDescent="0.3">
      <c r="A832" t="s">
        <v>20</v>
      </c>
      <c r="B832" t="s">
        <v>19</v>
      </c>
      <c r="C832" t="s">
        <v>245</v>
      </c>
      <c r="D832" t="s">
        <v>307</v>
      </c>
      <c r="E832">
        <v>10</v>
      </c>
      <c r="F832">
        <v>464</v>
      </c>
      <c r="G832">
        <v>444</v>
      </c>
      <c r="H832">
        <v>415</v>
      </c>
      <c r="I832">
        <v>433</v>
      </c>
      <c r="J832">
        <v>397</v>
      </c>
      <c r="K832">
        <v>404</v>
      </c>
      <c r="L832">
        <v>389</v>
      </c>
      <c r="M832">
        <v>367</v>
      </c>
      <c r="N832">
        <v>392</v>
      </c>
      <c r="O832">
        <v>363</v>
      </c>
      <c r="P832">
        <v>362</v>
      </c>
      <c r="Q832">
        <v>348</v>
      </c>
      <c r="R832">
        <v>350</v>
      </c>
      <c r="S832">
        <v>366</v>
      </c>
      <c r="T832">
        <v>415</v>
      </c>
      <c r="U832">
        <v>393</v>
      </c>
      <c r="V832">
        <v>409</v>
      </c>
      <c r="W832">
        <v>435</v>
      </c>
      <c r="X832">
        <v>444</v>
      </c>
      <c r="Y832">
        <v>450</v>
      </c>
    </row>
    <row r="833" spans="1:25" x14ac:dyDescent="0.3">
      <c r="A833" t="s">
        <v>20</v>
      </c>
      <c r="B833" t="s">
        <v>19</v>
      </c>
      <c r="C833" t="s">
        <v>245</v>
      </c>
      <c r="D833" t="s">
        <v>307</v>
      </c>
      <c r="E833">
        <v>11</v>
      </c>
      <c r="F833">
        <v>460</v>
      </c>
      <c r="G833">
        <v>476</v>
      </c>
      <c r="H833">
        <v>465</v>
      </c>
      <c r="I833">
        <v>422</v>
      </c>
      <c r="J833">
        <v>429</v>
      </c>
      <c r="K833">
        <v>404</v>
      </c>
      <c r="L833">
        <v>405</v>
      </c>
      <c r="M833">
        <v>397</v>
      </c>
      <c r="N833">
        <v>362</v>
      </c>
      <c r="O833">
        <v>390</v>
      </c>
      <c r="P833">
        <v>364</v>
      </c>
      <c r="Q833">
        <v>369</v>
      </c>
      <c r="R833">
        <v>351</v>
      </c>
      <c r="S833">
        <v>353</v>
      </c>
      <c r="T833">
        <v>378</v>
      </c>
      <c r="U833">
        <v>422</v>
      </c>
      <c r="V833">
        <v>395</v>
      </c>
      <c r="W833">
        <v>421</v>
      </c>
      <c r="X833">
        <v>446</v>
      </c>
      <c r="Y833">
        <v>458</v>
      </c>
    </row>
    <row r="834" spans="1:25" x14ac:dyDescent="0.3">
      <c r="A834" t="s">
        <v>20</v>
      </c>
      <c r="B834" t="s">
        <v>19</v>
      </c>
      <c r="C834" t="s">
        <v>245</v>
      </c>
      <c r="D834" t="s">
        <v>307</v>
      </c>
      <c r="E834">
        <v>12</v>
      </c>
      <c r="F834">
        <v>415</v>
      </c>
      <c r="G834">
        <v>453</v>
      </c>
      <c r="H834">
        <v>485</v>
      </c>
      <c r="I834">
        <v>483</v>
      </c>
      <c r="J834">
        <v>415</v>
      </c>
      <c r="K834">
        <v>422</v>
      </c>
      <c r="L834">
        <v>401</v>
      </c>
      <c r="M834">
        <v>414</v>
      </c>
      <c r="N834">
        <v>393</v>
      </c>
      <c r="O834">
        <v>368</v>
      </c>
      <c r="P834">
        <v>392</v>
      </c>
      <c r="Q834">
        <v>365</v>
      </c>
      <c r="R834">
        <v>368</v>
      </c>
      <c r="S834">
        <v>352</v>
      </c>
      <c r="T834">
        <v>369</v>
      </c>
      <c r="U834">
        <v>379</v>
      </c>
      <c r="V834">
        <v>430</v>
      </c>
      <c r="W834">
        <v>410</v>
      </c>
      <c r="X834">
        <v>432</v>
      </c>
      <c r="Y834">
        <v>460</v>
      </c>
    </row>
    <row r="835" spans="1:25" x14ac:dyDescent="0.3">
      <c r="A835" t="s">
        <v>20</v>
      </c>
      <c r="B835" t="s">
        <v>19</v>
      </c>
      <c r="C835" t="s">
        <v>245</v>
      </c>
      <c r="D835" t="s">
        <v>307</v>
      </c>
      <c r="E835">
        <v>13</v>
      </c>
      <c r="F835">
        <v>448</v>
      </c>
      <c r="G835">
        <v>423</v>
      </c>
      <c r="H835">
        <v>463</v>
      </c>
      <c r="I835">
        <v>488</v>
      </c>
      <c r="J835">
        <v>487</v>
      </c>
      <c r="K835">
        <v>422</v>
      </c>
      <c r="L835">
        <v>425</v>
      </c>
      <c r="M835">
        <v>413</v>
      </c>
      <c r="N835">
        <v>415</v>
      </c>
      <c r="O835">
        <v>401</v>
      </c>
      <c r="P835">
        <v>381</v>
      </c>
      <c r="Q835">
        <v>402</v>
      </c>
      <c r="R835">
        <v>382</v>
      </c>
      <c r="S835">
        <v>388</v>
      </c>
      <c r="T835">
        <v>349</v>
      </c>
      <c r="U835">
        <v>367</v>
      </c>
      <c r="V835">
        <v>392</v>
      </c>
      <c r="W835">
        <v>435</v>
      </c>
      <c r="X835">
        <v>422</v>
      </c>
      <c r="Y835">
        <v>434</v>
      </c>
    </row>
    <row r="836" spans="1:25" x14ac:dyDescent="0.3">
      <c r="A836" t="s">
        <v>20</v>
      </c>
      <c r="B836" t="s">
        <v>19</v>
      </c>
      <c r="C836" t="s">
        <v>245</v>
      </c>
      <c r="D836" t="s">
        <v>307</v>
      </c>
      <c r="E836">
        <v>14</v>
      </c>
      <c r="F836">
        <v>412</v>
      </c>
      <c r="G836">
        <v>451</v>
      </c>
      <c r="H836">
        <v>439</v>
      </c>
      <c r="I836">
        <v>466</v>
      </c>
      <c r="J836">
        <v>494</v>
      </c>
      <c r="K836">
        <v>509</v>
      </c>
      <c r="L836">
        <v>424</v>
      </c>
      <c r="M836">
        <v>429</v>
      </c>
      <c r="N836">
        <v>404</v>
      </c>
      <c r="O836">
        <v>424</v>
      </c>
      <c r="P836">
        <v>400</v>
      </c>
      <c r="Q836">
        <v>393</v>
      </c>
      <c r="R836">
        <v>406</v>
      </c>
      <c r="S836">
        <v>390</v>
      </c>
      <c r="T836">
        <v>407</v>
      </c>
      <c r="U836">
        <v>363</v>
      </c>
      <c r="V836">
        <v>379</v>
      </c>
      <c r="W836">
        <v>397</v>
      </c>
      <c r="X836">
        <v>429</v>
      </c>
      <c r="Y836">
        <v>438</v>
      </c>
    </row>
    <row r="837" spans="1:25" x14ac:dyDescent="0.3">
      <c r="A837" t="s">
        <v>20</v>
      </c>
      <c r="B837" t="s">
        <v>19</v>
      </c>
      <c r="C837" t="s">
        <v>245</v>
      </c>
      <c r="D837" t="s">
        <v>307</v>
      </c>
      <c r="E837">
        <v>15</v>
      </c>
      <c r="F837">
        <v>437</v>
      </c>
      <c r="G837">
        <v>417</v>
      </c>
      <c r="H837">
        <v>455</v>
      </c>
      <c r="I837">
        <v>445</v>
      </c>
      <c r="J837">
        <v>466</v>
      </c>
      <c r="K837">
        <v>500</v>
      </c>
      <c r="L837">
        <v>510</v>
      </c>
      <c r="M837">
        <v>430</v>
      </c>
      <c r="N837">
        <v>422</v>
      </c>
      <c r="O837">
        <v>405</v>
      </c>
      <c r="P837">
        <v>424</v>
      </c>
      <c r="Q837">
        <v>398</v>
      </c>
      <c r="R837">
        <v>386</v>
      </c>
      <c r="S837">
        <v>402</v>
      </c>
      <c r="T837">
        <v>391</v>
      </c>
      <c r="U837">
        <v>412</v>
      </c>
      <c r="V837">
        <v>376</v>
      </c>
      <c r="W837">
        <v>392</v>
      </c>
      <c r="X837">
        <v>404</v>
      </c>
      <c r="Y837">
        <v>442</v>
      </c>
    </row>
    <row r="838" spans="1:25" x14ac:dyDescent="0.3">
      <c r="A838" t="s">
        <v>20</v>
      </c>
      <c r="B838" t="s">
        <v>19</v>
      </c>
      <c r="C838" t="s">
        <v>245</v>
      </c>
      <c r="D838" t="s">
        <v>307</v>
      </c>
      <c r="E838">
        <v>16</v>
      </c>
      <c r="F838">
        <v>393</v>
      </c>
      <c r="G838">
        <v>442</v>
      </c>
      <c r="H838">
        <v>413</v>
      </c>
      <c r="I838">
        <v>463</v>
      </c>
      <c r="J838">
        <v>457</v>
      </c>
      <c r="K838">
        <v>473</v>
      </c>
      <c r="L838">
        <v>504</v>
      </c>
      <c r="M838">
        <v>511</v>
      </c>
      <c r="N838">
        <v>433</v>
      </c>
      <c r="O838">
        <v>420</v>
      </c>
      <c r="P838">
        <v>408</v>
      </c>
      <c r="Q838">
        <v>420</v>
      </c>
      <c r="R838">
        <v>404</v>
      </c>
      <c r="S838">
        <v>389</v>
      </c>
      <c r="T838">
        <v>395</v>
      </c>
      <c r="U838">
        <v>391</v>
      </c>
      <c r="V838">
        <v>409</v>
      </c>
      <c r="W838">
        <v>375</v>
      </c>
      <c r="X838">
        <v>394</v>
      </c>
      <c r="Y838">
        <v>402</v>
      </c>
    </row>
    <row r="839" spans="1:25" x14ac:dyDescent="0.3">
      <c r="A839" t="s">
        <v>20</v>
      </c>
      <c r="B839" t="s">
        <v>19</v>
      </c>
      <c r="C839" t="s">
        <v>245</v>
      </c>
      <c r="D839" t="s">
        <v>307</v>
      </c>
      <c r="E839">
        <v>17</v>
      </c>
      <c r="F839">
        <v>401</v>
      </c>
      <c r="G839">
        <v>407</v>
      </c>
      <c r="H839">
        <v>442</v>
      </c>
      <c r="I839">
        <v>425</v>
      </c>
      <c r="J839">
        <v>479</v>
      </c>
      <c r="K839">
        <v>454</v>
      </c>
      <c r="L839">
        <v>479</v>
      </c>
      <c r="M839">
        <v>495</v>
      </c>
      <c r="N839">
        <v>517</v>
      </c>
      <c r="O839">
        <v>443</v>
      </c>
      <c r="P839">
        <v>424</v>
      </c>
      <c r="Q839">
        <v>410</v>
      </c>
      <c r="R839">
        <v>420</v>
      </c>
      <c r="S839">
        <v>416</v>
      </c>
      <c r="T839">
        <v>378</v>
      </c>
      <c r="U839">
        <v>389</v>
      </c>
      <c r="V839">
        <v>388</v>
      </c>
      <c r="W839">
        <v>402</v>
      </c>
      <c r="X839">
        <v>368</v>
      </c>
      <c r="Y839">
        <v>385</v>
      </c>
    </row>
    <row r="840" spans="1:25" x14ac:dyDescent="0.3">
      <c r="A840" t="s">
        <v>20</v>
      </c>
      <c r="B840" t="s">
        <v>19</v>
      </c>
      <c r="C840" t="s">
        <v>245</v>
      </c>
      <c r="D840" t="s">
        <v>307</v>
      </c>
      <c r="E840">
        <v>18</v>
      </c>
      <c r="F840">
        <v>351</v>
      </c>
      <c r="G840">
        <v>365</v>
      </c>
      <c r="H840">
        <v>377</v>
      </c>
      <c r="I840">
        <v>417</v>
      </c>
      <c r="J840">
        <v>397</v>
      </c>
      <c r="K840">
        <v>435</v>
      </c>
      <c r="L840">
        <v>425</v>
      </c>
      <c r="M840">
        <v>452</v>
      </c>
      <c r="N840">
        <v>484</v>
      </c>
      <c r="O840">
        <v>503</v>
      </c>
      <c r="P840">
        <v>406</v>
      </c>
      <c r="Q840">
        <v>387</v>
      </c>
      <c r="R840">
        <v>368</v>
      </c>
      <c r="S840">
        <v>398</v>
      </c>
      <c r="T840">
        <v>425</v>
      </c>
      <c r="U840">
        <v>346</v>
      </c>
      <c r="V840">
        <v>365</v>
      </c>
      <c r="W840">
        <v>361</v>
      </c>
      <c r="X840">
        <v>386</v>
      </c>
      <c r="Y840">
        <v>341</v>
      </c>
    </row>
    <row r="841" spans="1:25" x14ac:dyDescent="0.3">
      <c r="A841" t="s">
        <v>20</v>
      </c>
      <c r="B841" t="s">
        <v>19</v>
      </c>
      <c r="C841" t="s">
        <v>245</v>
      </c>
      <c r="D841" t="s">
        <v>307</v>
      </c>
      <c r="E841">
        <v>19</v>
      </c>
      <c r="F841">
        <v>269</v>
      </c>
      <c r="G841">
        <v>233</v>
      </c>
      <c r="H841">
        <v>246</v>
      </c>
      <c r="I841">
        <v>212</v>
      </c>
      <c r="J841">
        <v>292</v>
      </c>
      <c r="K841">
        <v>283</v>
      </c>
      <c r="L841">
        <v>303</v>
      </c>
      <c r="M841">
        <v>303</v>
      </c>
      <c r="N841">
        <v>350</v>
      </c>
      <c r="O841">
        <v>337</v>
      </c>
      <c r="P841">
        <v>357</v>
      </c>
      <c r="Q841">
        <v>246</v>
      </c>
      <c r="R841">
        <v>251</v>
      </c>
      <c r="S841">
        <v>230</v>
      </c>
      <c r="T841">
        <v>243</v>
      </c>
      <c r="U841">
        <v>294</v>
      </c>
      <c r="V841">
        <v>227</v>
      </c>
      <c r="W841">
        <v>268</v>
      </c>
      <c r="X841">
        <v>259</v>
      </c>
      <c r="Y841">
        <v>265</v>
      </c>
    </row>
    <row r="842" spans="1:25" x14ac:dyDescent="0.3">
      <c r="A842" t="s">
        <v>20</v>
      </c>
      <c r="B842" t="s">
        <v>19</v>
      </c>
      <c r="C842" t="s">
        <v>245</v>
      </c>
      <c r="D842" t="s">
        <v>307</v>
      </c>
      <c r="E842">
        <v>20</v>
      </c>
      <c r="F842">
        <v>270</v>
      </c>
      <c r="G842">
        <v>249</v>
      </c>
      <c r="H842">
        <v>209</v>
      </c>
      <c r="I842">
        <v>220</v>
      </c>
      <c r="J842">
        <v>189</v>
      </c>
      <c r="K842">
        <v>260</v>
      </c>
      <c r="L842">
        <v>243</v>
      </c>
      <c r="M842">
        <v>251</v>
      </c>
      <c r="N842">
        <v>281</v>
      </c>
      <c r="O842">
        <v>313</v>
      </c>
      <c r="P842">
        <v>308</v>
      </c>
      <c r="Q842">
        <v>331</v>
      </c>
      <c r="R842">
        <v>227</v>
      </c>
      <c r="S842">
        <v>237</v>
      </c>
      <c r="T842">
        <v>200</v>
      </c>
      <c r="U842">
        <v>229</v>
      </c>
      <c r="V842">
        <v>249</v>
      </c>
      <c r="W842">
        <v>223</v>
      </c>
      <c r="X842">
        <v>244</v>
      </c>
      <c r="Y842">
        <v>245</v>
      </c>
    </row>
    <row r="843" spans="1:25" x14ac:dyDescent="0.3">
      <c r="A843" t="s">
        <v>20</v>
      </c>
      <c r="B843" t="s">
        <v>19</v>
      </c>
      <c r="C843" t="s">
        <v>245</v>
      </c>
      <c r="D843" t="s">
        <v>307</v>
      </c>
      <c r="E843">
        <v>21</v>
      </c>
      <c r="F843">
        <v>249</v>
      </c>
      <c r="G843">
        <v>288</v>
      </c>
      <c r="H843">
        <v>263</v>
      </c>
      <c r="I843">
        <v>237</v>
      </c>
      <c r="J843">
        <v>241</v>
      </c>
      <c r="K843">
        <v>220</v>
      </c>
      <c r="L843">
        <v>274</v>
      </c>
      <c r="M843">
        <v>265</v>
      </c>
      <c r="N843">
        <v>276</v>
      </c>
      <c r="O843">
        <v>301</v>
      </c>
      <c r="P843">
        <v>324</v>
      </c>
      <c r="Q843">
        <v>321</v>
      </c>
      <c r="R843">
        <v>346</v>
      </c>
      <c r="S843">
        <v>256</v>
      </c>
      <c r="T843">
        <v>240</v>
      </c>
      <c r="U843">
        <v>205</v>
      </c>
      <c r="V843">
        <v>263</v>
      </c>
      <c r="W843">
        <v>268</v>
      </c>
      <c r="X843">
        <v>262</v>
      </c>
      <c r="Y843">
        <v>283</v>
      </c>
    </row>
    <row r="844" spans="1:25" x14ac:dyDescent="0.3">
      <c r="A844" t="s">
        <v>20</v>
      </c>
      <c r="B844" t="s">
        <v>19</v>
      </c>
      <c r="C844" t="s">
        <v>245</v>
      </c>
      <c r="D844" t="s">
        <v>307</v>
      </c>
      <c r="E844">
        <v>22</v>
      </c>
      <c r="F844">
        <v>258</v>
      </c>
      <c r="G844">
        <v>282</v>
      </c>
      <c r="H844">
        <v>319</v>
      </c>
      <c r="I844">
        <v>289</v>
      </c>
      <c r="J844">
        <v>293</v>
      </c>
      <c r="K844">
        <v>299</v>
      </c>
      <c r="L844">
        <v>264</v>
      </c>
      <c r="M844">
        <v>299</v>
      </c>
      <c r="N844">
        <v>323</v>
      </c>
      <c r="O844">
        <v>318</v>
      </c>
      <c r="P844">
        <v>359</v>
      </c>
      <c r="Q844">
        <v>360</v>
      </c>
      <c r="R844">
        <v>345</v>
      </c>
      <c r="S844">
        <v>355</v>
      </c>
      <c r="T844">
        <v>279</v>
      </c>
      <c r="U844">
        <v>286</v>
      </c>
      <c r="V844">
        <v>245</v>
      </c>
      <c r="W844">
        <v>311</v>
      </c>
      <c r="X844">
        <v>320</v>
      </c>
      <c r="Y844">
        <v>285</v>
      </c>
    </row>
    <row r="845" spans="1:25" x14ac:dyDescent="0.3">
      <c r="A845" t="s">
        <v>20</v>
      </c>
      <c r="B845" t="s">
        <v>19</v>
      </c>
      <c r="C845" t="s">
        <v>245</v>
      </c>
      <c r="D845" t="s">
        <v>307</v>
      </c>
      <c r="E845">
        <v>23</v>
      </c>
      <c r="F845">
        <v>265</v>
      </c>
      <c r="G845">
        <v>270</v>
      </c>
      <c r="H845">
        <v>300</v>
      </c>
      <c r="I845">
        <v>317</v>
      </c>
      <c r="J845">
        <v>303</v>
      </c>
      <c r="K845">
        <v>329</v>
      </c>
      <c r="L845">
        <v>322</v>
      </c>
      <c r="M845">
        <v>295</v>
      </c>
      <c r="N845">
        <v>354</v>
      </c>
      <c r="O845">
        <v>343</v>
      </c>
      <c r="P845">
        <v>346</v>
      </c>
      <c r="Q845">
        <v>360</v>
      </c>
      <c r="R845">
        <v>390</v>
      </c>
      <c r="S845">
        <v>384</v>
      </c>
      <c r="T845">
        <v>392</v>
      </c>
      <c r="U845">
        <v>291</v>
      </c>
      <c r="V845">
        <v>305</v>
      </c>
      <c r="W845">
        <v>287</v>
      </c>
      <c r="X845">
        <v>341</v>
      </c>
      <c r="Y845">
        <v>334</v>
      </c>
    </row>
    <row r="846" spans="1:25" x14ac:dyDescent="0.3">
      <c r="A846" t="s">
        <v>20</v>
      </c>
      <c r="B846" t="s">
        <v>19</v>
      </c>
      <c r="C846" t="s">
        <v>245</v>
      </c>
      <c r="D846" t="s">
        <v>307</v>
      </c>
      <c r="E846">
        <v>24</v>
      </c>
      <c r="F846">
        <v>265</v>
      </c>
      <c r="G846">
        <v>268</v>
      </c>
      <c r="H846">
        <v>269</v>
      </c>
      <c r="I846">
        <v>303</v>
      </c>
      <c r="J846">
        <v>329</v>
      </c>
      <c r="K846">
        <v>311</v>
      </c>
      <c r="L846">
        <v>339</v>
      </c>
      <c r="M846">
        <v>325</v>
      </c>
      <c r="N846">
        <v>302</v>
      </c>
      <c r="O846">
        <v>365</v>
      </c>
      <c r="P846">
        <v>364</v>
      </c>
      <c r="Q846">
        <v>364</v>
      </c>
      <c r="R846">
        <v>374</v>
      </c>
      <c r="S846">
        <v>378</v>
      </c>
      <c r="T846">
        <v>389</v>
      </c>
      <c r="U846">
        <v>398</v>
      </c>
      <c r="V846">
        <v>278</v>
      </c>
      <c r="W846">
        <v>329</v>
      </c>
      <c r="X846">
        <v>308</v>
      </c>
      <c r="Y846">
        <v>366</v>
      </c>
    </row>
    <row r="847" spans="1:25" x14ac:dyDescent="0.3">
      <c r="A847" t="s">
        <v>20</v>
      </c>
      <c r="B847" t="s">
        <v>19</v>
      </c>
      <c r="C847" t="s">
        <v>245</v>
      </c>
      <c r="D847" t="s">
        <v>307</v>
      </c>
      <c r="E847">
        <v>25</v>
      </c>
      <c r="F847">
        <v>293</v>
      </c>
      <c r="G847">
        <v>267</v>
      </c>
      <c r="H847">
        <v>274</v>
      </c>
      <c r="I847">
        <v>279</v>
      </c>
      <c r="J847">
        <v>312</v>
      </c>
      <c r="K847">
        <v>343</v>
      </c>
      <c r="L847">
        <v>360</v>
      </c>
      <c r="M847">
        <v>338</v>
      </c>
      <c r="N847">
        <v>331</v>
      </c>
      <c r="O847">
        <v>318</v>
      </c>
      <c r="P847">
        <v>370</v>
      </c>
      <c r="Q847">
        <v>345</v>
      </c>
      <c r="R847">
        <v>361</v>
      </c>
      <c r="S847">
        <v>370</v>
      </c>
      <c r="T847">
        <v>352</v>
      </c>
      <c r="U847">
        <v>385</v>
      </c>
      <c r="V847">
        <v>401</v>
      </c>
      <c r="W847">
        <v>278</v>
      </c>
      <c r="X847">
        <v>352</v>
      </c>
      <c r="Y847">
        <v>324</v>
      </c>
    </row>
    <row r="848" spans="1:25" x14ac:dyDescent="0.3">
      <c r="A848" t="s">
        <v>20</v>
      </c>
      <c r="B848" t="s">
        <v>19</v>
      </c>
      <c r="C848" t="s">
        <v>245</v>
      </c>
      <c r="D848" t="s">
        <v>307</v>
      </c>
      <c r="E848">
        <v>26</v>
      </c>
      <c r="F848">
        <v>308</v>
      </c>
      <c r="G848">
        <v>287</v>
      </c>
      <c r="H848">
        <v>264</v>
      </c>
      <c r="I848">
        <v>279</v>
      </c>
      <c r="J848">
        <v>288</v>
      </c>
      <c r="K848">
        <v>294</v>
      </c>
      <c r="L848">
        <v>333</v>
      </c>
      <c r="M848">
        <v>329</v>
      </c>
      <c r="N848">
        <v>357</v>
      </c>
      <c r="O848">
        <v>320</v>
      </c>
      <c r="P848">
        <v>308</v>
      </c>
      <c r="Q848">
        <v>359</v>
      </c>
      <c r="R848">
        <v>352</v>
      </c>
      <c r="S848">
        <v>332</v>
      </c>
      <c r="T848">
        <v>364</v>
      </c>
      <c r="U848">
        <v>337</v>
      </c>
      <c r="V848">
        <v>383</v>
      </c>
      <c r="W848">
        <v>399</v>
      </c>
      <c r="X848">
        <v>288</v>
      </c>
      <c r="Y848">
        <v>349</v>
      </c>
    </row>
    <row r="849" spans="1:25" x14ac:dyDescent="0.3">
      <c r="A849" t="s">
        <v>20</v>
      </c>
      <c r="B849" t="s">
        <v>19</v>
      </c>
      <c r="C849" t="s">
        <v>245</v>
      </c>
      <c r="D849" t="s">
        <v>307</v>
      </c>
      <c r="E849">
        <v>27</v>
      </c>
      <c r="F849">
        <v>340</v>
      </c>
      <c r="G849">
        <v>314</v>
      </c>
      <c r="H849">
        <v>306</v>
      </c>
      <c r="I849">
        <v>273</v>
      </c>
      <c r="J849">
        <v>292</v>
      </c>
      <c r="K849">
        <v>282</v>
      </c>
      <c r="L849">
        <v>301</v>
      </c>
      <c r="M849">
        <v>317</v>
      </c>
      <c r="N849">
        <v>337</v>
      </c>
      <c r="O849">
        <v>363</v>
      </c>
      <c r="P849">
        <v>331</v>
      </c>
      <c r="Q849">
        <v>319</v>
      </c>
      <c r="R849">
        <v>360</v>
      </c>
      <c r="S849">
        <v>338</v>
      </c>
      <c r="T849">
        <v>332</v>
      </c>
      <c r="U849">
        <v>373</v>
      </c>
      <c r="V849">
        <v>332</v>
      </c>
      <c r="W849">
        <v>373</v>
      </c>
      <c r="X849">
        <v>420</v>
      </c>
      <c r="Y849">
        <v>286</v>
      </c>
    </row>
    <row r="850" spans="1:25" x14ac:dyDescent="0.3">
      <c r="A850" t="s">
        <v>20</v>
      </c>
      <c r="B850" t="s">
        <v>19</v>
      </c>
      <c r="C850" t="s">
        <v>245</v>
      </c>
      <c r="D850" t="s">
        <v>307</v>
      </c>
      <c r="E850">
        <v>28</v>
      </c>
      <c r="F850">
        <v>352</v>
      </c>
      <c r="G850">
        <v>333</v>
      </c>
      <c r="H850">
        <v>319</v>
      </c>
      <c r="I850">
        <v>327</v>
      </c>
      <c r="J850">
        <v>286</v>
      </c>
      <c r="K850">
        <v>288</v>
      </c>
      <c r="L850">
        <v>287</v>
      </c>
      <c r="M850">
        <v>294</v>
      </c>
      <c r="N850">
        <v>325</v>
      </c>
      <c r="O850">
        <v>334</v>
      </c>
      <c r="P850">
        <v>359</v>
      </c>
      <c r="Q850">
        <v>343</v>
      </c>
      <c r="R850">
        <v>329</v>
      </c>
      <c r="S850">
        <v>367</v>
      </c>
      <c r="T850">
        <v>325</v>
      </c>
      <c r="U850">
        <v>341</v>
      </c>
      <c r="V850">
        <v>389</v>
      </c>
      <c r="W850">
        <v>326</v>
      </c>
      <c r="X850">
        <v>375</v>
      </c>
      <c r="Y850">
        <v>415</v>
      </c>
    </row>
    <row r="851" spans="1:25" x14ac:dyDescent="0.3">
      <c r="A851" t="s">
        <v>20</v>
      </c>
      <c r="B851" t="s">
        <v>19</v>
      </c>
      <c r="C851" t="s">
        <v>245</v>
      </c>
      <c r="D851" t="s">
        <v>307</v>
      </c>
      <c r="E851">
        <v>29</v>
      </c>
      <c r="F851">
        <v>400</v>
      </c>
      <c r="G851">
        <v>349</v>
      </c>
      <c r="H851">
        <v>349</v>
      </c>
      <c r="I851">
        <v>324</v>
      </c>
      <c r="J851">
        <v>328</v>
      </c>
      <c r="K851">
        <v>270</v>
      </c>
      <c r="L851">
        <v>309</v>
      </c>
      <c r="M851">
        <v>273</v>
      </c>
      <c r="N851">
        <v>306</v>
      </c>
      <c r="O851">
        <v>332</v>
      </c>
      <c r="P851">
        <v>342</v>
      </c>
      <c r="Q851">
        <v>358</v>
      </c>
      <c r="R851">
        <v>334</v>
      </c>
      <c r="S851">
        <v>328</v>
      </c>
      <c r="T851">
        <v>380</v>
      </c>
      <c r="U851">
        <v>337</v>
      </c>
      <c r="V851">
        <v>335</v>
      </c>
      <c r="W851">
        <v>385</v>
      </c>
      <c r="X851">
        <v>328</v>
      </c>
      <c r="Y851">
        <v>408</v>
      </c>
    </row>
    <row r="852" spans="1:25" x14ac:dyDescent="0.3">
      <c r="A852" t="s">
        <v>20</v>
      </c>
      <c r="B852" t="s">
        <v>19</v>
      </c>
      <c r="C852" t="s">
        <v>245</v>
      </c>
      <c r="D852" t="s">
        <v>307</v>
      </c>
      <c r="E852">
        <v>30</v>
      </c>
      <c r="F852">
        <v>456</v>
      </c>
      <c r="G852">
        <v>405</v>
      </c>
      <c r="H852">
        <v>361</v>
      </c>
      <c r="I852">
        <v>365</v>
      </c>
      <c r="J852">
        <v>326</v>
      </c>
      <c r="K852">
        <v>348</v>
      </c>
      <c r="L852">
        <v>295</v>
      </c>
      <c r="M852">
        <v>317</v>
      </c>
      <c r="N852">
        <v>306</v>
      </c>
      <c r="O852">
        <v>329</v>
      </c>
      <c r="P852">
        <v>361</v>
      </c>
      <c r="Q852">
        <v>348</v>
      </c>
      <c r="R852">
        <v>362</v>
      </c>
      <c r="S852">
        <v>333</v>
      </c>
      <c r="T852">
        <v>326</v>
      </c>
      <c r="U852">
        <v>394</v>
      </c>
      <c r="V852">
        <v>344</v>
      </c>
      <c r="W852">
        <v>357</v>
      </c>
      <c r="X852">
        <v>396</v>
      </c>
      <c r="Y852">
        <v>342</v>
      </c>
    </row>
    <row r="853" spans="1:25" x14ac:dyDescent="0.3">
      <c r="A853" t="s">
        <v>20</v>
      </c>
      <c r="B853" t="s">
        <v>19</v>
      </c>
      <c r="C853" t="s">
        <v>245</v>
      </c>
      <c r="D853" t="s">
        <v>307</v>
      </c>
      <c r="E853">
        <v>31</v>
      </c>
      <c r="F853">
        <v>452</v>
      </c>
      <c r="G853">
        <v>453</v>
      </c>
      <c r="H853">
        <v>424</v>
      </c>
      <c r="I853">
        <v>354</v>
      </c>
      <c r="J853">
        <v>381</v>
      </c>
      <c r="K853">
        <v>332</v>
      </c>
      <c r="L853">
        <v>365</v>
      </c>
      <c r="M853">
        <v>307</v>
      </c>
      <c r="N853">
        <v>333</v>
      </c>
      <c r="O853">
        <v>324</v>
      </c>
      <c r="P853">
        <v>335</v>
      </c>
      <c r="Q853">
        <v>375</v>
      </c>
      <c r="R853">
        <v>346</v>
      </c>
      <c r="S853">
        <v>394</v>
      </c>
      <c r="T853">
        <v>349</v>
      </c>
      <c r="U853">
        <v>334</v>
      </c>
      <c r="V853">
        <v>411</v>
      </c>
      <c r="W853">
        <v>380</v>
      </c>
      <c r="X853">
        <v>370</v>
      </c>
      <c r="Y853">
        <v>421</v>
      </c>
    </row>
    <row r="854" spans="1:25" x14ac:dyDescent="0.3">
      <c r="A854" t="s">
        <v>20</v>
      </c>
      <c r="B854" t="s">
        <v>19</v>
      </c>
      <c r="C854" t="s">
        <v>245</v>
      </c>
      <c r="D854" t="s">
        <v>307</v>
      </c>
      <c r="E854">
        <v>32</v>
      </c>
      <c r="F854">
        <v>483</v>
      </c>
      <c r="G854">
        <v>459</v>
      </c>
      <c r="H854">
        <v>452</v>
      </c>
      <c r="I854">
        <v>426</v>
      </c>
      <c r="J854">
        <v>357</v>
      </c>
      <c r="K854">
        <v>395</v>
      </c>
      <c r="L854">
        <v>348</v>
      </c>
      <c r="M854">
        <v>379</v>
      </c>
      <c r="N854">
        <v>313</v>
      </c>
      <c r="O854">
        <v>335</v>
      </c>
      <c r="P854">
        <v>342</v>
      </c>
      <c r="Q854">
        <v>343</v>
      </c>
      <c r="R854">
        <v>396</v>
      </c>
      <c r="S854">
        <v>363</v>
      </c>
      <c r="T854">
        <v>412</v>
      </c>
      <c r="U854">
        <v>355</v>
      </c>
      <c r="V854">
        <v>338</v>
      </c>
      <c r="W854">
        <v>420</v>
      </c>
      <c r="X854">
        <v>371</v>
      </c>
      <c r="Y854">
        <v>387</v>
      </c>
    </row>
    <row r="855" spans="1:25" x14ac:dyDescent="0.3">
      <c r="A855" t="s">
        <v>20</v>
      </c>
      <c r="B855" t="s">
        <v>19</v>
      </c>
      <c r="C855" t="s">
        <v>245</v>
      </c>
      <c r="D855" t="s">
        <v>307</v>
      </c>
      <c r="E855">
        <v>33</v>
      </c>
      <c r="F855">
        <v>493</v>
      </c>
      <c r="G855">
        <v>489</v>
      </c>
      <c r="H855">
        <v>480</v>
      </c>
      <c r="I855">
        <v>452</v>
      </c>
      <c r="J855">
        <v>428</v>
      </c>
      <c r="K855">
        <v>380</v>
      </c>
      <c r="L855">
        <v>402</v>
      </c>
      <c r="M855">
        <v>359</v>
      </c>
      <c r="N855">
        <v>374</v>
      </c>
      <c r="O855">
        <v>310</v>
      </c>
      <c r="P855">
        <v>347</v>
      </c>
      <c r="Q855">
        <v>337</v>
      </c>
      <c r="R855">
        <v>350</v>
      </c>
      <c r="S855">
        <v>407</v>
      </c>
      <c r="T855">
        <v>351</v>
      </c>
      <c r="U855">
        <v>423</v>
      </c>
      <c r="V855">
        <v>374</v>
      </c>
      <c r="W855">
        <v>360</v>
      </c>
      <c r="X855">
        <v>441</v>
      </c>
      <c r="Y855">
        <v>385</v>
      </c>
    </row>
    <row r="856" spans="1:25" x14ac:dyDescent="0.3">
      <c r="A856" t="s">
        <v>20</v>
      </c>
      <c r="B856" t="s">
        <v>19</v>
      </c>
      <c r="C856" t="s">
        <v>245</v>
      </c>
      <c r="D856" t="s">
        <v>307</v>
      </c>
      <c r="E856">
        <v>34</v>
      </c>
      <c r="F856">
        <v>522</v>
      </c>
      <c r="G856">
        <v>510</v>
      </c>
      <c r="H856">
        <v>493</v>
      </c>
      <c r="I856">
        <v>495</v>
      </c>
      <c r="J856">
        <v>461</v>
      </c>
      <c r="K856">
        <v>430</v>
      </c>
      <c r="L856">
        <v>378</v>
      </c>
      <c r="M856">
        <v>416</v>
      </c>
      <c r="N856">
        <v>362</v>
      </c>
      <c r="O856">
        <v>406</v>
      </c>
      <c r="P856">
        <v>321</v>
      </c>
      <c r="Q856">
        <v>356</v>
      </c>
      <c r="R856">
        <v>342</v>
      </c>
      <c r="S856">
        <v>371</v>
      </c>
      <c r="T856">
        <v>425</v>
      </c>
      <c r="U856">
        <v>378</v>
      </c>
      <c r="V856">
        <v>413</v>
      </c>
      <c r="W856">
        <v>383</v>
      </c>
      <c r="X856">
        <v>385</v>
      </c>
      <c r="Y856">
        <v>458</v>
      </c>
    </row>
    <row r="857" spans="1:25" x14ac:dyDescent="0.3">
      <c r="A857" t="s">
        <v>20</v>
      </c>
      <c r="B857" t="s">
        <v>19</v>
      </c>
      <c r="C857" t="s">
        <v>245</v>
      </c>
      <c r="D857" t="s">
        <v>307</v>
      </c>
      <c r="E857">
        <v>35</v>
      </c>
      <c r="F857">
        <v>505</v>
      </c>
      <c r="G857">
        <v>535</v>
      </c>
      <c r="H857">
        <v>517</v>
      </c>
      <c r="I857">
        <v>495</v>
      </c>
      <c r="J857">
        <v>494</v>
      </c>
      <c r="K857">
        <v>472</v>
      </c>
      <c r="L857">
        <v>446</v>
      </c>
      <c r="M857">
        <v>398</v>
      </c>
      <c r="N857">
        <v>423</v>
      </c>
      <c r="O857">
        <v>364</v>
      </c>
      <c r="P857">
        <v>418</v>
      </c>
      <c r="Q857">
        <v>324</v>
      </c>
      <c r="R857">
        <v>378</v>
      </c>
      <c r="S857">
        <v>348</v>
      </c>
      <c r="T857">
        <v>397</v>
      </c>
      <c r="U857">
        <v>430</v>
      </c>
      <c r="V857">
        <v>396</v>
      </c>
      <c r="W857">
        <v>429</v>
      </c>
      <c r="X857">
        <v>408</v>
      </c>
      <c r="Y857">
        <v>391</v>
      </c>
    </row>
    <row r="858" spans="1:25" x14ac:dyDescent="0.3">
      <c r="A858" t="s">
        <v>20</v>
      </c>
      <c r="B858" t="s">
        <v>19</v>
      </c>
      <c r="C858" t="s">
        <v>245</v>
      </c>
      <c r="D858" t="s">
        <v>307</v>
      </c>
      <c r="E858">
        <v>36</v>
      </c>
      <c r="F858">
        <v>582</v>
      </c>
      <c r="G858">
        <v>505</v>
      </c>
      <c r="H858">
        <v>534</v>
      </c>
      <c r="I858">
        <v>538</v>
      </c>
      <c r="J858">
        <v>509</v>
      </c>
      <c r="K858">
        <v>488</v>
      </c>
      <c r="L858">
        <v>498</v>
      </c>
      <c r="M858">
        <v>451</v>
      </c>
      <c r="N858">
        <v>396</v>
      </c>
      <c r="O858">
        <v>431</v>
      </c>
      <c r="P858">
        <v>353</v>
      </c>
      <c r="Q858">
        <v>420</v>
      </c>
      <c r="R858">
        <v>335</v>
      </c>
      <c r="S858">
        <v>369</v>
      </c>
      <c r="T858">
        <v>346</v>
      </c>
      <c r="U858">
        <v>406</v>
      </c>
      <c r="V858">
        <v>440</v>
      </c>
      <c r="W858">
        <v>391</v>
      </c>
      <c r="X858">
        <v>432</v>
      </c>
      <c r="Y858">
        <v>405</v>
      </c>
    </row>
    <row r="859" spans="1:25" x14ac:dyDescent="0.3">
      <c r="A859" t="s">
        <v>20</v>
      </c>
      <c r="B859" t="s">
        <v>19</v>
      </c>
      <c r="C859" t="s">
        <v>245</v>
      </c>
      <c r="D859" t="s">
        <v>307</v>
      </c>
      <c r="E859">
        <v>37</v>
      </c>
      <c r="F859">
        <v>531</v>
      </c>
      <c r="G859">
        <v>615</v>
      </c>
      <c r="H859">
        <v>521</v>
      </c>
      <c r="I859">
        <v>547</v>
      </c>
      <c r="J859">
        <v>534</v>
      </c>
      <c r="K859">
        <v>518</v>
      </c>
      <c r="L859">
        <v>497</v>
      </c>
      <c r="M859">
        <v>495</v>
      </c>
      <c r="N859">
        <v>450</v>
      </c>
      <c r="O859">
        <v>407</v>
      </c>
      <c r="P859">
        <v>442</v>
      </c>
      <c r="Q859">
        <v>361</v>
      </c>
      <c r="R859">
        <v>417</v>
      </c>
      <c r="S859">
        <v>347</v>
      </c>
      <c r="T859">
        <v>365</v>
      </c>
      <c r="U859">
        <v>359</v>
      </c>
      <c r="V859">
        <v>425</v>
      </c>
      <c r="W859">
        <v>442</v>
      </c>
      <c r="X859">
        <v>404</v>
      </c>
      <c r="Y859">
        <v>442</v>
      </c>
    </row>
    <row r="860" spans="1:25" x14ac:dyDescent="0.3">
      <c r="A860" t="s">
        <v>20</v>
      </c>
      <c r="B860" t="s">
        <v>19</v>
      </c>
      <c r="C860" t="s">
        <v>245</v>
      </c>
      <c r="D860" t="s">
        <v>307</v>
      </c>
      <c r="E860">
        <v>38</v>
      </c>
      <c r="F860">
        <v>580</v>
      </c>
      <c r="G860">
        <v>530</v>
      </c>
      <c r="H860">
        <v>613</v>
      </c>
      <c r="I860">
        <v>535</v>
      </c>
      <c r="J860">
        <v>564</v>
      </c>
      <c r="K860">
        <v>536</v>
      </c>
      <c r="L860">
        <v>527</v>
      </c>
      <c r="M860">
        <v>496</v>
      </c>
      <c r="N860">
        <v>493</v>
      </c>
      <c r="O860">
        <v>455</v>
      </c>
      <c r="P860">
        <v>416</v>
      </c>
      <c r="Q860">
        <v>449</v>
      </c>
      <c r="R860">
        <v>369</v>
      </c>
      <c r="S860">
        <v>413</v>
      </c>
      <c r="T860">
        <v>339</v>
      </c>
      <c r="U860">
        <v>366</v>
      </c>
      <c r="V860">
        <v>383</v>
      </c>
      <c r="W860">
        <v>432</v>
      </c>
      <c r="X860">
        <v>449</v>
      </c>
      <c r="Y860">
        <v>410</v>
      </c>
    </row>
    <row r="861" spans="1:25" x14ac:dyDescent="0.3">
      <c r="A861" t="s">
        <v>20</v>
      </c>
      <c r="B861" t="s">
        <v>19</v>
      </c>
      <c r="C861" t="s">
        <v>245</v>
      </c>
      <c r="D861" t="s">
        <v>307</v>
      </c>
      <c r="E861">
        <v>39</v>
      </c>
      <c r="F861">
        <v>554</v>
      </c>
      <c r="G861">
        <v>590</v>
      </c>
      <c r="H861">
        <v>531</v>
      </c>
      <c r="I861">
        <v>624</v>
      </c>
      <c r="J861">
        <v>550</v>
      </c>
      <c r="K861">
        <v>562</v>
      </c>
      <c r="L861">
        <v>548</v>
      </c>
      <c r="M861">
        <v>543</v>
      </c>
      <c r="N861">
        <v>507</v>
      </c>
      <c r="O861">
        <v>504</v>
      </c>
      <c r="P861">
        <v>470</v>
      </c>
      <c r="Q861">
        <v>416</v>
      </c>
      <c r="R861">
        <v>457</v>
      </c>
      <c r="S861">
        <v>378</v>
      </c>
      <c r="T861">
        <v>421</v>
      </c>
      <c r="U861">
        <v>354</v>
      </c>
      <c r="V861">
        <v>358</v>
      </c>
      <c r="W861">
        <v>405</v>
      </c>
      <c r="X861">
        <v>429</v>
      </c>
      <c r="Y861">
        <v>458</v>
      </c>
    </row>
    <row r="862" spans="1:25" x14ac:dyDescent="0.3">
      <c r="A862" t="s">
        <v>20</v>
      </c>
      <c r="B862" t="s">
        <v>19</v>
      </c>
      <c r="C862" t="s">
        <v>245</v>
      </c>
      <c r="D862" t="s">
        <v>307</v>
      </c>
      <c r="E862">
        <v>40</v>
      </c>
      <c r="F862">
        <v>567</v>
      </c>
      <c r="G862">
        <v>560</v>
      </c>
      <c r="H862">
        <v>592</v>
      </c>
      <c r="I862">
        <v>543</v>
      </c>
      <c r="J862">
        <v>639</v>
      </c>
      <c r="K862">
        <v>553</v>
      </c>
      <c r="L862">
        <v>567</v>
      </c>
      <c r="M862">
        <v>565</v>
      </c>
      <c r="N862">
        <v>550</v>
      </c>
      <c r="O862">
        <v>508</v>
      </c>
      <c r="P862">
        <v>509</v>
      </c>
      <c r="Q862">
        <v>466</v>
      </c>
      <c r="R862">
        <v>425</v>
      </c>
      <c r="S862">
        <v>465</v>
      </c>
      <c r="T862">
        <v>382</v>
      </c>
      <c r="U862">
        <v>437</v>
      </c>
      <c r="V862">
        <v>362</v>
      </c>
      <c r="W862">
        <v>385</v>
      </c>
      <c r="X862">
        <v>417</v>
      </c>
      <c r="Y862">
        <v>450</v>
      </c>
    </row>
    <row r="863" spans="1:25" x14ac:dyDescent="0.3">
      <c r="A863" t="s">
        <v>20</v>
      </c>
      <c r="B863" t="s">
        <v>19</v>
      </c>
      <c r="C863" t="s">
        <v>245</v>
      </c>
      <c r="D863" t="s">
        <v>307</v>
      </c>
      <c r="E863">
        <v>41</v>
      </c>
      <c r="F863">
        <v>493</v>
      </c>
      <c r="G863">
        <v>571</v>
      </c>
      <c r="H863">
        <v>582</v>
      </c>
      <c r="I863">
        <v>609</v>
      </c>
      <c r="J863">
        <v>549</v>
      </c>
      <c r="K863">
        <v>638</v>
      </c>
      <c r="L863">
        <v>571</v>
      </c>
      <c r="M863">
        <v>560</v>
      </c>
      <c r="N863">
        <v>571</v>
      </c>
      <c r="O863">
        <v>562</v>
      </c>
      <c r="P863">
        <v>509</v>
      </c>
      <c r="Q863">
        <v>499</v>
      </c>
      <c r="R863">
        <v>459</v>
      </c>
      <c r="S863">
        <v>425</v>
      </c>
      <c r="T863">
        <v>473</v>
      </c>
      <c r="U863">
        <v>377</v>
      </c>
      <c r="V863">
        <v>439</v>
      </c>
      <c r="W863">
        <v>359</v>
      </c>
      <c r="X863">
        <v>391</v>
      </c>
      <c r="Y863">
        <v>423</v>
      </c>
    </row>
    <row r="864" spans="1:25" x14ac:dyDescent="0.3">
      <c r="A864" t="s">
        <v>20</v>
      </c>
      <c r="B864" t="s">
        <v>19</v>
      </c>
      <c r="C864" t="s">
        <v>245</v>
      </c>
      <c r="D864" t="s">
        <v>307</v>
      </c>
      <c r="E864">
        <v>42</v>
      </c>
      <c r="F864">
        <v>482</v>
      </c>
      <c r="G864">
        <v>506</v>
      </c>
      <c r="H864">
        <v>586</v>
      </c>
      <c r="I864">
        <v>583</v>
      </c>
      <c r="J864">
        <v>623</v>
      </c>
      <c r="K864">
        <v>557</v>
      </c>
      <c r="L864">
        <v>643</v>
      </c>
      <c r="M864">
        <v>571</v>
      </c>
      <c r="N864">
        <v>557</v>
      </c>
      <c r="O864">
        <v>569</v>
      </c>
      <c r="P864">
        <v>566</v>
      </c>
      <c r="Q864">
        <v>527</v>
      </c>
      <c r="R864">
        <v>518</v>
      </c>
      <c r="S864">
        <v>489</v>
      </c>
      <c r="T864">
        <v>435</v>
      </c>
      <c r="U864">
        <v>487</v>
      </c>
      <c r="V864">
        <v>382</v>
      </c>
      <c r="W864">
        <v>448</v>
      </c>
      <c r="X864">
        <v>366</v>
      </c>
      <c r="Y864">
        <v>399</v>
      </c>
    </row>
    <row r="865" spans="1:25" x14ac:dyDescent="0.3">
      <c r="A865" t="s">
        <v>20</v>
      </c>
      <c r="B865" t="s">
        <v>19</v>
      </c>
      <c r="C865" t="s">
        <v>245</v>
      </c>
      <c r="D865" t="s">
        <v>307</v>
      </c>
      <c r="E865">
        <v>43</v>
      </c>
      <c r="F865">
        <v>498</v>
      </c>
      <c r="G865">
        <v>490</v>
      </c>
      <c r="H865">
        <v>521</v>
      </c>
      <c r="I865">
        <v>594</v>
      </c>
      <c r="J865">
        <v>581</v>
      </c>
      <c r="K865">
        <v>623</v>
      </c>
      <c r="L865">
        <v>563</v>
      </c>
      <c r="M865">
        <v>648</v>
      </c>
      <c r="N865">
        <v>581</v>
      </c>
      <c r="O865">
        <v>563</v>
      </c>
      <c r="P865">
        <v>556</v>
      </c>
      <c r="Q865">
        <v>560</v>
      </c>
      <c r="R865">
        <v>524</v>
      </c>
      <c r="S865">
        <v>531</v>
      </c>
      <c r="T865">
        <v>486</v>
      </c>
      <c r="U865">
        <v>446</v>
      </c>
      <c r="V865">
        <v>493</v>
      </c>
      <c r="W865">
        <v>392</v>
      </c>
      <c r="X865">
        <v>462</v>
      </c>
      <c r="Y865">
        <v>379</v>
      </c>
    </row>
    <row r="866" spans="1:25" x14ac:dyDescent="0.3">
      <c r="A866" t="s">
        <v>20</v>
      </c>
      <c r="B866" t="s">
        <v>19</v>
      </c>
      <c r="C866" t="s">
        <v>245</v>
      </c>
      <c r="D866" t="s">
        <v>307</v>
      </c>
      <c r="E866">
        <v>44</v>
      </c>
      <c r="F866">
        <v>509</v>
      </c>
      <c r="G866">
        <v>511</v>
      </c>
      <c r="H866">
        <v>491</v>
      </c>
      <c r="I866">
        <v>525</v>
      </c>
      <c r="J866">
        <v>590</v>
      </c>
      <c r="K866">
        <v>583</v>
      </c>
      <c r="L866">
        <v>636</v>
      </c>
      <c r="M866">
        <v>563</v>
      </c>
      <c r="N866">
        <v>650</v>
      </c>
      <c r="O866">
        <v>582</v>
      </c>
      <c r="P866">
        <v>559</v>
      </c>
      <c r="Q866">
        <v>574</v>
      </c>
      <c r="R866">
        <v>549</v>
      </c>
      <c r="S866">
        <v>525</v>
      </c>
      <c r="T866">
        <v>539</v>
      </c>
      <c r="U866">
        <v>490</v>
      </c>
      <c r="V866">
        <v>454</v>
      </c>
      <c r="W866">
        <v>505</v>
      </c>
      <c r="X866">
        <v>414</v>
      </c>
      <c r="Y866">
        <v>467</v>
      </c>
    </row>
    <row r="867" spans="1:25" x14ac:dyDescent="0.3">
      <c r="A867" t="s">
        <v>20</v>
      </c>
      <c r="B867" t="s">
        <v>19</v>
      </c>
      <c r="C867" t="s">
        <v>245</v>
      </c>
      <c r="D867" t="s">
        <v>307</v>
      </c>
      <c r="E867">
        <v>45</v>
      </c>
      <c r="F867">
        <v>476</v>
      </c>
      <c r="G867">
        <v>510</v>
      </c>
      <c r="H867">
        <v>518</v>
      </c>
      <c r="I867">
        <v>497</v>
      </c>
      <c r="J867">
        <v>538</v>
      </c>
      <c r="K867">
        <v>597</v>
      </c>
      <c r="L867">
        <v>590</v>
      </c>
      <c r="M867">
        <v>650</v>
      </c>
      <c r="N867">
        <v>560</v>
      </c>
      <c r="O867">
        <v>651</v>
      </c>
      <c r="P867">
        <v>595</v>
      </c>
      <c r="Q867">
        <v>560</v>
      </c>
      <c r="R867">
        <v>593</v>
      </c>
      <c r="S867">
        <v>546</v>
      </c>
      <c r="T867">
        <v>539</v>
      </c>
      <c r="U867">
        <v>538</v>
      </c>
      <c r="V867">
        <v>497</v>
      </c>
      <c r="W867">
        <v>469</v>
      </c>
      <c r="X867">
        <v>515</v>
      </c>
      <c r="Y867">
        <v>431</v>
      </c>
    </row>
    <row r="868" spans="1:25" x14ac:dyDescent="0.3">
      <c r="A868" t="s">
        <v>20</v>
      </c>
      <c r="B868" t="s">
        <v>19</v>
      </c>
      <c r="C868" t="s">
        <v>245</v>
      </c>
      <c r="D868" t="s">
        <v>307</v>
      </c>
      <c r="E868">
        <v>46</v>
      </c>
      <c r="F868">
        <v>443</v>
      </c>
      <c r="G868">
        <v>479</v>
      </c>
      <c r="H868">
        <v>509</v>
      </c>
      <c r="I868">
        <v>525</v>
      </c>
      <c r="J868">
        <v>504</v>
      </c>
      <c r="K868">
        <v>538</v>
      </c>
      <c r="L868">
        <v>582</v>
      </c>
      <c r="M868">
        <v>576</v>
      </c>
      <c r="N868">
        <v>655</v>
      </c>
      <c r="O868">
        <v>575</v>
      </c>
      <c r="P868">
        <v>649</v>
      </c>
      <c r="Q868">
        <v>605</v>
      </c>
      <c r="R868">
        <v>570</v>
      </c>
      <c r="S868">
        <v>605</v>
      </c>
      <c r="T868">
        <v>551</v>
      </c>
      <c r="U868">
        <v>533</v>
      </c>
      <c r="V868">
        <v>554</v>
      </c>
      <c r="W868">
        <v>527</v>
      </c>
      <c r="X868">
        <v>476</v>
      </c>
      <c r="Y868">
        <v>526</v>
      </c>
    </row>
    <row r="869" spans="1:25" x14ac:dyDescent="0.3">
      <c r="A869" t="s">
        <v>20</v>
      </c>
      <c r="B869" t="s">
        <v>19</v>
      </c>
      <c r="C869" t="s">
        <v>245</v>
      </c>
      <c r="D869" t="s">
        <v>307</v>
      </c>
      <c r="E869">
        <v>47</v>
      </c>
      <c r="F869">
        <v>475</v>
      </c>
      <c r="G869">
        <v>445</v>
      </c>
      <c r="H869">
        <v>490</v>
      </c>
      <c r="I869">
        <v>535</v>
      </c>
      <c r="J869">
        <v>543</v>
      </c>
      <c r="K869">
        <v>509</v>
      </c>
      <c r="L869">
        <v>546</v>
      </c>
      <c r="M869">
        <v>596</v>
      </c>
      <c r="N869">
        <v>590</v>
      </c>
      <c r="O869">
        <v>662</v>
      </c>
      <c r="P869">
        <v>564</v>
      </c>
      <c r="Q869">
        <v>645</v>
      </c>
      <c r="R869">
        <v>624</v>
      </c>
      <c r="S869">
        <v>584</v>
      </c>
      <c r="T869">
        <v>623</v>
      </c>
      <c r="U869">
        <v>561</v>
      </c>
      <c r="V869">
        <v>537</v>
      </c>
      <c r="W869">
        <v>562</v>
      </c>
      <c r="X869">
        <v>556</v>
      </c>
      <c r="Y869">
        <v>484</v>
      </c>
    </row>
    <row r="870" spans="1:25" x14ac:dyDescent="0.3">
      <c r="A870" t="s">
        <v>20</v>
      </c>
      <c r="B870" t="s">
        <v>19</v>
      </c>
      <c r="C870" t="s">
        <v>245</v>
      </c>
      <c r="D870" t="s">
        <v>307</v>
      </c>
      <c r="E870">
        <v>48</v>
      </c>
      <c r="F870">
        <v>487</v>
      </c>
      <c r="G870">
        <v>488</v>
      </c>
      <c r="H870">
        <v>459</v>
      </c>
      <c r="I870">
        <v>492</v>
      </c>
      <c r="J870">
        <v>525</v>
      </c>
      <c r="K870">
        <v>540</v>
      </c>
      <c r="L870">
        <v>514</v>
      </c>
      <c r="M870">
        <v>553</v>
      </c>
      <c r="N870">
        <v>605</v>
      </c>
      <c r="O870">
        <v>597</v>
      </c>
      <c r="P870">
        <v>659</v>
      </c>
      <c r="Q870">
        <v>567</v>
      </c>
      <c r="R870">
        <v>640</v>
      </c>
      <c r="S870">
        <v>637</v>
      </c>
      <c r="T870">
        <v>600</v>
      </c>
      <c r="U870">
        <v>615</v>
      </c>
      <c r="V870">
        <v>568</v>
      </c>
      <c r="W870">
        <v>545</v>
      </c>
      <c r="X870">
        <v>587</v>
      </c>
      <c r="Y870">
        <v>559</v>
      </c>
    </row>
    <row r="871" spans="1:25" x14ac:dyDescent="0.3">
      <c r="A871" t="s">
        <v>20</v>
      </c>
      <c r="B871" t="s">
        <v>19</v>
      </c>
      <c r="C871" t="s">
        <v>245</v>
      </c>
      <c r="D871" t="s">
        <v>307</v>
      </c>
      <c r="E871">
        <v>49</v>
      </c>
      <c r="F871">
        <v>438</v>
      </c>
      <c r="G871">
        <v>498</v>
      </c>
      <c r="H871">
        <v>483</v>
      </c>
      <c r="I871">
        <v>453</v>
      </c>
      <c r="J871">
        <v>511</v>
      </c>
      <c r="K871">
        <v>528</v>
      </c>
      <c r="L871">
        <v>547</v>
      </c>
      <c r="M871">
        <v>522</v>
      </c>
      <c r="N871">
        <v>562</v>
      </c>
      <c r="O871">
        <v>614</v>
      </c>
      <c r="P871">
        <v>604</v>
      </c>
      <c r="Q871">
        <v>669</v>
      </c>
      <c r="R871">
        <v>556</v>
      </c>
      <c r="S871">
        <v>652</v>
      </c>
      <c r="T871">
        <v>652</v>
      </c>
      <c r="U871">
        <v>583</v>
      </c>
      <c r="V871">
        <v>612</v>
      </c>
      <c r="W871">
        <v>579</v>
      </c>
      <c r="X871">
        <v>552</v>
      </c>
      <c r="Y871">
        <v>601</v>
      </c>
    </row>
    <row r="872" spans="1:25" x14ac:dyDescent="0.3">
      <c r="A872" t="s">
        <v>20</v>
      </c>
      <c r="B872" t="s">
        <v>19</v>
      </c>
      <c r="C872" t="s">
        <v>245</v>
      </c>
      <c r="D872" t="s">
        <v>307</v>
      </c>
      <c r="E872">
        <v>50</v>
      </c>
      <c r="F872">
        <v>460</v>
      </c>
      <c r="G872">
        <v>448</v>
      </c>
      <c r="H872">
        <v>501</v>
      </c>
      <c r="I872">
        <v>480</v>
      </c>
      <c r="J872">
        <v>455</v>
      </c>
      <c r="K872">
        <v>520</v>
      </c>
      <c r="L872">
        <v>537</v>
      </c>
      <c r="M872">
        <v>542</v>
      </c>
      <c r="N872">
        <v>517</v>
      </c>
      <c r="O872">
        <v>566</v>
      </c>
      <c r="P872">
        <v>612</v>
      </c>
      <c r="Q872">
        <v>619</v>
      </c>
      <c r="R872">
        <v>676</v>
      </c>
      <c r="S872">
        <v>555</v>
      </c>
      <c r="T872">
        <v>666</v>
      </c>
      <c r="U872">
        <v>649</v>
      </c>
      <c r="V872">
        <v>608</v>
      </c>
      <c r="W872">
        <v>624</v>
      </c>
      <c r="X872">
        <v>596</v>
      </c>
      <c r="Y872">
        <v>558</v>
      </c>
    </row>
    <row r="873" spans="1:25" x14ac:dyDescent="0.3">
      <c r="A873" t="s">
        <v>20</v>
      </c>
      <c r="B873" t="s">
        <v>19</v>
      </c>
      <c r="C873" t="s">
        <v>245</v>
      </c>
      <c r="D873" t="s">
        <v>307</v>
      </c>
      <c r="E873">
        <v>51</v>
      </c>
      <c r="F873">
        <v>480</v>
      </c>
      <c r="G873">
        <v>472</v>
      </c>
      <c r="H873">
        <v>446</v>
      </c>
      <c r="I873">
        <v>507</v>
      </c>
      <c r="J873">
        <v>473</v>
      </c>
      <c r="K873">
        <v>464</v>
      </c>
      <c r="L873">
        <v>515</v>
      </c>
      <c r="M873">
        <v>528</v>
      </c>
      <c r="N873">
        <v>549</v>
      </c>
      <c r="O873">
        <v>520</v>
      </c>
      <c r="P873">
        <v>562</v>
      </c>
      <c r="Q873">
        <v>618</v>
      </c>
      <c r="R873">
        <v>619</v>
      </c>
      <c r="S873">
        <v>681</v>
      </c>
      <c r="T873">
        <v>552</v>
      </c>
      <c r="U873">
        <v>664</v>
      </c>
      <c r="V873">
        <v>657</v>
      </c>
      <c r="W873">
        <v>628</v>
      </c>
      <c r="X873">
        <v>631</v>
      </c>
      <c r="Y873">
        <v>602</v>
      </c>
    </row>
    <row r="874" spans="1:25" x14ac:dyDescent="0.3">
      <c r="A874" t="s">
        <v>20</v>
      </c>
      <c r="B874" t="s">
        <v>19</v>
      </c>
      <c r="C874" t="s">
        <v>245</v>
      </c>
      <c r="D874" t="s">
        <v>307</v>
      </c>
      <c r="E874">
        <v>52</v>
      </c>
      <c r="F874">
        <v>533</v>
      </c>
      <c r="G874">
        <v>493</v>
      </c>
      <c r="H874">
        <v>478</v>
      </c>
      <c r="I874">
        <v>458</v>
      </c>
      <c r="J874">
        <v>505</v>
      </c>
      <c r="K874">
        <v>476</v>
      </c>
      <c r="L874">
        <v>468</v>
      </c>
      <c r="M874">
        <v>527</v>
      </c>
      <c r="N874">
        <v>535</v>
      </c>
      <c r="O874">
        <v>545</v>
      </c>
      <c r="P874">
        <v>522</v>
      </c>
      <c r="Q874">
        <v>565</v>
      </c>
      <c r="R874">
        <v>630</v>
      </c>
      <c r="S874">
        <v>628</v>
      </c>
      <c r="T874">
        <v>690</v>
      </c>
      <c r="U874">
        <v>556</v>
      </c>
      <c r="V874">
        <v>664</v>
      </c>
      <c r="W874">
        <v>675</v>
      </c>
      <c r="X874">
        <v>648</v>
      </c>
      <c r="Y874">
        <v>636</v>
      </c>
    </row>
    <row r="875" spans="1:25" x14ac:dyDescent="0.3">
      <c r="A875" t="s">
        <v>20</v>
      </c>
      <c r="B875" t="s">
        <v>19</v>
      </c>
      <c r="C875" t="s">
        <v>245</v>
      </c>
      <c r="D875" t="s">
        <v>307</v>
      </c>
      <c r="E875">
        <v>53</v>
      </c>
      <c r="F875">
        <v>589</v>
      </c>
      <c r="G875">
        <v>530</v>
      </c>
      <c r="H875">
        <v>497</v>
      </c>
      <c r="I875">
        <v>465</v>
      </c>
      <c r="J875">
        <v>460</v>
      </c>
      <c r="K875">
        <v>508</v>
      </c>
      <c r="L875">
        <v>476</v>
      </c>
      <c r="M875">
        <v>465</v>
      </c>
      <c r="N875">
        <v>525</v>
      </c>
      <c r="O875">
        <v>545</v>
      </c>
      <c r="P875">
        <v>538</v>
      </c>
      <c r="Q875">
        <v>521</v>
      </c>
      <c r="R875">
        <v>568</v>
      </c>
      <c r="S875">
        <v>632</v>
      </c>
      <c r="T875">
        <v>643</v>
      </c>
      <c r="U875">
        <v>712</v>
      </c>
      <c r="V875">
        <v>563</v>
      </c>
      <c r="W875">
        <v>677</v>
      </c>
      <c r="X875">
        <v>682</v>
      </c>
      <c r="Y875">
        <v>663</v>
      </c>
    </row>
    <row r="876" spans="1:25" x14ac:dyDescent="0.3">
      <c r="A876" t="s">
        <v>20</v>
      </c>
      <c r="B876" t="s">
        <v>19</v>
      </c>
      <c r="C876" t="s">
        <v>245</v>
      </c>
      <c r="D876" t="s">
        <v>307</v>
      </c>
      <c r="E876">
        <v>54</v>
      </c>
      <c r="F876">
        <v>606</v>
      </c>
      <c r="G876">
        <v>590</v>
      </c>
      <c r="H876">
        <v>537</v>
      </c>
      <c r="I876">
        <v>511</v>
      </c>
      <c r="J876">
        <v>476</v>
      </c>
      <c r="K876">
        <v>460</v>
      </c>
      <c r="L876">
        <v>506</v>
      </c>
      <c r="M876">
        <v>483</v>
      </c>
      <c r="N876">
        <v>462</v>
      </c>
      <c r="O876">
        <v>532</v>
      </c>
      <c r="P876">
        <v>553</v>
      </c>
      <c r="Q876">
        <v>542</v>
      </c>
      <c r="R876">
        <v>534</v>
      </c>
      <c r="S876">
        <v>583</v>
      </c>
      <c r="T876">
        <v>635</v>
      </c>
      <c r="U876">
        <v>659</v>
      </c>
      <c r="V876">
        <v>711</v>
      </c>
      <c r="W876">
        <v>561</v>
      </c>
      <c r="X876">
        <v>692</v>
      </c>
      <c r="Y876">
        <v>684</v>
      </c>
    </row>
    <row r="877" spans="1:25" x14ac:dyDescent="0.3">
      <c r="A877" t="s">
        <v>20</v>
      </c>
      <c r="B877" t="s">
        <v>19</v>
      </c>
      <c r="C877" t="s">
        <v>245</v>
      </c>
      <c r="D877" t="s">
        <v>307</v>
      </c>
      <c r="E877">
        <v>55</v>
      </c>
      <c r="F877">
        <v>486</v>
      </c>
      <c r="G877">
        <v>606</v>
      </c>
      <c r="H877">
        <v>590</v>
      </c>
      <c r="I877">
        <v>549</v>
      </c>
      <c r="J877">
        <v>516</v>
      </c>
      <c r="K877">
        <v>470</v>
      </c>
      <c r="L877">
        <v>461</v>
      </c>
      <c r="M877">
        <v>505</v>
      </c>
      <c r="N877">
        <v>485</v>
      </c>
      <c r="O877">
        <v>475</v>
      </c>
      <c r="P877">
        <v>525</v>
      </c>
      <c r="Q877">
        <v>557</v>
      </c>
      <c r="R877">
        <v>544</v>
      </c>
      <c r="S877">
        <v>543</v>
      </c>
      <c r="T877">
        <v>595</v>
      </c>
      <c r="U877">
        <v>660</v>
      </c>
      <c r="V877">
        <v>684</v>
      </c>
      <c r="W877">
        <v>729</v>
      </c>
      <c r="X877">
        <v>578</v>
      </c>
      <c r="Y877">
        <v>690</v>
      </c>
    </row>
    <row r="878" spans="1:25" x14ac:dyDescent="0.3">
      <c r="A878" t="s">
        <v>20</v>
      </c>
      <c r="B878" t="s">
        <v>19</v>
      </c>
      <c r="C878" t="s">
        <v>245</v>
      </c>
      <c r="D878" t="s">
        <v>307</v>
      </c>
      <c r="E878">
        <v>56</v>
      </c>
      <c r="F878">
        <v>490</v>
      </c>
      <c r="G878">
        <v>490</v>
      </c>
      <c r="H878">
        <v>610</v>
      </c>
      <c r="I878">
        <v>597</v>
      </c>
      <c r="J878">
        <v>552</v>
      </c>
      <c r="K878">
        <v>518</v>
      </c>
      <c r="L878">
        <v>467</v>
      </c>
      <c r="M878">
        <v>457</v>
      </c>
      <c r="N878">
        <v>498</v>
      </c>
      <c r="O878">
        <v>488</v>
      </c>
      <c r="P878">
        <v>471</v>
      </c>
      <c r="Q878">
        <v>523</v>
      </c>
      <c r="R878">
        <v>573</v>
      </c>
      <c r="S878">
        <v>550</v>
      </c>
      <c r="T878">
        <v>565</v>
      </c>
      <c r="U878">
        <v>617</v>
      </c>
      <c r="V878">
        <v>675</v>
      </c>
      <c r="W878">
        <v>686</v>
      </c>
      <c r="X878">
        <v>722</v>
      </c>
      <c r="Y878">
        <v>601</v>
      </c>
    </row>
    <row r="879" spans="1:25" x14ac:dyDescent="0.3">
      <c r="A879" t="s">
        <v>20</v>
      </c>
      <c r="B879" t="s">
        <v>19</v>
      </c>
      <c r="C879" t="s">
        <v>245</v>
      </c>
      <c r="D879" t="s">
        <v>307</v>
      </c>
      <c r="E879">
        <v>57</v>
      </c>
      <c r="F879">
        <v>507</v>
      </c>
      <c r="G879">
        <v>494</v>
      </c>
      <c r="H879">
        <v>493</v>
      </c>
      <c r="I879">
        <v>617</v>
      </c>
      <c r="J879">
        <v>603</v>
      </c>
      <c r="K879">
        <v>551</v>
      </c>
      <c r="L879">
        <v>524</v>
      </c>
      <c r="M879">
        <v>477</v>
      </c>
      <c r="N879">
        <v>459</v>
      </c>
      <c r="O879">
        <v>498</v>
      </c>
      <c r="P879">
        <v>493</v>
      </c>
      <c r="Q879">
        <v>477</v>
      </c>
      <c r="R879">
        <v>527</v>
      </c>
      <c r="S879">
        <v>580</v>
      </c>
      <c r="T879">
        <v>555</v>
      </c>
      <c r="U879">
        <v>558</v>
      </c>
      <c r="V879">
        <v>624</v>
      </c>
      <c r="W879">
        <v>702</v>
      </c>
      <c r="X879">
        <v>700</v>
      </c>
      <c r="Y879">
        <v>736</v>
      </c>
    </row>
    <row r="880" spans="1:25" x14ac:dyDescent="0.3">
      <c r="A880" t="s">
        <v>20</v>
      </c>
      <c r="B880" t="s">
        <v>19</v>
      </c>
      <c r="C880" t="s">
        <v>245</v>
      </c>
      <c r="D880" t="s">
        <v>307</v>
      </c>
      <c r="E880">
        <v>58</v>
      </c>
      <c r="F880">
        <v>508</v>
      </c>
      <c r="G880">
        <v>513</v>
      </c>
      <c r="H880">
        <v>506</v>
      </c>
      <c r="I880">
        <v>521</v>
      </c>
      <c r="J880">
        <v>626</v>
      </c>
      <c r="K880">
        <v>614</v>
      </c>
      <c r="L880">
        <v>562</v>
      </c>
      <c r="M880">
        <v>531</v>
      </c>
      <c r="N880">
        <v>482</v>
      </c>
      <c r="O880">
        <v>458</v>
      </c>
      <c r="P880">
        <v>513</v>
      </c>
      <c r="Q880">
        <v>491</v>
      </c>
      <c r="R880">
        <v>491</v>
      </c>
      <c r="S880">
        <v>541</v>
      </c>
      <c r="T880">
        <v>587</v>
      </c>
      <c r="U880">
        <v>570</v>
      </c>
      <c r="V880">
        <v>565</v>
      </c>
      <c r="W880">
        <v>633</v>
      </c>
      <c r="X880">
        <v>698</v>
      </c>
      <c r="Y880">
        <v>714</v>
      </c>
    </row>
    <row r="881" spans="1:25" x14ac:dyDescent="0.3">
      <c r="A881" t="s">
        <v>20</v>
      </c>
      <c r="B881" t="s">
        <v>19</v>
      </c>
      <c r="C881" t="s">
        <v>245</v>
      </c>
      <c r="D881" t="s">
        <v>307</v>
      </c>
      <c r="E881">
        <v>59</v>
      </c>
      <c r="F881">
        <v>443</v>
      </c>
      <c r="G881">
        <v>516</v>
      </c>
      <c r="H881">
        <v>519</v>
      </c>
      <c r="I881">
        <v>521</v>
      </c>
      <c r="J881">
        <v>519</v>
      </c>
      <c r="K881">
        <v>631</v>
      </c>
      <c r="L881">
        <v>621</v>
      </c>
      <c r="M881">
        <v>557</v>
      </c>
      <c r="N881">
        <v>535</v>
      </c>
      <c r="O881">
        <v>488</v>
      </c>
      <c r="P881">
        <v>460</v>
      </c>
      <c r="Q881">
        <v>526</v>
      </c>
      <c r="R881">
        <v>500</v>
      </c>
      <c r="S881">
        <v>496</v>
      </c>
      <c r="T881">
        <v>545</v>
      </c>
      <c r="U881">
        <v>592</v>
      </c>
      <c r="V881">
        <v>588</v>
      </c>
      <c r="W881">
        <v>587</v>
      </c>
      <c r="X881">
        <v>647</v>
      </c>
      <c r="Y881">
        <v>711</v>
      </c>
    </row>
    <row r="882" spans="1:25" x14ac:dyDescent="0.3">
      <c r="A882" t="s">
        <v>20</v>
      </c>
      <c r="B882" t="s">
        <v>19</v>
      </c>
      <c r="C882" t="s">
        <v>245</v>
      </c>
      <c r="D882" t="s">
        <v>307</v>
      </c>
      <c r="E882">
        <v>60</v>
      </c>
      <c r="F882">
        <v>436</v>
      </c>
      <c r="G882">
        <v>455</v>
      </c>
      <c r="H882">
        <v>528</v>
      </c>
      <c r="I882">
        <v>526</v>
      </c>
      <c r="J882">
        <v>527</v>
      </c>
      <c r="K882">
        <v>532</v>
      </c>
      <c r="L882">
        <v>647</v>
      </c>
      <c r="M882">
        <v>622</v>
      </c>
      <c r="N882">
        <v>556</v>
      </c>
      <c r="O882">
        <v>543</v>
      </c>
      <c r="P882">
        <v>502</v>
      </c>
      <c r="Q882">
        <v>466</v>
      </c>
      <c r="R882">
        <v>537</v>
      </c>
      <c r="S882">
        <v>514</v>
      </c>
      <c r="T882">
        <v>507</v>
      </c>
      <c r="U882">
        <v>554</v>
      </c>
      <c r="V882">
        <v>602</v>
      </c>
      <c r="W882">
        <v>582</v>
      </c>
      <c r="X882">
        <v>598</v>
      </c>
      <c r="Y882">
        <v>656</v>
      </c>
    </row>
    <row r="883" spans="1:25" x14ac:dyDescent="0.3">
      <c r="A883" t="s">
        <v>20</v>
      </c>
      <c r="B883" t="s">
        <v>19</v>
      </c>
      <c r="C883" t="s">
        <v>245</v>
      </c>
      <c r="D883" t="s">
        <v>307</v>
      </c>
      <c r="E883">
        <v>61</v>
      </c>
      <c r="F883">
        <v>459</v>
      </c>
      <c r="G883">
        <v>446</v>
      </c>
      <c r="H883">
        <v>457</v>
      </c>
      <c r="I883">
        <v>535</v>
      </c>
      <c r="J883">
        <v>527</v>
      </c>
      <c r="K883">
        <v>535</v>
      </c>
      <c r="L883">
        <v>535</v>
      </c>
      <c r="M883">
        <v>662</v>
      </c>
      <c r="N883">
        <v>615</v>
      </c>
      <c r="O883">
        <v>552</v>
      </c>
      <c r="P883">
        <v>547</v>
      </c>
      <c r="Q883">
        <v>497</v>
      </c>
      <c r="R883">
        <v>479</v>
      </c>
      <c r="S883">
        <v>542</v>
      </c>
      <c r="T883">
        <v>522</v>
      </c>
      <c r="U883">
        <v>508</v>
      </c>
      <c r="V883">
        <v>560</v>
      </c>
      <c r="W883">
        <v>615</v>
      </c>
      <c r="X883">
        <v>601</v>
      </c>
      <c r="Y883">
        <v>606</v>
      </c>
    </row>
    <row r="884" spans="1:25" x14ac:dyDescent="0.3">
      <c r="A884" t="s">
        <v>20</v>
      </c>
      <c r="B884" t="s">
        <v>19</v>
      </c>
      <c r="C884" t="s">
        <v>245</v>
      </c>
      <c r="D884" t="s">
        <v>307</v>
      </c>
      <c r="E884">
        <v>62</v>
      </c>
      <c r="F884">
        <v>470</v>
      </c>
      <c r="G884">
        <v>469</v>
      </c>
      <c r="H884">
        <v>454</v>
      </c>
      <c r="I884">
        <v>463</v>
      </c>
      <c r="J884">
        <v>533</v>
      </c>
      <c r="K884">
        <v>524</v>
      </c>
      <c r="L884">
        <v>540</v>
      </c>
      <c r="M884">
        <v>542</v>
      </c>
      <c r="N884">
        <v>684</v>
      </c>
      <c r="O884">
        <v>618</v>
      </c>
      <c r="P884">
        <v>558</v>
      </c>
      <c r="Q884">
        <v>554</v>
      </c>
      <c r="R884">
        <v>492</v>
      </c>
      <c r="S884">
        <v>488</v>
      </c>
      <c r="T884">
        <v>544</v>
      </c>
      <c r="U884">
        <v>524</v>
      </c>
      <c r="V884">
        <v>522</v>
      </c>
      <c r="W884">
        <v>568</v>
      </c>
      <c r="X884">
        <v>615</v>
      </c>
      <c r="Y884">
        <v>606</v>
      </c>
    </row>
    <row r="885" spans="1:25" x14ac:dyDescent="0.3">
      <c r="A885" t="s">
        <v>20</v>
      </c>
      <c r="B885" t="s">
        <v>19</v>
      </c>
      <c r="C885" t="s">
        <v>245</v>
      </c>
      <c r="D885" t="s">
        <v>307</v>
      </c>
      <c r="E885">
        <v>63</v>
      </c>
      <c r="F885">
        <v>448</v>
      </c>
      <c r="G885">
        <v>473</v>
      </c>
      <c r="H885">
        <v>494</v>
      </c>
      <c r="I885">
        <v>460</v>
      </c>
      <c r="J885">
        <v>460</v>
      </c>
      <c r="K885">
        <v>532</v>
      </c>
      <c r="L885">
        <v>531</v>
      </c>
      <c r="M885">
        <v>543</v>
      </c>
      <c r="N885">
        <v>551</v>
      </c>
      <c r="O885">
        <v>692</v>
      </c>
      <c r="P885">
        <v>622</v>
      </c>
      <c r="Q885">
        <v>554</v>
      </c>
      <c r="R885">
        <v>555</v>
      </c>
      <c r="S885">
        <v>501</v>
      </c>
      <c r="T885">
        <v>506</v>
      </c>
      <c r="U885">
        <v>565</v>
      </c>
      <c r="V885">
        <v>518</v>
      </c>
      <c r="W885">
        <v>519</v>
      </c>
      <c r="X885">
        <v>577</v>
      </c>
      <c r="Y885">
        <v>624</v>
      </c>
    </row>
    <row r="886" spans="1:25" x14ac:dyDescent="0.3">
      <c r="A886" t="s">
        <v>20</v>
      </c>
      <c r="B886" t="s">
        <v>19</v>
      </c>
      <c r="C886" t="s">
        <v>245</v>
      </c>
      <c r="D886" t="s">
        <v>307</v>
      </c>
      <c r="E886">
        <v>64</v>
      </c>
      <c r="F886">
        <v>473</v>
      </c>
      <c r="G886">
        <v>456</v>
      </c>
      <c r="H886">
        <v>470</v>
      </c>
      <c r="I886">
        <v>495</v>
      </c>
      <c r="J886">
        <v>456</v>
      </c>
      <c r="K886">
        <v>463</v>
      </c>
      <c r="L886">
        <v>538</v>
      </c>
      <c r="M886">
        <v>522</v>
      </c>
      <c r="N886">
        <v>538</v>
      </c>
      <c r="O886">
        <v>542</v>
      </c>
      <c r="P886">
        <v>694</v>
      </c>
      <c r="Q886">
        <v>624</v>
      </c>
      <c r="R886">
        <v>555</v>
      </c>
      <c r="S886">
        <v>565</v>
      </c>
      <c r="T886">
        <v>521</v>
      </c>
      <c r="U886">
        <v>512</v>
      </c>
      <c r="V886">
        <v>586</v>
      </c>
      <c r="W886">
        <v>536</v>
      </c>
      <c r="X886">
        <v>527</v>
      </c>
      <c r="Y886">
        <v>589</v>
      </c>
    </row>
    <row r="887" spans="1:25" x14ac:dyDescent="0.3">
      <c r="A887" t="s">
        <v>20</v>
      </c>
      <c r="B887" t="s">
        <v>19</v>
      </c>
      <c r="C887" t="s">
        <v>245</v>
      </c>
      <c r="D887" t="s">
        <v>307</v>
      </c>
      <c r="E887">
        <v>65</v>
      </c>
      <c r="F887">
        <v>449</v>
      </c>
      <c r="G887">
        <v>483</v>
      </c>
      <c r="H887">
        <v>453</v>
      </c>
      <c r="I887">
        <v>486</v>
      </c>
      <c r="J887">
        <v>505</v>
      </c>
      <c r="K887">
        <v>449</v>
      </c>
      <c r="L887">
        <v>471</v>
      </c>
      <c r="M887">
        <v>545</v>
      </c>
      <c r="N887">
        <v>529</v>
      </c>
      <c r="O887">
        <v>535</v>
      </c>
      <c r="P887">
        <v>543</v>
      </c>
      <c r="Q887">
        <v>700</v>
      </c>
      <c r="R887">
        <v>637</v>
      </c>
      <c r="S887">
        <v>545</v>
      </c>
      <c r="T887">
        <v>589</v>
      </c>
      <c r="U887">
        <v>521</v>
      </c>
      <c r="V887">
        <v>526</v>
      </c>
      <c r="W887">
        <v>594</v>
      </c>
      <c r="X887">
        <v>554</v>
      </c>
      <c r="Y887">
        <v>531</v>
      </c>
    </row>
    <row r="888" spans="1:25" x14ac:dyDescent="0.3">
      <c r="A888" t="s">
        <v>20</v>
      </c>
      <c r="B888" t="s">
        <v>19</v>
      </c>
      <c r="C888" t="s">
        <v>245</v>
      </c>
      <c r="D888" t="s">
        <v>307</v>
      </c>
      <c r="E888">
        <v>66</v>
      </c>
      <c r="F888">
        <v>451</v>
      </c>
      <c r="G888">
        <v>454</v>
      </c>
      <c r="H888">
        <v>487</v>
      </c>
      <c r="I888">
        <v>462</v>
      </c>
      <c r="J888">
        <v>491</v>
      </c>
      <c r="K888">
        <v>496</v>
      </c>
      <c r="L888">
        <v>445</v>
      </c>
      <c r="M888">
        <v>475</v>
      </c>
      <c r="N888">
        <v>537</v>
      </c>
      <c r="O888">
        <v>516</v>
      </c>
      <c r="P888">
        <v>533</v>
      </c>
      <c r="Q888">
        <v>542</v>
      </c>
      <c r="R888">
        <v>702</v>
      </c>
      <c r="S888">
        <v>652</v>
      </c>
      <c r="T888">
        <v>551</v>
      </c>
      <c r="U888">
        <v>596</v>
      </c>
      <c r="V888">
        <v>522</v>
      </c>
      <c r="W888">
        <v>530</v>
      </c>
      <c r="X888">
        <v>592</v>
      </c>
      <c r="Y888">
        <v>550</v>
      </c>
    </row>
    <row r="889" spans="1:25" x14ac:dyDescent="0.3">
      <c r="A889" t="s">
        <v>20</v>
      </c>
      <c r="B889" t="s">
        <v>19</v>
      </c>
      <c r="C889" t="s">
        <v>245</v>
      </c>
      <c r="D889" t="s">
        <v>307</v>
      </c>
      <c r="E889">
        <v>67</v>
      </c>
      <c r="F889">
        <v>463</v>
      </c>
      <c r="G889">
        <v>453</v>
      </c>
      <c r="H889">
        <v>449</v>
      </c>
      <c r="I889">
        <v>488</v>
      </c>
      <c r="J889">
        <v>463</v>
      </c>
      <c r="K889">
        <v>495</v>
      </c>
      <c r="L889">
        <v>490</v>
      </c>
      <c r="M889">
        <v>446</v>
      </c>
      <c r="N889">
        <v>470</v>
      </c>
      <c r="O889">
        <v>528</v>
      </c>
      <c r="P889">
        <v>518</v>
      </c>
      <c r="Q889">
        <v>548</v>
      </c>
      <c r="R889">
        <v>553</v>
      </c>
      <c r="S889">
        <v>701</v>
      </c>
      <c r="T889">
        <v>659</v>
      </c>
      <c r="U889">
        <v>556</v>
      </c>
      <c r="V889">
        <v>608</v>
      </c>
      <c r="W889">
        <v>521</v>
      </c>
      <c r="X889">
        <v>535</v>
      </c>
      <c r="Y889">
        <v>597</v>
      </c>
    </row>
    <row r="890" spans="1:25" x14ac:dyDescent="0.3">
      <c r="A890" t="s">
        <v>20</v>
      </c>
      <c r="B890" t="s">
        <v>19</v>
      </c>
      <c r="C890" t="s">
        <v>245</v>
      </c>
      <c r="D890" t="s">
        <v>307</v>
      </c>
      <c r="E890">
        <v>68</v>
      </c>
      <c r="F890">
        <v>445</v>
      </c>
      <c r="G890">
        <v>463</v>
      </c>
      <c r="H890">
        <v>456</v>
      </c>
      <c r="I890">
        <v>444</v>
      </c>
      <c r="J890">
        <v>483</v>
      </c>
      <c r="K890">
        <v>464</v>
      </c>
      <c r="L890">
        <v>485</v>
      </c>
      <c r="M890">
        <v>487</v>
      </c>
      <c r="N890">
        <v>435</v>
      </c>
      <c r="O890">
        <v>474</v>
      </c>
      <c r="P890">
        <v>528</v>
      </c>
      <c r="Q890">
        <v>516</v>
      </c>
      <c r="R890">
        <v>544</v>
      </c>
      <c r="S890">
        <v>546</v>
      </c>
      <c r="T890">
        <v>714</v>
      </c>
      <c r="U890">
        <v>666</v>
      </c>
      <c r="V890">
        <v>574</v>
      </c>
      <c r="W890">
        <v>612</v>
      </c>
      <c r="X890">
        <v>523</v>
      </c>
      <c r="Y890">
        <v>539</v>
      </c>
    </row>
    <row r="891" spans="1:25" x14ac:dyDescent="0.3">
      <c r="A891" t="s">
        <v>20</v>
      </c>
      <c r="B891" t="s">
        <v>19</v>
      </c>
      <c r="C891" t="s">
        <v>245</v>
      </c>
      <c r="D891" t="s">
        <v>307</v>
      </c>
      <c r="E891">
        <v>69</v>
      </c>
      <c r="F891">
        <v>452</v>
      </c>
      <c r="G891">
        <v>446</v>
      </c>
      <c r="H891">
        <v>460</v>
      </c>
      <c r="I891">
        <v>449</v>
      </c>
      <c r="J891">
        <v>434</v>
      </c>
      <c r="K891">
        <v>481</v>
      </c>
      <c r="L891">
        <v>460</v>
      </c>
      <c r="M891">
        <v>482</v>
      </c>
      <c r="N891">
        <v>482</v>
      </c>
      <c r="O891">
        <v>431</v>
      </c>
      <c r="P891">
        <v>467</v>
      </c>
      <c r="Q891">
        <v>524</v>
      </c>
      <c r="R891">
        <v>518</v>
      </c>
      <c r="S891">
        <v>565</v>
      </c>
      <c r="T891">
        <v>545</v>
      </c>
      <c r="U891">
        <v>721</v>
      </c>
      <c r="V891">
        <v>658</v>
      </c>
      <c r="W891">
        <v>589</v>
      </c>
      <c r="X891">
        <v>623</v>
      </c>
      <c r="Y891">
        <v>526</v>
      </c>
    </row>
    <row r="892" spans="1:25" x14ac:dyDescent="0.3">
      <c r="A892" t="s">
        <v>20</v>
      </c>
      <c r="B892" t="s">
        <v>19</v>
      </c>
      <c r="C892" t="s">
        <v>245</v>
      </c>
      <c r="D892" t="s">
        <v>307</v>
      </c>
      <c r="E892">
        <v>70</v>
      </c>
      <c r="F892">
        <v>463</v>
      </c>
      <c r="G892">
        <v>457</v>
      </c>
      <c r="H892">
        <v>448</v>
      </c>
      <c r="I892">
        <v>460</v>
      </c>
      <c r="J892">
        <v>451</v>
      </c>
      <c r="K892">
        <v>432</v>
      </c>
      <c r="L892">
        <v>469</v>
      </c>
      <c r="M892">
        <v>448</v>
      </c>
      <c r="N892">
        <v>473</v>
      </c>
      <c r="O892">
        <v>475</v>
      </c>
      <c r="P892">
        <v>433</v>
      </c>
      <c r="Q892">
        <v>471</v>
      </c>
      <c r="R892">
        <v>534</v>
      </c>
      <c r="S892">
        <v>510</v>
      </c>
      <c r="T892">
        <v>571</v>
      </c>
      <c r="U892">
        <v>548</v>
      </c>
      <c r="V892">
        <v>736</v>
      </c>
      <c r="W892">
        <v>645</v>
      </c>
      <c r="X892">
        <v>601</v>
      </c>
      <c r="Y892">
        <v>629</v>
      </c>
    </row>
    <row r="893" spans="1:25" x14ac:dyDescent="0.3">
      <c r="A893" t="s">
        <v>20</v>
      </c>
      <c r="B893" t="s">
        <v>19</v>
      </c>
      <c r="C893" t="s">
        <v>245</v>
      </c>
      <c r="D893" t="s">
        <v>307</v>
      </c>
      <c r="E893">
        <v>71</v>
      </c>
      <c r="F893">
        <v>500</v>
      </c>
      <c r="G893">
        <v>460</v>
      </c>
      <c r="H893">
        <v>453</v>
      </c>
      <c r="I893">
        <v>439</v>
      </c>
      <c r="J893">
        <v>464</v>
      </c>
      <c r="K893">
        <v>445</v>
      </c>
      <c r="L893">
        <v>431</v>
      </c>
      <c r="M893">
        <v>456</v>
      </c>
      <c r="N893">
        <v>444</v>
      </c>
      <c r="O893">
        <v>475</v>
      </c>
      <c r="P893">
        <v>473</v>
      </c>
      <c r="Q893">
        <v>436</v>
      </c>
      <c r="R893">
        <v>461</v>
      </c>
      <c r="S893">
        <v>529</v>
      </c>
      <c r="T893">
        <v>515</v>
      </c>
      <c r="U893">
        <v>579</v>
      </c>
      <c r="V893">
        <v>557</v>
      </c>
      <c r="W893">
        <v>748</v>
      </c>
      <c r="X893">
        <v>650</v>
      </c>
      <c r="Y893">
        <v>603</v>
      </c>
    </row>
    <row r="894" spans="1:25" x14ac:dyDescent="0.3">
      <c r="A894" t="s">
        <v>20</v>
      </c>
      <c r="B894" t="s">
        <v>19</v>
      </c>
      <c r="C894" t="s">
        <v>245</v>
      </c>
      <c r="D894" t="s">
        <v>307</v>
      </c>
      <c r="E894">
        <v>72</v>
      </c>
      <c r="F894">
        <v>475</v>
      </c>
      <c r="G894">
        <v>503</v>
      </c>
      <c r="H894">
        <v>457</v>
      </c>
      <c r="I894">
        <v>444</v>
      </c>
      <c r="J894">
        <v>432</v>
      </c>
      <c r="K894">
        <v>467</v>
      </c>
      <c r="L894">
        <v>427</v>
      </c>
      <c r="M894">
        <v>426</v>
      </c>
      <c r="N894">
        <v>455</v>
      </c>
      <c r="O894">
        <v>439</v>
      </c>
      <c r="P894">
        <v>469</v>
      </c>
      <c r="Q894">
        <v>477</v>
      </c>
      <c r="R894">
        <v>434</v>
      </c>
      <c r="S894">
        <v>460</v>
      </c>
      <c r="T894">
        <v>514</v>
      </c>
      <c r="U894">
        <v>514</v>
      </c>
      <c r="V894">
        <v>573</v>
      </c>
      <c r="W894">
        <v>554</v>
      </c>
      <c r="X894">
        <v>751</v>
      </c>
      <c r="Y894">
        <v>646</v>
      </c>
    </row>
    <row r="895" spans="1:25" x14ac:dyDescent="0.3">
      <c r="A895" t="s">
        <v>20</v>
      </c>
      <c r="B895" t="s">
        <v>19</v>
      </c>
      <c r="C895" t="s">
        <v>245</v>
      </c>
      <c r="D895" t="s">
        <v>307</v>
      </c>
      <c r="E895">
        <v>73</v>
      </c>
      <c r="F895">
        <v>474</v>
      </c>
      <c r="G895">
        <v>475</v>
      </c>
      <c r="H895">
        <v>485</v>
      </c>
      <c r="I895">
        <v>449</v>
      </c>
      <c r="J895">
        <v>440</v>
      </c>
      <c r="K895">
        <v>424</v>
      </c>
      <c r="L895">
        <v>456</v>
      </c>
      <c r="M895">
        <v>416</v>
      </c>
      <c r="N895">
        <v>419</v>
      </c>
      <c r="O895">
        <v>441</v>
      </c>
      <c r="P895">
        <v>430</v>
      </c>
      <c r="Q895">
        <v>464</v>
      </c>
      <c r="R895">
        <v>472</v>
      </c>
      <c r="S895">
        <v>435</v>
      </c>
      <c r="T895">
        <v>461</v>
      </c>
      <c r="U895">
        <v>519</v>
      </c>
      <c r="V895">
        <v>515</v>
      </c>
      <c r="W895">
        <v>575</v>
      </c>
      <c r="X895">
        <v>555</v>
      </c>
      <c r="Y895">
        <v>754</v>
      </c>
    </row>
    <row r="896" spans="1:25" x14ac:dyDescent="0.3">
      <c r="A896" t="s">
        <v>20</v>
      </c>
      <c r="B896" t="s">
        <v>19</v>
      </c>
      <c r="C896" t="s">
        <v>245</v>
      </c>
      <c r="D896" t="s">
        <v>307</v>
      </c>
      <c r="E896">
        <v>74</v>
      </c>
      <c r="F896">
        <v>451</v>
      </c>
      <c r="G896">
        <v>477</v>
      </c>
      <c r="H896">
        <v>469</v>
      </c>
      <c r="I896">
        <v>474</v>
      </c>
      <c r="J896">
        <v>441</v>
      </c>
      <c r="K896">
        <v>429</v>
      </c>
      <c r="L896">
        <v>410</v>
      </c>
      <c r="M896">
        <v>446</v>
      </c>
      <c r="N896">
        <v>408</v>
      </c>
      <c r="O896">
        <v>413</v>
      </c>
      <c r="P896">
        <v>444</v>
      </c>
      <c r="Q896">
        <v>426</v>
      </c>
      <c r="R896">
        <v>449</v>
      </c>
      <c r="S896">
        <v>471</v>
      </c>
      <c r="T896">
        <v>443</v>
      </c>
      <c r="U896">
        <v>462</v>
      </c>
      <c r="V896">
        <v>514</v>
      </c>
      <c r="W896">
        <v>507</v>
      </c>
      <c r="X896">
        <v>571</v>
      </c>
      <c r="Y896">
        <v>553</v>
      </c>
    </row>
    <row r="897" spans="1:25" x14ac:dyDescent="0.3">
      <c r="A897" t="s">
        <v>20</v>
      </c>
      <c r="B897" t="s">
        <v>19</v>
      </c>
      <c r="C897" t="s">
        <v>245</v>
      </c>
      <c r="D897" t="s">
        <v>307</v>
      </c>
      <c r="E897">
        <v>75</v>
      </c>
      <c r="F897">
        <v>421</v>
      </c>
      <c r="G897">
        <v>444</v>
      </c>
      <c r="H897">
        <v>459</v>
      </c>
      <c r="I897">
        <v>464</v>
      </c>
      <c r="J897">
        <v>467</v>
      </c>
      <c r="K897">
        <v>439</v>
      </c>
      <c r="L897">
        <v>418</v>
      </c>
      <c r="M897">
        <v>406</v>
      </c>
      <c r="N897">
        <v>441</v>
      </c>
      <c r="O897">
        <v>410</v>
      </c>
      <c r="P897">
        <v>409</v>
      </c>
      <c r="Q897">
        <v>437</v>
      </c>
      <c r="R897">
        <v>424</v>
      </c>
      <c r="S897">
        <v>445</v>
      </c>
      <c r="T897">
        <v>465</v>
      </c>
      <c r="U897">
        <v>417</v>
      </c>
      <c r="V897">
        <v>463</v>
      </c>
      <c r="W897">
        <v>514</v>
      </c>
      <c r="X897">
        <v>499</v>
      </c>
      <c r="Y897">
        <v>577</v>
      </c>
    </row>
    <row r="898" spans="1:25" x14ac:dyDescent="0.3">
      <c r="A898" t="s">
        <v>20</v>
      </c>
      <c r="B898" t="s">
        <v>19</v>
      </c>
      <c r="C898" t="s">
        <v>245</v>
      </c>
      <c r="D898" t="s">
        <v>307</v>
      </c>
      <c r="E898">
        <v>76</v>
      </c>
      <c r="F898">
        <v>397</v>
      </c>
      <c r="G898">
        <v>417</v>
      </c>
      <c r="H898">
        <v>434</v>
      </c>
      <c r="I898">
        <v>450</v>
      </c>
      <c r="J898">
        <v>443</v>
      </c>
      <c r="K898">
        <v>460</v>
      </c>
      <c r="L898">
        <v>427</v>
      </c>
      <c r="M898">
        <v>413</v>
      </c>
      <c r="N898">
        <v>399</v>
      </c>
      <c r="O898">
        <v>426</v>
      </c>
      <c r="P898">
        <v>400</v>
      </c>
      <c r="Q898">
        <v>402</v>
      </c>
      <c r="R898">
        <v>431</v>
      </c>
      <c r="S898">
        <v>418</v>
      </c>
      <c r="T898">
        <v>442</v>
      </c>
      <c r="U898">
        <v>454</v>
      </c>
      <c r="V898">
        <v>412</v>
      </c>
      <c r="W898">
        <v>459</v>
      </c>
      <c r="X898">
        <v>510</v>
      </c>
      <c r="Y898">
        <v>494</v>
      </c>
    </row>
    <row r="899" spans="1:25" x14ac:dyDescent="0.3">
      <c r="A899" t="s">
        <v>20</v>
      </c>
      <c r="B899" t="s">
        <v>19</v>
      </c>
      <c r="C899" t="s">
        <v>245</v>
      </c>
      <c r="D899" t="s">
        <v>307</v>
      </c>
      <c r="E899">
        <v>77</v>
      </c>
      <c r="F899">
        <v>418</v>
      </c>
      <c r="G899">
        <v>390</v>
      </c>
      <c r="H899">
        <v>404</v>
      </c>
      <c r="I899">
        <v>420</v>
      </c>
      <c r="J899">
        <v>426</v>
      </c>
      <c r="K899">
        <v>428</v>
      </c>
      <c r="L899">
        <v>447</v>
      </c>
      <c r="M899">
        <v>424</v>
      </c>
      <c r="N899">
        <v>404</v>
      </c>
      <c r="O899">
        <v>388</v>
      </c>
      <c r="P899">
        <v>409</v>
      </c>
      <c r="Q899">
        <v>399</v>
      </c>
      <c r="R899">
        <v>394</v>
      </c>
      <c r="S899">
        <v>418</v>
      </c>
      <c r="T899">
        <v>414</v>
      </c>
      <c r="U899">
        <v>437</v>
      </c>
      <c r="V899">
        <v>446</v>
      </c>
      <c r="W899">
        <v>404</v>
      </c>
      <c r="X899">
        <v>451</v>
      </c>
      <c r="Y899">
        <v>489</v>
      </c>
    </row>
    <row r="900" spans="1:25" x14ac:dyDescent="0.3">
      <c r="A900" t="s">
        <v>20</v>
      </c>
      <c r="B900" t="s">
        <v>19</v>
      </c>
      <c r="C900" t="s">
        <v>245</v>
      </c>
      <c r="D900" t="s">
        <v>307</v>
      </c>
      <c r="E900">
        <v>78</v>
      </c>
      <c r="F900">
        <v>400</v>
      </c>
      <c r="G900">
        <v>402</v>
      </c>
      <c r="H900">
        <v>378</v>
      </c>
      <c r="I900">
        <v>394</v>
      </c>
      <c r="J900">
        <v>401</v>
      </c>
      <c r="K900">
        <v>407</v>
      </c>
      <c r="L900">
        <v>422</v>
      </c>
      <c r="M900">
        <v>452</v>
      </c>
      <c r="N900">
        <v>404</v>
      </c>
      <c r="O900">
        <v>396</v>
      </c>
      <c r="P900">
        <v>381</v>
      </c>
      <c r="Q900">
        <v>405</v>
      </c>
      <c r="R900">
        <v>390</v>
      </c>
      <c r="S900">
        <v>387</v>
      </c>
      <c r="T900">
        <v>409</v>
      </c>
      <c r="U900">
        <v>414</v>
      </c>
      <c r="V900">
        <v>430</v>
      </c>
      <c r="W900">
        <v>431</v>
      </c>
      <c r="X900">
        <v>401</v>
      </c>
      <c r="Y900">
        <v>446</v>
      </c>
    </row>
    <row r="901" spans="1:25" x14ac:dyDescent="0.3">
      <c r="A901" t="s">
        <v>20</v>
      </c>
      <c r="B901" t="s">
        <v>19</v>
      </c>
      <c r="C901" t="s">
        <v>245</v>
      </c>
      <c r="D901" t="s">
        <v>307</v>
      </c>
      <c r="E901">
        <v>79</v>
      </c>
      <c r="F901">
        <v>426</v>
      </c>
      <c r="G901">
        <v>377</v>
      </c>
      <c r="H901">
        <v>377</v>
      </c>
      <c r="I901">
        <v>360</v>
      </c>
      <c r="J901">
        <v>377</v>
      </c>
      <c r="K901">
        <v>382</v>
      </c>
      <c r="L901">
        <v>394</v>
      </c>
      <c r="M901">
        <v>404</v>
      </c>
      <c r="N901">
        <v>448</v>
      </c>
      <c r="O901">
        <v>387</v>
      </c>
      <c r="P901">
        <v>384</v>
      </c>
      <c r="Q901">
        <v>383</v>
      </c>
      <c r="R901">
        <v>393</v>
      </c>
      <c r="S901">
        <v>387</v>
      </c>
      <c r="T901">
        <v>373</v>
      </c>
      <c r="U901">
        <v>390</v>
      </c>
      <c r="V901">
        <v>406</v>
      </c>
      <c r="W901">
        <v>426</v>
      </c>
      <c r="X901">
        <v>426</v>
      </c>
      <c r="Y901">
        <v>391</v>
      </c>
    </row>
    <row r="902" spans="1:25" x14ac:dyDescent="0.3">
      <c r="A902" t="s">
        <v>20</v>
      </c>
      <c r="B902" t="s">
        <v>19</v>
      </c>
      <c r="C902" t="s">
        <v>245</v>
      </c>
      <c r="D902" t="s">
        <v>307</v>
      </c>
      <c r="E902">
        <v>80</v>
      </c>
      <c r="F902">
        <v>450</v>
      </c>
      <c r="G902">
        <v>401</v>
      </c>
      <c r="H902">
        <v>360</v>
      </c>
      <c r="I902">
        <v>362</v>
      </c>
      <c r="J902">
        <v>353</v>
      </c>
      <c r="K902">
        <v>361</v>
      </c>
      <c r="L902">
        <v>357</v>
      </c>
      <c r="M902">
        <v>384</v>
      </c>
      <c r="N902">
        <v>386</v>
      </c>
      <c r="O902">
        <v>421</v>
      </c>
      <c r="P902">
        <v>381</v>
      </c>
      <c r="Q902">
        <v>361</v>
      </c>
      <c r="R902">
        <v>377</v>
      </c>
      <c r="S902">
        <v>386</v>
      </c>
      <c r="T902">
        <v>377</v>
      </c>
      <c r="U902">
        <v>370</v>
      </c>
      <c r="V902">
        <v>380</v>
      </c>
      <c r="W902">
        <v>389</v>
      </c>
      <c r="X902">
        <v>427</v>
      </c>
      <c r="Y902">
        <v>418</v>
      </c>
    </row>
    <row r="903" spans="1:25" x14ac:dyDescent="0.3">
      <c r="A903" t="s">
        <v>20</v>
      </c>
      <c r="B903" t="s">
        <v>19</v>
      </c>
      <c r="C903" t="s">
        <v>245</v>
      </c>
      <c r="D903" t="s">
        <v>307</v>
      </c>
      <c r="E903">
        <v>81</v>
      </c>
      <c r="F903">
        <v>387</v>
      </c>
      <c r="G903">
        <v>428</v>
      </c>
      <c r="H903">
        <v>384</v>
      </c>
      <c r="I903">
        <v>347</v>
      </c>
      <c r="J903">
        <v>346</v>
      </c>
      <c r="K903">
        <v>339</v>
      </c>
      <c r="L903">
        <v>341</v>
      </c>
      <c r="M903">
        <v>350</v>
      </c>
      <c r="N903">
        <v>368</v>
      </c>
      <c r="O903">
        <v>370</v>
      </c>
      <c r="P903">
        <v>405</v>
      </c>
      <c r="Q903">
        <v>357</v>
      </c>
      <c r="R903">
        <v>347</v>
      </c>
      <c r="S903">
        <v>351</v>
      </c>
      <c r="T903">
        <v>364</v>
      </c>
      <c r="U903">
        <v>361</v>
      </c>
      <c r="V903">
        <v>359</v>
      </c>
      <c r="W903">
        <v>363</v>
      </c>
      <c r="X903">
        <v>368</v>
      </c>
      <c r="Y903">
        <v>415</v>
      </c>
    </row>
    <row r="904" spans="1:25" x14ac:dyDescent="0.3">
      <c r="A904" t="s">
        <v>20</v>
      </c>
      <c r="B904" t="s">
        <v>19</v>
      </c>
      <c r="C904" t="s">
        <v>245</v>
      </c>
      <c r="D904" t="s">
        <v>307</v>
      </c>
      <c r="E904">
        <v>82</v>
      </c>
      <c r="F904">
        <v>258</v>
      </c>
      <c r="G904">
        <v>364</v>
      </c>
      <c r="H904">
        <v>397</v>
      </c>
      <c r="I904">
        <v>364</v>
      </c>
      <c r="J904">
        <v>321</v>
      </c>
      <c r="K904">
        <v>314</v>
      </c>
      <c r="L904">
        <v>325</v>
      </c>
      <c r="M904">
        <v>323</v>
      </c>
      <c r="N904">
        <v>331</v>
      </c>
      <c r="O904">
        <v>355</v>
      </c>
      <c r="P904">
        <v>352</v>
      </c>
      <c r="Q904">
        <v>391</v>
      </c>
      <c r="R904">
        <v>343</v>
      </c>
      <c r="S904">
        <v>334</v>
      </c>
      <c r="T904">
        <v>344</v>
      </c>
      <c r="U904">
        <v>346</v>
      </c>
      <c r="V904">
        <v>350</v>
      </c>
      <c r="W904">
        <v>350</v>
      </c>
      <c r="X904">
        <v>348</v>
      </c>
      <c r="Y904">
        <v>359</v>
      </c>
    </row>
    <row r="905" spans="1:25" x14ac:dyDescent="0.3">
      <c r="A905" t="s">
        <v>20</v>
      </c>
      <c r="B905" t="s">
        <v>19</v>
      </c>
      <c r="C905" t="s">
        <v>245</v>
      </c>
      <c r="D905" t="s">
        <v>307</v>
      </c>
      <c r="E905">
        <v>83</v>
      </c>
      <c r="F905">
        <v>234</v>
      </c>
      <c r="G905">
        <v>245</v>
      </c>
      <c r="H905">
        <v>347</v>
      </c>
      <c r="I905">
        <v>367</v>
      </c>
      <c r="J905">
        <v>338</v>
      </c>
      <c r="K905">
        <v>301</v>
      </c>
      <c r="L905">
        <v>309</v>
      </c>
      <c r="M905">
        <v>303</v>
      </c>
      <c r="N905">
        <v>296</v>
      </c>
      <c r="O905">
        <v>314</v>
      </c>
      <c r="P905">
        <v>334</v>
      </c>
      <c r="Q905">
        <v>331</v>
      </c>
      <c r="R905">
        <v>362</v>
      </c>
      <c r="S905">
        <v>325</v>
      </c>
      <c r="T905">
        <v>313</v>
      </c>
      <c r="U905">
        <v>335</v>
      </c>
      <c r="V905">
        <v>335</v>
      </c>
      <c r="W905">
        <v>340</v>
      </c>
      <c r="X905">
        <v>327</v>
      </c>
      <c r="Y905">
        <v>337</v>
      </c>
    </row>
    <row r="906" spans="1:25" x14ac:dyDescent="0.3">
      <c r="A906" t="s">
        <v>20</v>
      </c>
      <c r="B906" t="s">
        <v>19</v>
      </c>
      <c r="C906" t="s">
        <v>245</v>
      </c>
      <c r="D906" t="s">
        <v>307</v>
      </c>
      <c r="E906">
        <v>84</v>
      </c>
      <c r="F906">
        <v>247</v>
      </c>
      <c r="G906">
        <v>211</v>
      </c>
      <c r="H906">
        <v>226</v>
      </c>
      <c r="I906">
        <v>324</v>
      </c>
      <c r="J906">
        <v>340</v>
      </c>
      <c r="K906">
        <v>320</v>
      </c>
      <c r="L906">
        <v>279</v>
      </c>
      <c r="M906">
        <v>296</v>
      </c>
      <c r="N906">
        <v>282</v>
      </c>
      <c r="O906">
        <v>280</v>
      </c>
      <c r="P906">
        <v>289</v>
      </c>
      <c r="Q906">
        <v>297</v>
      </c>
      <c r="R906">
        <v>307</v>
      </c>
      <c r="S906">
        <v>334</v>
      </c>
      <c r="T906">
        <v>314</v>
      </c>
      <c r="U906">
        <v>288</v>
      </c>
      <c r="V906">
        <v>309</v>
      </c>
      <c r="W906">
        <v>316</v>
      </c>
      <c r="X906">
        <v>329</v>
      </c>
      <c r="Y906">
        <v>315</v>
      </c>
    </row>
    <row r="907" spans="1:25" x14ac:dyDescent="0.3">
      <c r="A907" t="s">
        <v>20</v>
      </c>
      <c r="B907" t="s">
        <v>19</v>
      </c>
      <c r="C907" t="s">
        <v>245</v>
      </c>
      <c r="D907" t="s">
        <v>307</v>
      </c>
      <c r="E907">
        <v>85</v>
      </c>
      <c r="F907">
        <v>236</v>
      </c>
      <c r="G907">
        <v>226</v>
      </c>
      <c r="H907">
        <v>201</v>
      </c>
      <c r="I907">
        <v>207</v>
      </c>
      <c r="J907">
        <v>298</v>
      </c>
      <c r="K907">
        <v>298</v>
      </c>
      <c r="L907">
        <v>297</v>
      </c>
      <c r="M907">
        <v>265</v>
      </c>
      <c r="N907">
        <v>272</v>
      </c>
      <c r="O907">
        <v>262</v>
      </c>
      <c r="P907">
        <v>269</v>
      </c>
      <c r="Q907">
        <v>271</v>
      </c>
      <c r="R907">
        <v>284</v>
      </c>
      <c r="S907">
        <v>282</v>
      </c>
      <c r="T907">
        <v>310</v>
      </c>
      <c r="U907">
        <v>306</v>
      </c>
      <c r="V907">
        <v>270</v>
      </c>
      <c r="W907">
        <v>291</v>
      </c>
      <c r="X907">
        <v>302</v>
      </c>
      <c r="Y907">
        <v>318</v>
      </c>
    </row>
    <row r="908" spans="1:25" x14ac:dyDescent="0.3">
      <c r="A908" t="s">
        <v>20</v>
      </c>
      <c r="B908" t="s">
        <v>19</v>
      </c>
      <c r="C908" t="s">
        <v>245</v>
      </c>
      <c r="D908" t="s">
        <v>307</v>
      </c>
      <c r="E908">
        <v>86</v>
      </c>
      <c r="F908">
        <v>215</v>
      </c>
      <c r="G908">
        <v>213</v>
      </c>
      <c r="H908">
        <v>213</v>
      </c>
      <c r="I908">
        <v>184</v>
      </c>
      <c r="J908">
        <v>197</v>
      </c>
      <c r="K908">
        <v>274</v>
      </c>
      <c r="L908">
        <v>266</v>
      </c>
      <c r="M908">
        <v>263</v>
      </c>
      <c r="N908">
        <v>250</v>
      </c>
      <c r="O908">
        <v>249</v>
      </c>
      <c r="P908">
        <v>243</v>
      </c>
      <c r="Q908">
        <v>258</v>
      </c>
      <c r="R908">
        <v>250</v>
      </c>
      <c r="S908">
        <v>272</v>
      </c>
      <c r="T908">
        <v>253</v>
      </c>
      <c r="U908">
        <v>284</v>
      </c>
      <c r="V908">
        <v>279</v>
      </c>
      <c r="W908">
        <v>251</v>
      </c>
      <c r="X908">
        <v>274</v>
      </c>
      <c r="Y908">
        <v>286</v>
      </c>
    </row>
    <row r="909" spans="1:25" x14ac:dyDescent="0.3">
      <c r="A909" t="s">
        <v>20</v>
      </c>
      <c r="B909" t="s">
        <v>19</v>
      </c>
      <c r="C909" t="s">
        <v>245</v>
      </c>
      <c r="D909" t="s">
        <v>307</v>
      </c>
      <c r="E909">
        <v>87</v>
      </c>
      <c r="F909">
        <v>225</v>
      </c>
      <c r="G909">
        <v>199</v>
      </c>
      <c r="H909">
        <v>186</v>
      </c>
      <c r="I909">
        <v>200</v>
      </c>
      <c r="J909">
        <v>166</v>
      </c>
      <c r="K909">
        <v>180</v>
      </c>
      <c r="L909">
        <v>228</v>
      </c>
      <c r="M909">
        <v>238</v>
      </c>
      <c r="N909">
        <v>227</v>
      </c>
      <c r="O909">
        <v>230</v>
      </c>
      <c r="P909">
        <v>229</v>
      </c>
      <c r="Q909">
        <v>217</v>
      </c>
      <c r="R909">
        <v>235</v>
      </c>
      <c r="S909">
        <v>233</v>
      </c>
      <c r="T909">
        <v>255</v>
      </c>
      <c r="U909">
        <v>230</v>
      </c>
      <c r="V909">
        <v>257</v>
      </c>
      <c r="W909">
        <v>255</v>
      </c>
      <c r="X909">
        <v>229</v>
      </c>
      <c r="Y909">
        <v>254</v>
      </c>
    </row>
    <row r="910" spans="1:25" x14ac:dyDescent="0.3">
      <c r="A910" t="s">
        <v>20</v>
      </c>
      <c r="B910" t="s">
        <v>19</v>
      </c>
      <c r="C910" t="s">
        <v>245</v>
      </c>
      <c r="D910" t="s">
        <v>307</v>
      </c>
      <c r="E910">
        <v>88</v>
      </c>
      <c r="F910">
        <v>198</v>
      </c>
      <c r="G910">
        <v>181</v>
      </c>
      <c r="H910">
        <v>184</v>
      </c>
      <c r="I910">
        <v>160</v>
      </c>
      <c r="J910">
        <v>169</v>
      </c>
      <c r="K910">
        <v>142</v>
      </c>
      <c r="L910">
        <v>165</v>
      </c>
      <c r="M910">
        <v>180</v>
      </c>
      <c r="N910">
        <v>212</v>
      </c>
      <c r="O910">
        <v>212</v>
      </c>
      <c r="P910">
        <v>213</v>
      </c>
      <c r="Q910">
        <v>203</v>
      </c>
      <c r="R910">
        <v>188</v>
      </c>
      <c r="S910">
        <v>213</v>
      </c>
      <c r="T910">
        <v>207</v>
      </c>
      <c r="U910">
        <v>227</v>
      </c>
      <c r="V910">
        <v>208</v>
      </c>
      <c r="W910">
        <v>233</v>
      </c>
      <c r="X910">
        <v>229</v>
      </c>
      <c r="Y910">
        <v>194</v>
      </c>
    </row>
    <row r="911" spans="1:25" x14ac:dyDescent="0.3">
      <c r="A911" t="s">
        <v>20</v>
      </c>
      <c r="B911" t="s">
        <v>19</v>
      </c>
      <c r="C911" t="s">
        <v>245</v>
      </c>
      <c r="D911" t="s">
        <v>307</v>
      </c>
      <c r="E911">
        <v>89</v>
      </c>
      <c r="F911">
        <v>170</v>
      </c>
      <c r="G911">
        <v>163</v>
      </c>
      <c r="H911">
        <v>163</v>
      </c>
      <c r="I911">
        <v>161</v>
      </c>
      <c r="J911">
        <v>136</v>
      </c>
      <c r="K911">
        <v>156</v>
      </c>
      <c r="L911">
        <v>130</v>
      </c>
      <c r="M911">
        <v>151</v>
      </c>
      <c r="N911">
        <v>154</v>
      </c>
      <c r="O911">
        <v>189</v>
      </c>
      <c r="P911">
        <v>178</v>
      </c>
      <c r="Q911">
        <v>180</v>
      </c>
      <c r="R911">
        <v>179</v>
      </c>
      <c r="S911">
        <v>172</v>
      </c>
      <c r="T911">
        <v>187</v>
      </c>
      <c r="U911">
        <v>185</v>
      </c>
      <c r="V911">
        <v>197</v>
      </c>
      <c r="W911">
        <v>188</v>
      </c>
      <c r="X911">
        <v>203</v>
      </c>
      <c r="Y911">
        <v>200</v>
      </c>
    </row>
    <row r="912" spans="1:25" x14ac:dyDescent="0.3">
      <c r="A912" t="s">
        <v>20</v>
      </c>
      <c r="B912" t="s">
        <v>19</v>
      </c>
      <c r="C912" t="s">
        <v>245</v>
      </c>
      <c r="D912" t="s">
        <v>307</v>
      </c>
      <c r="E912">
        <v>90</v>
      </c>
      <c r="F912">
        <v>628</v>
      </c>
      <c r="G912">
        <v>635</v>
      </c>
      <c r="H912">
        <v>660</v>
      </c>
      <c r="I912">
        <v>663</v>
      </c>
      <c r="J912">
        <v>679</v>
      </c>
      <c r="K912">
        <v>675</v>
      </c>
      <c r="L912">
        <v>691</v>
      </c>
      <c r="M912">
        <v>667</v>
      </c>
      <c r="N912">
        <v>627</v>
      </c>
      <c r="O912">
        <v>635</v>
      </c>
      <c r="P912">
        <v>696</v>
      </c>
      <c r="Q912">
        <v>730</v>
      </c>
      <c r="R912">
        <v>732</v>
      </c>
      <c r="S912">
        <v>768</v>
      </c>
      <c r="T912">
        <v>732</v>
      </c>
      <c r="U912">
        <v>758</v>
      </c>
      <c r="V912">
        <v>748</v>
      </c>
      <c r="W912">
        <v>782</v>
      </c>
      <c r="X912">
        <v>787</v>
      </c>
      <c r="Y912">
        <v>803</v>
      </c>
    </row>
    <row r="913" spans="1:25" x14ac:dyDescent="0.3">
      <c r="A913" t="s">
        <v>18</v>
      </c>
      <c r="B913" t="s">
        <v>17</v>
      </c>
      <c r="C913" t="s">
        <v>245</v>
      </c>
      <c r="D913" t="s">
        <v>306</v>
      </c>
      <c r="E913">
        <v>0</v>
      </c>
      <c r="F913">
        <v>518</v>
      </c>
      <c r="G913">
        <v>487</v>
      </c>
      <c r="H913">
        <v>579</v>
      </c>
      <c r="I913">
        <v>561</v>
      </c>
      <c r="J913">
        <v>599</v>
      </c>
      <c r="K913">
        <v>591</v>
      </c>
      <c r="L913">
        <v>556</v>
      </c>
      <c r="M913">
        <v>514</v>
      </c>
      <c r="N913">
        <v>619</v>
      </c>
      <c r="O913">
        <v>599</v>
      </c>
      <c r="P913">
        <v>570</v>
      </c>
      <c r="Q913">
        <v>547</v>
      </c>
      <c r="R913">
        <v>605</v>
      </c>
      <c r="S913">
        <v>556</v>
      </c>
      <c r="T913">
        <v>529</v>
      </c>
      <c r="U913">
        <v>496</v>
      </c>
      <c r="V913">
        <v>537</v>
      </c>
      <c r="W913">
        <v>518</v>
      </c>
      <c r="X913">
        <v>548</v>
      </c>
      <c r="Y913">
        <v>482</v>
      </c>
    </row>
    <row r="914" spans="1:25" x14ac:dyDescent="0.3">
      <c r="A914" t="s">
        <v>18</v>
      </c>
      <c r="B914" t="s">
        <v>17</v>
      </c>
      <c r="C914" t="s">
        <v>245</v>
      </c>
      <c r="D914" t="s">
        <v>306</v>
      </c>
      <c r="E914">
        <v>1</v>
      </c>
      <c r="F914">
        <v>564</v>
      </c>
      <c r="G914">
        <v>517</v>
      </c>
      <c r="H914">
        <v>500</v>
      </c>
      <c r="I914">
        <v>581</v>
      </c>
      <c r="J914">
        <v>555</v>
      </c>
      <c r="K914">
        <v>602</v>
      </c>
      <c r="L914">
        <v>593</v>
      </c>
      <c r="M914">
        <v>549</v>
      </c>
      <c r="N914">
        <v>502</v>
      </c>
      <c r="O914">
        <v>596</v>
      </c>
      <c r="P914">
        <v>594</v>
      </c>
      <c r="Q914">
        <v>561</v>
      </c>
      <c r="R914">
        <v>543</v>
      </c>
      <c r="S914">
        <v>594</v>
      </c>
      <c r="T914">
        <v>547</v>
      </c>
      <c r="U914">
        <v>538</v>
      </c>
      <c r="V914">
        <v>484</v>
      </c>
      <c r="W914">
        <v>546</v>
      </c>
      <c r="X914">
        <v>514</v>
      </c>
      <c r="Y914">
        <v>559</v>
      </c>
    </row>
    <row r="915" spans="1:25" x14ac:dyDescent="0.3">
      <c r="A915" t="s">
        <v>18</v>
      </c>
      <c r="B915" t="s">
        <v>17</v>
      </c>
      <c r="C915" t="s">
        <v>245</v>
      </c>
      <c r="D915" t="s">
        <v>306</v>
      </c>
      <c r="E915">
        <v>2</v>
      </c>
      <c r="F915">
        <v>541</v>
      </c>
      <c r="G915">
        <v>552</v>
      </c>
      <c r="H915">
        <v>508</v>
      </c>
      <c r="I915">
        <v>503</v>
      </c>
      <c r="J915">
        <v>575</v>
      </c>
      <c r="K915">
        <v>555</v>
      </c>
      <c r="L915">
        <v>595</v>
      </c>
      <c r="M915">
        <v>602</v>
      </c>
      <c r="N915">
        <v>543</v>
      </c>
      <c r="O915">
        <v>493</v>
      </c>
      <c r="P915">
        <v>574</v>
      </c>
      <c r="Q915">
        <v>588</v>
      </c>
      <c r="R915">
        <v>559</v>
      </c>
      <c r="S915">
        <v>528</v>
      </c>
      <c r="T915">
        <v>592</v>
      </c>
      <c r="U915">
        <v>560</v>
      </c>
      <c r="V915">
        <v>537</v>
      </c>
      <c r="W915">
        <v>490</v>
      </c>
      <c r="X915">
        <v>551</v>
      </c>
      <c r="Y915">
        <v>517</v>
      </c>
    </row>
    <row r="916" spans="1:25" x14ac:dyDescent="0.3">
      <c r="A916" t="s">
        <v>18</v>
      </c>
      <c r="B916" t="s">
        <v>17</v>
      </c>
      <c r="C916" t="s">
        <v>245</v>
      </c>
      <c r="D916" t="s">
        <v>306</v>
      </c>
      <c r="E916">
        <v>3</v>
      </c>
      <c r="F916">
        <v>548</v>
      </c>
      <c r="G916">
        <v>535</v>
      </c>
      <c r="H916">
        <v>566</v>
      </c>
      <c r="I916">
        <v>501</v>
      </c>
      <c r="J916">
        <v>492</v>
      </c>
      <c r="K916">
        <v>581</v>
      </c>
      <c r="L916">
        <v>545</v>
      </c>
      <c r="M916">
        <v>596</v>
      </c>
      <c r="N916">
        <v>580</v>
      </c>
      <c r="O916">
        <v>535</v>
      </c>
      <c r="P916">
        <v>489</v>
      </c>
      <c r="Q916">
        <v>571</v>
      </c>
      <c r="R916">
        <v>586</v>
      </c>
      <c r="S916">
        <v>550</v>
      </c>
      <c r="T916">
        <v>516</v>
      </c>
      <c r="U916">
        <v>606</v>
      </c>
      <c r="V916">
        <v>563</v>
      </c>
      <c r="W916">
        <v>523</v>
      </c>
      <c r="X916">
        <v>483</v>
      </c>
      <c r="Y916">
        <v>558</v>
      </c>
    </row>
    <row r="917" spans="1:25" x14ac:dyDescent="0.3">
      <c r="A917" t="s">
        <v>18</v>
      </c>
      <c r="B917" t="s">
        <v>17</v>
      </c>
      <c r="C917" t="s">
        <v>245</v>
      </c>
      <c r="D917" t="s">
        <v>306</v>
      </c>
      <c r="E917">
        <v>4</v>
      </c>
      <c r="F917">
        <v>603</v>
      </c>
      <c r="G917">
        <v>531</v>
      </c>
      <c r="H917">
        <v>536</v>
      </c>
      <c r="I917">
        <v>561</v>
      </c>
      <c r="J917">
        <v>512</v>
      </c>
      <c r="K917">
        <v>487</v>
      </c>
      <c r="L917">
        <v>559</v>
      </c>
      <c r="M917">
        <v>521</v>
      </c>
      <c r="N917">
        <v>584</v>
      </c>
      <c r="O917">
        <v>568</v>
      </c>
      <c r="P917">
        <v>526</v>
      </c>
      <c r="Q917">
        <v>481</v>
      </c>
      <c r="R917">
        <v>567</v>
      </c>
      <c r="S917">
        <v>574</v>
      </c>
      <c r="T917">
        <v>571</v>
      </c>
      <c r="U917">
        <v>522</v>
      </c>
      <c r="V917">
        <v>611</v>
      </c>
      <c r="W917">
        <v>562</v>
      </c>
      <c r="X917">
        <v>536</v>
      </c>
      <c r="Y917">
        <v>481</v>
      </c>
    </row>
    <row r="918" spans="1:25" x14ac:dyDescent="0.3">
      <c r="A918" t="s">
        <v>18</v>
      </c>
      <c r="B918" t="s">
        <v>17</v>
      </c>
      <c r="C918" t="s">
        <v>245</v>
      </c>
      <c r="D918" t="s">
        <v>306</v>
      </c>
      <c r="E918">
        <v>5</v>
      </c>
      <c r="F918">
        <v>606</v>
      </c>
      <c r="G918">
        <v>585</v>
      </c>
      <c r="H918">
        <v>539</v>
      </c>
      <c r="I918">
        <v>516</v>
      </c>
      <c r="J918">
        <v>562</v>
      </c>
      <c r="K918">
        <v>501</v>
      </c>
      <c r="L918">
        <v>489</v>
      </c>
      <c r="M918">
        <v>549</v>
      </c>
      <c r="N918">
        <v>525</v>
      </c>
      <c r="O918">
        <v>577</v>
      </c>
      <c r="P918">
        <v>560</v>
      </c>
      <c r="Q918">
        <v>522</v>
      </c>
      <c r="R918">
        <v>486</v>
      </c>
      <c r="S918">
        <v>553</v>
      </c>
      <c r="T918">
        <v>574</v>
      </c>
      <c r="U918">
        <v>572</v>
      </c>
      <c r="V918">
        <v>528</v>
      </c>
      <c r="W918">
        <v>607</v>
      </c>
      <c r="X918">
        <v>540</v>
      </c>
      <c r="Y918">
        <v>538</v>
      </c>
    </row>
    <row r="919" spans="1:25" x14ac:dyDescent="0.3">
      <c r="A919" t="s">
        <v>18</v>
      </c>
      <c r="B919" t="s">
        <v>17</v>
      </c>
      <c r="C919" t="s">
        <v>245</v>
      </c>
      <c r="D919" t="s">
        <v>306</v>
      </c>
      <c r="E919">
        <v>6</v>
      </c>
      <c r="F919">
        <v>645</v>
      </c>
      <c r="G919">
        <v>607</v>
      </c>
      <c r="H919">
        <v>595</v>
      </c>
      <c r="I919">
        <v>534</v>
      </c>
      <c r="J919">
        <v>520</v>
      </c>
      <c r="K919">
        <v>551</v>
      </c>
      <c r="L919">
        <v>495</v>
      </c>
      <c r="M919">
        <v>488</v>
      </c>
      <c r="N919">
        <v>537</v>
      </c>
      <c r="O919">
        <v>522</v>
      </c>
      <c r="P919">
        <v>571</v>
      </c>
      <c r="Q919">
        <v>541</v>
      </c>
      <c r="R919">
        <v>523</v>
      </c>
      <c r="S919">
        <v>476</v>
      </c>
      <c r="T919">
        <v>560</v>
      </c>
      <c r="U919">
        <v>572</v>
      </c>
      <c r="V919">
        <v>557</v>
      </c>
      <c r="W919">
        <v>533</v>
      </c>
      <c r="X919">
        <v>606</v>
      </c>
      <c r="Y919">
        <v>539</v>
      </c>
    </row>
    <row r="920" spans="1:25" x14ac:dyDescent="0.3">
      <c r="A920" t="s">
        <v>18</v>
      </c>
      <c r="B920" t="s">
        <v>17</v>
      </c>
      <c r="C920" t="s">
        <v>245</v>
      </c>
      <c r="D920" t="s">
        <v>306</v>
      </c>
      <c r="E920">
        <v>7</v>
      </c>
      <c r="F920">
        <v>621</v>
      </c>
      <c r="G920">
        <v>624</v>
      </c>
      <c r="H920">
        <v>606</v>
      </c>
      <c r="I920">
        <v>589</v>
      </c>
      <c r="J920">
        <v>532</v>
      </c>
      <c r="K920">
        <v>512</v>
      </c>
      <c r="L920">
        <v>554</v>
      </c>
      <c r="M920">
        <v>499</v>
      </c>
      <c r="N920">
        <v>481</v>
      </c>
      <c r="O920">
        <v>530</v>
      </c>
      <c r="P920">
        <v>521</v>
      </c>
      <c r="Q920">
        <v>564</v>
      </c>
      <c r="R920">
        <v>537</v>
      </c>
      <c r="S920">
        <v>532</v>
      </c>
      <c r="T920">
        <v>484</v>
      </c>
      <c r="U920">
        <v>558</v>
      </c>
      <c r="V920">
        <v>572</v>
      </c>
      <c r="W920">
        <v>569</v>
      </c>
      <c r="X920">
        <v>539</v>
      </c>
      <c r="Y920">
        <v>604</v>
      </c>
    </row>
    <row r="921" spans="1:25" x14ac:dyDescent="0.3">
      <c r="A921" t="s">
        <v>18</v>
      </c>
      <c r="B921" t="s">
        <v>17</v>
      </c>
      <c r="C921" t="s">
        <v>245</v>
      </c>
      <c r="D921" t="s">
        <v>306</v>
      </c>
      <c r="E921">
        <v>8</v>
      </c>
      <c r="F921">
        <v>647</v>
      </c>
      <c r="G921">
        <v>609</v>
      </c>
      <c r="H921">
        <v>635</v>
      </c>
      <c r="I921">
        <v>601</v>
      </c>
      <c r="J921">
        <v>586</v>
      </c>
      <c r="K921">
        <v>524</v>
      </c>
      <c r="L921">
        <v>498</v>
      </c>
      <c r="M921">
        <v>539</v>
      </c>
      <c r="N921">
        <v>491</v>
      </c>
      <c r="O921">
        <v>480</v>
      </c>
      <c r="P921">
        <v>530</v>
      </c>
      <c r="Q921">
        <v>509</v>
      </c>
      <c r="R921">
        <v>563</v>
      </c>
      <c r="S921">
        <v>540</v>
      </c>
      <c r="T921">
        <v>536</v>
      </c>
      <c r="U921">
        <v>483</v>
      </c>
      <c r="V921">
        <v>549</v>
      </c>
      <c r="W921">
        <v>577</v>
      </c>
      <c r="X921">
        <v>574</v>
      </c>
      <c r="Y921">
        <v>540</v>
      </c>
    </row>
    <row r="922" spans="1:25" x14ac:dyDescent="0.3">
      <c r="A922" t="s">
        <v>18</v>
      </c>
      <c r="B922" t="s">
        <v>17</v>
      </c>
      <c r="C922" t="s">
        <v>245</v>
      </c>
      <c r="D922" t="s">
        <v>306</v>
      </c>
      <c r="E922">
        <v>9</v>
      </c>
      <c r="F922">
        <v>663</v>
      </c>
      <c r="G922">
        <v>648</v>
      </c>
      <c r="H922">
        <v>611</v>
      </c>
      <c r="I922">
        <v>633</v>
      </c>
      <c r="J922">
        <v>590</v>
      </c>
      <c r="K922">
        <v>573</v>
      </c>
      <c r="L922">
        <v>519</v>
      </c>
      <c r="M922">
        <v>489</v>
      </c>
      <c r="N922">
        <v>541</v>
      </c>
      <c r="O922">
        <v>487</v>
      </c>
      <c r="P922">
        <v>471</v>
      </c>
      <c r="Q922">
        <v>528</v>
      </c>
      <c r="R922">
        <v>494</v>
      </c>
      <c r="S922">
        <v>573</v>
      </c>
      <c r="T922">
        <v>535</v>
      </c>
      <c r="U922">
        <v>539</v>
      </c>
      <c r="V922">
        <v>473</v>
      </c>
      <c r="W922">
        <v>559</v>
      </c>
      <c r="X922">
        <v>588</v>
      </c>
      <c r="Y922">
        <v>559</v>
      </c>
    </row>
    <row r="923" spans="1:25" x14ac:dyDescent="0.3">
      <c r="A923" t="s">
        <v>18</v>
      </c>
      <c r="B923" t="s">
        <v>17</v>
      </c>
      <c r="C923" t="s">
        <v>245</v>
      </c>
      <c r="D923" t="s">
        <v>306</v>
      </c>
      <c r="E923">
        <v>10</v>
      </c>
      <c r="F923">
        <v>634</v>
      </c>
      <c r="G923">
        <v>648</v>
      </c>
      <c r="H923">
        <v>650</v>
      </c>
      <c r="I923">
        <v>612</v>
      </c>
      <c r="J923">
        <v>629</v>
      </c>
      <c r="K923">
        <v>594</v>
      </c>
      <c r="L923">
        <v>575</v>
      </c>
      <c r="M923">
        <v>517</v>
      </c>
      <c r="N923">
        <v>477</v>
      </c>
      <c r="O923">
        <v>544</v>
      </c>
      <c r="P923">
        <v>474</v>
      </c>
      <c r="Q923">
        <v>456</v>
      </c>
      <c r="R923">
        <v>521</v>
      </c>
      <c r="S923">
        <v>493</v>
      </c>
      <c r="T923">
        <v>577</v>
      </c>
      <c r="U923">
        <v>526</v>
      </c>
      <c r="V923">
        <v>546</v>
      </c>
      <c r="W923">
        <v>480</v>
      </c>
      <c r="X923">
        <v>559</v>
      </c>
      <c r="Y923">
        <v>580</v>
      </c>
    </row>
    <row r="924" spans="1:25" x14ac:dyDescent="0.3">
      <c r="A924" t="s">
        <v>18</v>
      </c>
      <c r="B924" t="s">
        <v>17</v>
      </c>
      <c r="C924" t="s">
        <v>245</v>
      </c>
      <c r="D924" t="s">
        <v>306</v>
      </c>
      <c r="E924">
        <v>11</v>
      </c>
      <c r="F924">
        <v>605</v>
      </c>
      <c r="G924">
        <v>634</v>
      </c>
      <c r="H924">
        <v>643</v>
      </c>
      <c r="I924">
        <v>637</v>
      </c>
      <c r="J924">
        <v>600</v>
      </c>
      <c r="K924">
        <v>621</v>
      </c>
      <c r="L924">
        <v>587</v>
      </c>
      <c r="M924">
        <v>569</v>
      </c>
      <c r="N924">
        <v>499</v>
      </c>
      <c r="O924">
        <v>468</v>
      </c>
      <c r="P924">
        <v>550</v>
      </c>
      <c r="Q924">
        <v>467</v>
      </c>
      <c r="R924">
        <v>469</v>
      </c>
      <c r="S924">
        <v>521</v>
      </c>
      <c r="T924">
        <v>491</v>
      </c>
      <c r="U924">
        <v>571</v>
      </c>
      <c r="V924">
        <v>518</v>
      </c>
      <c r="W924">
        <v>546</v>
      </c>
      <c r="X924">
        <v>481</v>
      </c>
      <c r="Y924">
        <v>558</v>
      </c>
    </row>
    <row r="925" spans="1:25" x14ac:dyDescent="0.3">
      <c r="A925" t="s">
        <v>18</v>
      </c>
      <c r="B925" t="s">
        <v>17</v>
      </c>
      <c r="C925" t="s">
        <v>245</v>
      </c>
      <c r="D925" t="s">
        <v>306</v>
      </c>
      <c r="E925">
        <v>12</v>
      </c>
      <c r="F925">
        <v>601</v>
      </c>
      <c r="G925">
        <v>593</v>
      </c>
      <c r="H925">
        <v>644</v>
      </c>
      <c r="I925">
        <v>633</v>
      </c>
      <c r="J925">
        <v>639</v>
      </c>
      <c r="K925">
        <v>588</v>
      </c>
      <c r="L925">
        <v>620</v>
      </c>
      <c r="M925">
        <v>584</v>
      </c>
      <c r="N925">
        <v>564</v>
      </c>
      <c r="O925">
        <v>494</v>
      </c>
      <c r="P925">
        <v>465</v>
      </c>
      <c r="Q925">
        <v>554</v>
      </c>
      <c r="R925">
        <v>478</v>
      </c>
      <c r="S925">
        <v>467</v>
      </c>
      <c r="T925">
        <v>514</v>
      </c>
      <c r="U925">
        <v>490</v>
      </c>
      <c r="V925">
        <v>563</v>
      </c>
      <c r="W925">
        <v>525</v>
      </c>
      <c r="X925">
        <v>536</v>
      </c>
      <c r="Y925">
        <v>467</v>
      </c>
    </row>
    <row r="926" spans="1:25" x14ac:dyDescent="0.3">
      <c r="A926" t="s">
        <v>18</v>
      </c>
      <c r="B926" t="s">
        <v>17</v>
      </c>
      <c r="C926" t="s">
        <v>245</v>
      </c>
      <c r="D926" t="s">
        <v>306</v>
      </c>
      <c r="E926">
        <v>13</v>
      </c>
      <c r="F926">
        <v>589</v>
      </c>
      <c r="G926">
        <v>603</v>
      </c>
      <c r="H926">
        <v>597</v>
      </c>
      <c r="I926">
        <v>648</v>
      </c>
      <c r="J926">
        <v>624</v>
      </c>
      <c r="K926">
        <v>624</v>
      </c>
      <c r="L926">
        <v>594</v>
      </c>
      <c r="M926">
        <v>608</v>
      </c>
      <c r="N926">
        <v>586</v>
      </c>
      <c r="O926">
        <v>559</v>
      </c>
      <c r="P926">
        <v>490</v>
      </c>
      <c r="Q926">
        <v>466</v>
      </c>
      <c r="R926">
        <v>552</v>
      </c>
      <c r="S926">
        <v>480</v>
      </c>
      <c r="T926">
        <v>463</v>
      </c>
      <c r="U926">
        <v>523</v>
      </c>
      <c r="V926">
        <v>492</v>
      </c>
      <c r="W926">
        <v>568</v>
      </c>
      <c r="X926">
        <v>531</v>
      </c>
      <c r="Y926">
        <v>531</v>
      </c>
    </row>
    <row r="927" spans="1:25" x14ac:dyDescent="0.3">
      <c r="A927" t="s">
        <v>18</v>
      </c>
      <c r="B927" t="s">
        <v>17</v>
      </c>
      <c r="C927" t="s">
        <v>245</v>
      </c>
      <c r="D927" t="s">
        <v>306</v>
      </c>
      <c r="E927">
        <v>14</v>
      </c>
      <c r="F927">
        <v>581</v>
      </c>
      <c r="G927">
        <v>589</v>
      </c>
      <c r="H927">
        <v>608</v>
      </c>
      <c r="I927">
        <v>597</v>
      </c>
      <c r="J927">
        <v>642</v>
      </c>
      <c r="K927">
        <v>609</v>
      </c>
      <c r="L927">
        <v>605</v>
      </c>
      <c r="M927">
        <v>593</v>
      </c>
      <c r="N927">
        <v>603</v>
      </c>
      <c r="O927">
        <v>572</v>
      </c>
      <c r="P927">
        <v>552</v>
      </c>
      <c r="Q927">
        <v>485</v>
      </c>
      <c r="R927">
        <v>465</v>
      </c>
      <c r="S927">
        <v>550</v>
      </c>
      <c r="T927">
        <v>482</v>
      </c>
      <c r="U927">
        <v>464</v>
      </c>
      <c r="V927">
        <v>525</v>
      </c>
      <c r="W927">
        <v>496</v>
      </c>
      <c r="X927">
        <v>572</v>
      </c>
      <c r="Y927">
        <v>531</v>
      </c>
    </row>
    <row r="928" spans="1:25" x14ac:dyDescent="0.3">
      <c r="A928" t="s">
        <v>18</v>
      </c>
      <c r="B928" t="s">
        <v>17</v>
      </c>
      <c r="C928" t="s">
        <v>245</v>
      </c>
      <c r="D928" t="s">
        <v>306</v>
      </c>
      <c r="E928">
        <v>15</v>
      </c>
      <c r="F928">
        <v>593</v>
      </c>
      <c r="G928">
        <v>581</v>
      </c>
      <c r="H928">
        <v>582</v>
      </c>
      <c r="I928">
        <v>614</v>
      </c>
      <c r="J928">
        <v>590</v>
      </c>
      <c r="K928">
        <v>639</v>
      </c>
      <c r="L928">
        <v>605</v>
      </c>
      <c r="M928">
        <v>587</v>
      </c>
      <c r="N928">
        <v>585</v>
      </c>
      <c r="O928">
        <v>586</v>
      </c>
      <c r="P928">
        <v>569</v>
      </c>
      <c r="Q928">
        <v>553</v>
      </c>
      <c r="R928">
        <v>477</v>
      </c>
      <c r="S928">
        <v>476</v>
      </c>
      <c r="T928">
        <v>541</v>
      </c>
      <c r="U928">
        <v>478</v>
      </c>
      <c r="V928">
        <v>471</v>
      </c>
      <c r="W928">
        <v>533</v>
      </c>
      <c r="X928">
        <v>496</v>
      </c>
      <c r="Y928">
        <v>572</v>
      </c>
    </row>
    <row r="929" spans="1:25" x14ac:dyDescent="0.3">
      <c r="A929" t="s">
        <v>18</v>
      </c>
      <c r="B929" t="s">
        <v>17</v>
      </c>
      <c r="C929" t="s">
        <v>245</v>
      </c>
      <c r="D929" t="s">
        <v>306</v>
      </c>
      <c r="E929">
        <v>16</v>
      </c>
      <c r="F929">
        <v>607</v>
      </c>
      <c r="G929">
        <v>588</v>
      </c>
      <c r="H929">
        <v>571</v>
      </c>
      <c r="I929">
        <v>579</v>
      </c>
      <c r="J929">
        <v>614</v>
      </c>
      <c r="K929">
        <v>592</v>
      </c>
      <c r="L929">
        <v>637</v>
      </c>
      <c r="M929">
        <v>580</v>
      </c>
      <c r="N929">
        <v>569</v>
      </c>
      <c r="O929">
        <v>579</v>
      </c>
      <c r="P929">
        <v>573</v>
      </c>
      <c r="Q929">
        <v>579</v>
      </c>
      <c r="R929">
        <v>543</v>
      </c>
      <c r="S929">
        <v>493</v>
      </c>
      <c r="T929">
        <v>478</v>
      </c>
      <c r="U929">
        <v>538</v>
      </c>
      <c r="V929">
        <v>479</v>
      </c>
      <c r="W929">
        <v>471</v>
      </c>
      <c r="X929">
        <v>527</v>
      </c>
      <c r="Y929">
        <v>495</v>
      </c>
    </row>
    <row r="930" spans="1:25" x14ac:dyDescent="0.3">
      <c r="A930" t="s">
        <v>18</v>
      </c>
      <c r="B930" t="s">
        <v>17</v>
      </c>
      <c r="C930" t="s">
        <v>245</v>
      </c>
      <c r="D930" t="s">
        <v>306</v>
      </c>
      <c r="E930">
        <v>17</v>
      </c>
      <c r="F930">
        <v>551</v>
      </c>
      <c r="G930">
        <v>604</v>
      </c>
      <c r="H930">
        <v>578</v>
      </c>
      <c r="I930">
        <v>568</v>
      </c>
      <c r="J930">
        <v>577</v>
      </c>
      <c r="K930">
        <v>622</v>
      </c>
      <c r="L930">
        <v>584</v>
      </c>
      <c r="M930">
        <v>625</v>
      </c>
      <c r="N930">
        <v>569</v>
      </c>
      <c r="O930">
        <v>551</v>
      </c>
      <c r="P930">
        <v>563</v>
      </c>
      <c r="Q930">
        <v>564</v>
      </c>
      <c r="R930">
        <v>574</v>
      </c>
      <c r="S930">
        <v>557</v>
      </c>
      <c r="T930">
        <v>476</v>
      </c>
      <c r="U930">
        <v>477</v>
      </c>
      <c r="V930">
        <v>541</v>
      </c>
      <c r="W930">
        <v>488</v>
      </c>
      <c r="X930">
        <v>470</v>
      </c>
      <c r="Y930">
        <v>530</v>
      </c>
    </row>
    <row r="931" spans="1:25" x14ac:dyDescent="0.3">
      <c r="A931" t="s">
        <v>18</v>
      </c>
      <c r="B931" t="s">
        <v>17</v>
      </c>
      <c r="C931" t="s">
        <v>245</v>
      </c>
      <c r="D931" t="s">
        <v>306</v>
      </c>
      <c r="E931">
        <v>18</v>
      </c>
      <c r="F931">
        <v>445</v>
      </c>
      <c r="G931">
        <v>538</v>
      </c>
      <c r="H931">
        <v>590</v>
      </c>
      <c r="I931">
        <v>569</v>
      </c>
      <c r="J931">
        <v>548</v>
      </c>
      <c r="K931">
        <v>556</v>
      </c>
      <c r="L931">
        <v>604</v>
      </c>
      <c r="M931">
        <v>567</v>
      </c>
      <c r="N931">
        <v>605</v>
      </c>
      <c r="O931">
        <v>565</v>
      </c>
      <c r="P931">
        <v>532</v>
      </c>
      <c r="Q931">
        <v>565</v>
      </c>
      <c r="R931">
        <v>535</v>
      </c>
      <c r="S931">
        <v>558</v>
      </c>
      <c r="T931">
        <v>542</v>
      </c>
      <c r="U931">
        <v>466</v>
      </c>
      <c r="V931">
        <v>476</v>
      </c>
      <c r="W931">
        <v>535</v>
      </c>
      <c r="X931">
        <v>476</v>
      </c>
      <c r="Y931">
        <v>465</v>
      </c>
    </row>
    <row r="932" spans="1:25" x14ac:dyDescent="0.3">
      <c r="A932" t="s">
        <v>18</v>
      </c>
      <c r="B932" t="s">
        <v>17</v>
      </c>
      <c r="C932" t="s">
        <v>245</v>
      </c>
      <c r="D932" t="s">
        <v>306</v>
      </c>
      <c r="E932">
        <v>19</v>
      </c>
      <c r="F932">
        <v>385</v>
      </c>
      <c r="G932">
        <v>392</v>
      </c>
      <c r="H932">
        <v>473</v>
      </c>
      <c r="I932">
        <v>527</v>
      </c>
      <c r="J932">
        <v>511</v>
      </c>
      <c r="K932">
        <v>489</v>
      </c>
      <c r="L932">
        <v>491</v>
      </c>
      <c r="M932">
        <v>545</v>
      </c>
      <c r="N932">
        <v>500</v>
      </c>
      <c r="O932">
        <v>524</v>
      </c>
      <c r="P932">
        <v>483</v>
      </c>
      <c r="Q932">
        <v>448</v>
      </c>
      <c r="R932">
        <v>494</v>
      </c>
      <c r="S932">
        <v>479</v>
      </c>
      <c r="T932">
        <v>500</v>
      </c>
      <c r="U932">
        <v>477</v>
      </c>
      <c r="V932">
        <v>406</v>
      </c>
      <c r="W932">
        <v>417</v>
      </c>
      <c r="X932">
        <v>494</v>
      </c>
      <c r="Y932">
        <v>419</v>
      </c>
    </row>
    <row r="933" spans="1:25" x14ac:dyDescent="0.3">
      <c r="A933" t="s">
        <v>18</v>
      </c>
      <c r="B933" t="s">
        <v>17</v>
      </c>
      <c r="C933" t="s">
        <v>245</v>
      </c>
      <c r="D933" t="s">
        <v>306</v>
      </c>
      <c r="E933">
        <v>20</v>
      </c>
      <c r="F933">
        <v>467</v>
      </c>
      <c r="G933">
        <v>378</v>
      </c>
      <c r="H933">
        <v>376</v>
      </c>
      <c r="I933">
        <v>467</v>
      </c>
      <c r="J933">
        <v>503</v>
      </c>
      <c r="K933">
        <v>499</v>
      </c>
      <c r="L933">
        <v>462</v>
      </c>
      <c r="M933">
        <v>469</v>
      </c>
      <c r="N933">
        <v>511</v>
      </c>
      <c r="O933">
        <v>480</v>
      </c>
      <c r="P933">
        <v>481</v>
      </c>
      <c r="Q933">
        <v>448</v>
      </c>
      <c r="R933">
        <v>435</v>
      </c>
      <c r="S933">
        <v>464</v>
      </c>
      <c r="T933">
        <v>454</v>
      </c>
      <c r="U933">
        <v>476</v>
      </c>
      <c r="V933">
        <v>466</v>
      </c>
      <c r="W933">
        <v>385</v>
      </c>
      <c r="X933">
        <v>419</v>
      </c>
      <c r="Y933">
        <v>470</v>
      </c>
    </row>
    <row r="934" spans="1:25" x14ac:dyDescent="0.3">
      <c r="A934" t="s">
        <v>18</v>
      </c>
      <c r="B934" t="s">
        <v>17</v>
      </c>
      <c r="C934" t="s">
        <v>245</v>
      </c>
      <c r="D934" t="s">
        <v>306</v>
      </c>
      <c r="E934">
        <v>21</v>
      </c>
      <c r="F934">
        <v>446</v>
      </c>
      <c r="G934">
        <v>467</v>
      </c>
      <c r="H934">
        <v>379</v>
      </c>
      <c r="I934">
        <v>383</v>
      </c>
      <c r="J934">
        <v>472</v>
      </c>
      <c r="K934">
        <v>503</v>
      </c>
      <c r="L934">
        <v>494</v>
      </c>
      <c r="M934">
        <v>456</v>
      </c>
      <c r="N934">
        <v>468</v>
      </c>
      <c r="O934">
        <v>510</v>
      </c>
      <c r="P934">
        <v>476</v>
      </c>
      <c r="Q934">
        <v>481</v>
      </c>
      <c r="R934">
        <v>457</v>
      </c>
      <c r="S934">
        <v>444</v>
      </c>
      <c r="T934">
        <v>474</v>
      </c>
      <c r="U934">
        <v>450</v>
      </c>
      <c r="V934">
        <v>471</v>
      </c>
      <c r="W934">
        <v>470</v>
      </c>
      <c r="X934">
        <v>394</v>
      </c>
      <c r="Y934">
        <v>432</v>
      </c>
    </row>
    <row r="935" spans="1:25" x14ac:dyDescent="0.3">
      <c r="A935" t="s">
        <v>18</v>
      </c>
      <c r="B935" t="s">
        <v>17</v>
      </c>
      <c r="C935" t="s">
        <v>245</v>
      </c>
      <c r="D935" t="s">
        <v>306</v>
      </c>
      <c r="E935">
        <v>22</v>
      </c>
      <c r="F935">
        <v>404</v>
      </c>
      <c r="G935">
        <v>469</v>
      </c>
      <c r="H935">
        <v>479</v>
      </c>
      <c r="I935">
        <v>389</v>
      </c>
      <c r="J935">
        <v>409</v>
      </c>
      <c r="K935">
        <v>482</v>
      </c>
      <c r="L935">
        <v>510</v>
      </c>
      <c r="M935">
        <v>502</v>
      </c>
      <c r="N935">
        <v>456</v>
      </c>
      <c r="O935">
        <v>487</v>
      </c>
      <c r="P935">
        <v>525</v>
      </c>
      <c r="Q935">
        <v>487</v>
      </c>
      <c r="R935">
        <v>500</v>
      </c>
      <c r="S935">
        <v>467</v>
      </c>
      <c r="T935">
        <v>463</v>
      </c>
      <c r="U935">
        <v>496</v>
      </c>
      <c r="V935">
        <v>464</v>
      </c>
      <c r="W935">
        <v>500</v>
      </c>
      <c r="X935">
        <v>511</v>
      </c>
      <c r="Y935">
        <v>420</v>
      </c>
    </row>
    <row r="936" spans="1:25" x14ac:dyDescent="0.3">
      <c r="A936" t="s">
        <v>18</v>
      </c>
      <c r="B936" t="s">
        <v>17</v>
      </c>
      <c r="C936" t="s">
        <v>245</v>
      </c>
      <c r="D936" t="s">
        <v>306</v>
      </c>
      <c r="E936">
        <v>23</v>
      </c>
      <c r="F936">
        <v>404</v>
      </c>
      <c r="G936">
        <v>425</v>
      </c>
      <c r="H936">
        <v>480</v>
      </c>
      <c r="I936">
        <v>495</v>
      </c>
      <c r="J936">
        <v>400</v>
      </c>
      <c r="K936">
        <v>416</v>
      </c>
      <c r="L936">
        <v>508</v>
      </c>
      <c r="M936">
        <v>525</v>
      </c>
      <c r="N936">
        <v>509</v>
      </c>
      <c r="O936">
        <v>467</v>
      </c>
      <c r="P936">
        <v>489</v>
      </c>
      <c r="Q936">
        <v>535</v>
      </c>
      <c r="R936">
        <v>481</v>
      </c>
      <c r="S936">
        <v>546</v>
      </c>
      <c r="T936">
        <v>474</v>
      </c>
      <c r="U936">
        <v>493</v>
      </c>
      <c r="V936">
        <v>489</v>
      </c>
      <c r="W936">
        <v>464</v>
      </c>
      <c r="X936">
        <v>518</v>
      </c>
      <c r="Y936">
        <v>518</v>
      </c>
    </row>
    <row r="937" spans="1:25" x14ac:dyDescent="0.3">
      <c r="A937" t="s">
        <v>18</v>
      </c>
      <c r="B937" t="s">
        <v>17</v>
      </c>
      <c r="C937" t="s">
        <v>245</v>
      </c>
      <c r="D937" t="s">
        <v>306</v>
      </c>
      <c r="E937">
        <v>24</v>
      </c>
      <c r="F937">
        <v>401</v>
      </c>
      <c r="G937">
        <v>404</v>
      </c>
      <c r="H937">
        <v>431</v>
      </c>
      <c r="I937">
        <v>493</v>
      </c>
      <c r="J937">
        <v>496</v>
      </c>
      <c r="K937">
        <v>436</v>
      </c>
      <c r="L937">
        <v>438</v>
      </c>
      <c r="M937">
        <v>519</v>
      </c>
      <c r="N937">
        <v>524</v>
      </c>
      <c r="O937">
        <v>521</v>
      </c>
      <c r="P937">
        <v>463</v>
      </c>
      <c r="Q937">
        <v>484</v>
      </c>
      <c r="R937">
        <v>546</v>
      </c>
      <c r="S937">
        <v>496</v>
      </c>
      <c r="T937">
        <v>548</v>
      </c>
      <c r="U937">
        <v>486</v>
      </c>
      <c r="V937">
        <v>493</v>
      </c>
      <c r="W937">
        <v>508</v>
      </c>
      <c r="X937">
        <v>471</v>
      </c>
      <c r="Y937">
        <v>535</v>
      </c>
    </row>
    <row r="938" spans="1:25" x14ac:dyDescent="0.3">
      <c r="A938" t="s">
        <v>18</v>
      </c>
      <c r="B938" t="s">
        <v>17</v>
      </c>
      <c r="C938" t="s">
        <v>245</v>
      </c>
      <c r="D938" t="s">
        <v>306</v>
      </c>
      <c r="E938">
        <v>25</v>
      </c>
      <c r="F938">
        <v>478</v>
      </c>
      <c r="G938">
        <v>403</v>
      </c>
      <c r="H938">
        <v>408</v>
      </c>
      <c r="I938">
        <v>450</v>
      </c>
      <c r="J938">
        <v>481</v>
      </c>
      <c r="K938">
        <v>507</v>
      </c>
      <c r="L938">
        <v>468</v>
      </c>
      <c r="M938">
        <v>455</v>
      </c>
      <c r="N938">
        <v>515</v>
      </c>
      <c r="O938">
        <v>527</v>
      </c>
      <c r="P938">
        <v>528</v>
      </c>
      <c r="Q938">
        <v>464</v>
      </c>
      <c r="R938">
        <v>490</v>
      </c>
      <c r="S938">
        <v>556</v>
      </c>
      <c r="T938">
        <v>501</v>
      </c>
      <c r="U938">
        <v>546</v>
      </c>
      <c r="V938">
        <v>474</v>
      </c>
      <c r="W938">
        <v>498</v>
      </c>
      <c r="X938">
        <v>499</v>
      </c>
      <c r="Y938">
        <v>496</v>
      </c>
    </row>
    <row r="939" spans="1:25" x14ac:dyDescent="0.3">
      <c r="A939" t="s">
        <v>18</v>
      </c>
      <c r="B939" t="s">
        <v>17</v>
      </c>
      <c r="C939" t="s">
        <v>245</v>
      </c>
      <c r="D939" t="s">
        <v>306</v>
      </c>
      <c r="E939">
        <v>26</v>
      </c>
      <c r="F939">
        <v>480</v>
      </c>
      <c r="G939">
        <v>481</v>
      </c>
      <c r="H939">
        <v>419</v>
      </c>
      <c r="I939">
        <v>423</v>
      </c>
      <c r="J939">
        <v>459</v>
      </c>
      <c r="K939">
        <v>496</v>
      </c>
      <c r="L939">
        <v>527</v>
      </c>
      <c r="M939">
        <v>473</v>
      </c>
      <c r="N939">
        <v>457</v>
      </c>
      <c r="O939">
        <v>520</v>
      </c>
      <c r="P939">
        <v>532</v>
      </c>
      <c r="Q939">
        <v>517</v>
      </c>
      <c r="R939">
        <v>453</v>
      </c>
      <c r="S939">
        <v>492</v>
      </c>
      <c r="T939">
        <v>554</v>
      </c>
      <c r="U939">
        <v>526</v>
      </c>
      <c r="V939">
        <v>557</v>
      </c>
      <c r="W939">
        <v>487</v>
      </c>
      <c r="X939">
        <v>516</v>
      </c>
      <c r="Y939">
        <v>485</v>
      </c>
    </row>
    <row r="940" spans="1:25" x14ac:dyDescent="0.3">
      <c r="A940" t="s">
        <v>18</v>
      </c>
      <c r="B940" t="s">
        <v>17</v>
      </c>
      <c r="C940" t="s">
        <v>245</v>
      </c>
      <c r="D940" t="s">
        <v>306</v>
      </c>
      <c r="E940">
        <v>27</v>
      </c>
      <c r="F940">
        <v>471</v>
      </c>
      <c r="G940">
        <v>471</v>
      </c>
      <c r="H940">
        <v>498</v>
      </c>
      <c r="I940">
        <v>416</v>
      </c>
      <c r="J940">
        <v>419</v>
      </c>
      <c r="K940">
        <v>469</v>
      </c>
      <c r="L940">
        <v>513</v>
      </c>
      <c r="M940">
        <v>544</v>
      </c>
      <c r="N940">
        <v>478</v>
      </c>
      <c r="O940">
        <v>474</v>
      </c>
      <c r="P940">
        <v>522</v>
      </c>
      <c r="Q940">
        <v>518</v>
      </c>
      <c r="R940">
        <v>503</v>
      </c>
      <c r="S940">
        <v>459</v>
      </c>
      <c r="T940">
        <v>489</v>
      </c>
      <c r="U940">
        <v>554</v>
      </c>
      <c r="V940">
        <v>515</v>
      </c>
      <c r="W940">
        <v>569</v>
      </c>
      <c r="X940">
        <v>490</v>
      </c>
      <c r="Y940">
        <v>526</v>
      </c>
    </row>
    <row r="941" spans="1:25" x14ac:dyDescent="0.3">
      <c r="A941" t="s">
        <v>18</v>
      </c>
      <c r="B941" t="s">
        <v>17</v>
      </c>
      <c r="C941" t="s">
        <v>245</v>
      </c>
      <c r="D941" t="s">
        <v>306</v>
      </c>
      <c r="E941">
        <v>28</v>
      </c>
      <c r="F941">
        <v>507</v>
      </c>
      <c r="G941">
        <v>468</v>
      </c>
      <c r="H941">
        <v>481</v>
      </c>
      <c r="I941">
        <v>517</v>
      </c>
      <c r="J941">
        <v>432</v>
      </c>
      <c r="K941">
        <v>422</v>
      </c>
      <c r="L941">
        <v>504</v>
      </c>
      <c r="M941">
        <v>526</v>
      </c>
      <c r="N941">
        <v>549</v>
      </c>
      <c r="O941">
        <v>483</v>
      </c>
      <c r="P941">
        <v>481</v>
      </c>
      <c r="Q941">
        <v>527</v>
      </c>
      <c r="R941">
        <v>503</v>
      </c>
      <c r="S941">
        <v>519</v>
      </c>
      <c r="T941">
        <v>455</v>
      </c>
      <c r="U941">
        <v>500</v>
      </c>
      <c r="V941">
        <v>552</v>
      </c>
      <c r="W941">
        <v>512</v>
      </c>
      <c r="X941">
        <v>564</v>
      </c>
      <c r="Y941">
        <v>503</v>
      </c>
    </row>
    <row r="942" spans="1:25" x14ac:dyDescent="0.3">
      <c r="A942" t="s">
        <v>18</v>
      </c>
      <c r="B942" t="s">
        <v>17</v>
      </c>
      <c r="C942" t="s">
        <v>245</v>
      </c>
      <c r="D942" t="s">
        <v>306</v>
      </c>
      <c r="E942">
        <v>29</v>
      </c>
      <c r="F942">
        <v>543</v>
      </c>
      <c r="G942">
        <v>506</v>
      </c>
      <c r="H942">
        <v>477</v>
      </c>
      <c r="I942">
        <v>453</v>
      </c>
      <c r="J942">
        <v>515</v>
      </c>
      <c r="K942">
        <v>450</v>
      </c>
      <c r="L942">
        <v>417</v>
      </c>
      <c r="M942">
        <v>508</v>
      </c>
      <c r="N942">
        <v>519</v>
      </c>
      <c r="O942">
        <v>563</v>
      </c>
      <c r="P942">
        <v>501</v>
      </c>
      <c r="Q942">
        <v>474</v>
      </c>
      <c r="R942">
        <v>516</v>
      </c>
      <c r="S942">
        <v>529</v>
      </c>
      <c r="T942">
        <v>512</v>
      </c>
      <c r="U942">
        <v>458</v>
      </c>
      <c r="V942">
        <v>498</v>
      </c>
      <c r="W942">
        <v>558</v>
      </c>
      <c r="X942">
        <v>511</v>
      </c>
      <c r="Y942">
        <v>559</v>
      </c>
    </row>
    <row r="943" spans="1:25" x14ac:dyDescent="0.3">
      <c r="A943" t="s">
        <v>18</v>
      </c>
      <c r="B943" t="s">
        <v>17</v>
      </c>
      <c r="C943" t="s">
        <v>245</v>
      </c>
      <c r="D943" t="s">
        <v>306</v>
      </c>
      <c r="E943">
        <v>30</v>
      </c>
      <c r="F943">
        <v>592</v>
      </c>
      <c r="G943">
        <v>536</v>
      </c>
      <c r="H943">
        <v>521</v>
      </c>
      <c r="I943">
        <v>485</v>
      </c>
      <c r="J943">
        <v>454</v>
      </c>
      <c r="K943">
        <v>504</v>
      </c>
      <c r="L943">
        <v>449</v>
      </c>
      <c r="M943">
        <v>429</v>
      </c>
      <c r="N943">
        <v>527</v>
      </c>
      <c r="O943">
        <v>519</v>
      </c>
      <c r="P943">
        <v>563</v>
      </c>
      <c r="Q943">
        <v>488</v>
      </c>
      <c r="R943">
        <v>476</v>
      </c>
      <c r="S943">
        <v>506</v>
      </c>
      <c r="T943">
        <v>527</v>
      </c>
      <c r="U943">
        <v>521</v>
      </c>
      <c r="V943">
        <v>464</v>
      </c>
      <c r="W943">
        <v>514</v>
      </c>
      <c r="X943">
        <v>543</v>
      </c>
      <c r="Y943">
        <v>500</v>
      </c>
    </row>
    <row r="944" spans="1:25" x14ac:dyDescent="0.3">
      <c r="A944" t="s">
        <v>18</v>
      </c>
      <c r="B944" t="s">
        <v>17</v>
      </c>
      <c r="C944" t="s">
        <v>245</v>
      </c>
      <c r="D944" t="s">
        <v>306</v>
      </c>
      <c r="E944">
        <v>31</v>
      </c>
      <c r="F944">
        <v>607</v>
      </c>
      <c r="G944">
        <v>599</v>
      </c>
      <c r="H944">
        <v>540</v>
      </c>
      <c r="I944">
        <v>532</v>
      </c>
      <c r="J944">
        <v>498</v>
      </c>
      <c r="K944">
        <v>494</v>
      </c>
      <c r="L944">
        <v>493</v>
      </c>
      <c r="M944">
        <v>445</v>
      </c>
      <c r="N944">
        <v>444</v>
      </c>
      <c r="O944">
        <v>522</v>
      </c>
      <c r="P944">
        <v>513</v>
      </c>
      <c r="Q944">
        <v>561</v>
      </c>
      <c r="R944">
        <v>474</v>
      </c>
      <c r="S944">
        <v>485</v>
      </c>
      <c r="T944">
        <v>510</v>
      </c>
      <c r="U944">
        <v>506</v>
      </c>
      <c r="V944">
        <v>524</v>
      </c>
      <c r="W944">
        <v>472</v>
      </c>
      <c r="X944">
        <v>505</v>
      </c>
      <c r="Y944">
        <v>557</v>
      </c>
    </row>
    <row r="945" spans="1:25" x14ac:dyDescent="0.3">
      <c r="A945" t="s">
        <v>18</v>
      </c>
      <c r="B945" t="s">
        <v>17</v>
      </c>
      <c r="C945" t="s">
        <v>245</v>
      </c>
      <c r="D945" t="s">
        <v>306</v>
      </c>
      <c r="E945">
        <v>32</v>
      </c>
      <c r="F945">
        <v>647</v>
      </c>
      <c r="G945">
        <v>607</v>
      </c>
      <c r="H945">
        <v>596</v>
      </c>
      <c r="I945">
        <v>548</v>
      </c>
      <c r="J945">
        <v>539</v>
      </c>
      <c r="K945">
        <v>504</v>
      </c>
      <c r="L945">
        <v>508</v>
      </c>
      <c r="M945">
        <v>500</v>
      </c>
      <c r="N945">
        <v>454</v>
      </c>
      <c r="O945">
        <v>452</v>
      </c>
      <c r="P945">
        <v>529</v>
      </c>
      <c r="Q945">
        <v>492</v>
      </c>
      <c r="R945">
        <v>540</v>
      </c>
      <c r="S945">
        <v>465</v>
      </c>
      <c r="T945">
        <v>491</v>
      </c>
      <c r="U945">
        <v>500</v>
      </c>
      <c r="V945">
        <v>517</v>
      </c>
      <c r="W945">
        <v>511</v>
      </c>
      <c r="X945">
        <v>469</v>
      </c>
      <c r="Y945">
        <v>498</v>
      </c>
    </row>
    <row r="946" spans="1:25" x14ac:dyDescent="0.3">
      <c r="A946" t="s">
        <v>18</v>
      </c>
      <c r="B946" t="s">
        <v>17</v>
      </c>
      <c r="C946" t="s">
        <v>245</v>
      </c>
      <c r="D946" t="s">
        <v>306</v>
      </c>
      <c r="E946">
        <v>33</v>
      </c>
      <c r="F946">
        <v>653</v>
      </c>
      <c r="G946">
        <v>647</v>
      </c>
      <c r="H946">
        <v>619</v>
      </c>
      <c r="I946">
        <v>588</v>
      </c>
      <c r="J946">
        <v>537</v>
      </c>
      <c r="K946">
        <v>531</v>
      </c>
      <c r="L946">
        <v>511</v>
      </c>
      <c r="M946">
        <v>514</v>
      </c>
      <c r="N946">
        <v>501</v>
      </c>
      <c r="O946">
        <v>451</v>
      </c>
      <c r="P946">
        <v>442</v>
      </c>
      <c r="Q946">
        <v>508</v>
      </c>
      <c r="R946">
        <v>490</v>
      </c>
      <c r="S946">
        <v>536</v>
      </c>
      <c r="T946">
        <v>470</v>
      </c>
      <c r="U946">
        <v>499</v>
      </c>
      <c r="V946">
        <v>500</v>
      </c>
      <c r="W946">
        <v>528</v>
      </c>
      <c r="X946">
        <v>503</v>
      </c>
      <c r="Y946">
        <v>476</v>
      </c>
    </row>
    <row r="947" spans="1:25" x14ac:dyDescent="0.3">
      <c r="A947" t="s">
        <v>18</v>
      </c>
      <c r="B947" t="s">
        <v>17</v>
      </c>
      <c r="C947" t="s">
        <v>245</v>
      </c>
      <c r="D947" t="s">
        <v>306</v>
      </c>
      <c r="E947">
        <v>34</v>
      </c>
      <c r="F947">
        <v>671</v>
      </c>
      <c r="G947">
        <v>641</v>
      </c>
      <c r="H947">
        <v>635</v>
      </c>
      <c r="I947">
        <v>604</v>
      </c>
      <c r="J947">
        <v>590</v>
      </c>
      <c r="K947">
        <v>551</v>
      </c>
      <c r="L947">
        <v>516</v>
      </c>
      <c r="M947">
        <v>502</v>
      </c>
      <c r="N947">
        <v>509</v>
      </c>
      <c r="O947">
        <v>496</v>
      </c>
      <c r="P947">
        <v>442</v>
      </c>
      <c r="Q947">
        <v>436</v>
      </c>
      <c r="R947">
        <v>506</v>
      </c>
      <c r="S947">
        <v>472</v>
      </c>
      <c r="T947">
        <v>513</v>
      </c>
      <c r="U947">
        <v>461</v>
      </c>
      <c r="V947">
        <v>493</v>
      </c>
      <c r="W947">
        <v>499</v>
      </c>
      <c r="X947">
        <v>521</v>
      </c>
      <c r="Y947">
        <v>491</v>
      </c>
    </row>
    <row r="948" spans="1:25" x14ac:dyDescent="0.3">
      <c r="A948" t="s">
        <v>18</v>
      </c>
      <c r="B948" t="s">
        <v>17</v>
      </c>
      <c r="C948" t="s">
        <v>245</v>
      </c>
      <c r="D948" t="s">
        <v>306</v>
      </c>
      <c r="E948">
        <v>35</v>
      </c>
      <c r="F948">
        <v>629</v>
      </c>
      <c r="G948">
        <v>658</v>
      </c>
      <c r="H948">
        <v>661</v>
      </c>
      <c r="I948">
        <v>636</v>
      </c>
      <c r="J948">
        <v>609</v>
      </c>
      <c r="K948">
        <v>596</v>
      </c>
      <c r="L948">
        <v>555</v>
      </c>
      <c r="M948">
        <v>511</v>
      </c>
      <c r="N948">
        <v>504</v>
      </c>
      <c r="O948">
        <v>517</v>
      </c>
      <c r="P948">
        <v>491</v>
      </c>
      <c r="Q948">
        <v>435</v>
      </c>
      <c r="R948">
        <v>434</v>
      </c>
      <c r="S948">
        <v>501</v>
      </c>
      <c r="T948">
        <v>470</v>
      </c>
      <c r="U948">
        <v>508</v>
      </c>
      <c r="V948">
        <v>477</v>
      </c>
      <c r="W948">
        <v>498</v>
      </c>
      <c r="X948">
        <v>496</v>
      </c>
      <c r="Y948">
        <v>520</v>
      </c>
    </row>
    <row r="949" spans="1:25" x14ac:dyDescent="0.3">
      <c r="A949" t="s">
        <v>18</v>
      </c>
      <c r="B949" t="s">
        <v>17</v>
      </c>
      <c r="C949" t="s">
        <v>245</v>
      </c>
      <c r="D949" t="s">
        <v>306</v>
      </c>
      <c r="E949">
        <v>36</v>
      </c>
      <c r="F949">
        <v>638</v>
      </c>
      <c r="G949">
        <v>610</v>
      </c>
      <c r="H949">
        <v>655</v>
      </c>
      <c r="I949">
        <v>653</v>
      </c>
      <c r="J949">
        <v>632</v>
      </c>
      <c r="K949">
        <v>602</v>
      </c>
      <c r="L949">
        <v>610</v>
      </c>
      <c r="M949">
        <v>551</v>
      </c>
      <c r="N949">
        <v>510</v>
      </c>
      <c r="O949">
        <v>507</v>
      </c>
      <c r="P949">
        <v>526</v>
      </c>
      <c r="Q949">
        <v>489</v>
      </c>
      <c r="R949">
        <v>420</v>
      </c>
      <c r="S949">
        <v>440</v>
      </c>
      <c r="T949">
        <v>496</v>
      </c>
      <c r="U949">
        <v>475</v>
      </c>
      <c r="V949">
        <v>493</v>
      </c>
      <c r="W949">
        <v>483</v>
      </c>
      <c r="X949">
        <v>486</v>
      </c>
      <c r="Y949">
        <v>509</v>
      </c>
    </row>
    <row r="950" spans="1:25" x14ac:dyDescent="0.3">
      <c r="A950" t="s">
        <v>18</v>
      </c>
      <c r="B950" t="s">
        <v>17</v>
      </c>
      <c r="C950" t="s">
        <v>245</v>
      </c>
      <c r="D950" t="s">
        <v>306</v>
      </c>
      <c r="E950">
        <v>37</v>
      </c>
      <c r="F950">
        <v>610</v>
      </c>
      <c r="G950">
        <v>642</v>
      </c>
      <c r="H950">
        <v>590</v>
      </c>
      <c r="I950">
        <v>654</v>
      </c>
      <c r="J950">
        <v>664</v>
      </c>
      <c r="K950">
        <v>642</v>
      </c>
      <c r="L950">
        <v>617</v>
      </c>
      <c r="M950">
        <v>608</v>
      </c>
      <c r="N950">
        <v>550</v>
      </c>
      <c r="O950">
        <v>510</v>
      </c>
      <c r="P950">
        <v>514</v>
      </c>
      <c r="Q950">
        <v>513</v>
      </c>
      <c r="R950">
        <v>489</v>
      </c>
      <c r="S950">
        <v>429</v>
      </c>
      <c r="T950">
        <v>438</v>
      </c>
      <c r="U950">
        <v>493</v>
      </c>
      <c r="V950">
        <v>471</v>
      </c>
      <c r="W950">
        <v>492</v>
      </c>
      <c r="X950">
        <v>489</v>
      </c>
      <c r="Y950">
        <v>490</v>
      </c>
    </row>
    <row r="951" spans="1:25" x14ac:dyDescent="0.3">
      <c r="A951" t="s">
        <v>18</v>
      </c>
      <c r="B951" t="s">
        <v>17</v>
      </c>
      <c r="C951" t="s">
        <v>245</v>
      </c>
      <c r="D951" t="s">
        <v>306</v>
      </c>
      <c r="E951">
        <v>38</v>
      </c>
      <c r="F951">
        <v>616</v>
      </c>
      <c r="G951">
        <v>602</v>
      </c>
      <c r="H951">
        <v>630</v>
      </c>
      <c r="I951">
        <v>595</v>
      </c>
      <c r="J951">
        <v>659</v>
      </c>
      <c r="K951">
        <v>673</v>
      </c>
      <c r="L951">
        <v>661</v>
      </c>
      <c r="M951">
        <v>623</v>
      </c>
      <c r="N951">
        <v>595</v>
      </c>
      <c r="O951">
        <v>548</v>
      </c>
      <c r="P951">
        <v>513</v>
      </c>
      <c r="Q951">
        <v>524</v>
      </c>
      <c r="R951">
        <v>518</v>
      </c>
      <c r="S951">
        <v>477</v>
      </c>
      <c r="T951">
        <v>416</v>
      </c>
      <c r="U951">
        <v>423</v>
      </c>
      <c r="V951">
        <v>513</v>
      </c>
      <c r="W951">
        <v>458</v>
      </c>
      <c r="X951">
        <v>511</v>
      </c>
      <c r="Y951">
        <v>485</v>
      </c>
    </row>
    <row r="952" spans="1:25" x14ac:dyDescent="0.3">
      <c r="A952" t="s">
        <v>18</v>
      </c>
      <c r="B952" t="s">
        <v>17</v>
      </c>
      <c r="C952" t="s">
        <v>245</v>
      </c>
      <c r="D952" t="s">
        <v>306</v>
      </c>
      <c r="E952">
        <v>39</v>
      </c>
      <c r="F952">
        <v>628</v>
      </c>
      <c r="G952">
        <v>597</v>
      </c>
      <c r="H952">
        <v>603</v>
      </c>
      <c r="I952">
        <v>632</v>
      </c>
      <c r="J952">
        <v>594</v>
      </c>
      <c r="K952">
        <v>654</v>
      </c>
      <c r="L952">
        <v>654</v>
      </c>
      <c r="M952">
        <v>665</v>
      </c>
      <c r="N952">
        <v>623</v>
      </c>
      <c r="O952">
        <v>595</v>
      </c>
      <c r="P952">
        <v>548</v>
      </c>
      <c r="Q952">
        <v>495</v>
      </c>
      <c r="R952">
        <v>507</v>
      </c>
      <c r="S952">
        <v>508</v>
      </c>
      <c r="T952">
        <v>479</v>
      </c>
      <c r="U952">
        <v>415</v>
      </c>
      <c r="V952">
        <v>417</v>
      </c>
      <c r="W952">
        <v>507</v>
      </c>
      <c r="X952">
        <v>442</v>
      </c>
      <c r="Y952">
        <v>497</v>
      </c>
    </row>
    <row r="953" spans="1:25" x14ac:dyDescent="0.3">
      <c r="A953" t="s">
        <v>18</v>
      </c>
      <c r="B953" t="s">
        <v>17</v>
      </c>
      <c r="C953" t="s">
        <v>245</v>
      </c>
      <c r="D953" t="s">
        <v>306</v>
      </c>
      <c r="E953">
        <v>40</v>
      </c>
      <c r="F953">
        <v>561</v>
      </c>
      <c r="G953">
        <v>631</v>
      </c>
      <c r="H953">
        <v>593</v>
      </c>
      <c r="I953">
        <v>615</v>
      </c>
      <c r="J953">
        <v>632</v>
      </c>
      <c r="K953">
        <v>603</v>
      </c>
      <c r="L953">
        <v>644</v>
      </c>
      <c r="M953">
        <v>666</v>
      </c>
      <c r="N953">
        <v>664</v>
      </c>
      <c r="O953">
        <v>619</v>
      </c>
      <c r="P953">
        <v>588</v>
      </c>
      <c r="Q953">
        <v>529</v>
      </c>
      <c r="R953">
        <v>490</v>
      </c>
      <c r="S953">
        <v>513</v>
      </c>
      <c r="T953">
        <v>481</v>
      </c>
      <c r="U953">
        <v>484</v>
      </c>
      <c r="V953">
        <v>419</v>
      </c>
      <c r="W953">
        <v>409</v>
      </c>
      <c r="X953">
        <v>509</v>
      </c>
      <c r="Y953">
        <v>454</v>
      </c>
    </row>
    <row r="954" spans="1:25" x14ac:dyDescent="0.3">
      <c r="A954" t="s">
        <v>18</v>
      </c>
      <c r="B954" t="s">
        <v>17</v>
      </c>
      <c r="C954" t="s">
        <v>245</v>
      </c>
      <c r="D954" t="s">
        <v>306</v>
      </c>
      <c r="E954">
        <v>41</v>
      </c>
      <c r="F954">
        <v>547</v>
      </c>
      <c r="G954">
        <v>563</v>
      </c>
      <c r="H954">
        <v>638</v>
      </c>
      <c r="I954">
        <v>593</v>
      </c>
      <c r="J954">
        <v>616</v>
      </c>
      <c r="K954">
        <v>626</v>
      </c>
      <c r="L954">
        <v>600</v>
      </c>
      <c r="M954">
        <v>643</v>
      </c>
      <c r="N954">
        <v>654</v>
      </c>
      <c r="O954">
        <v>656</v>
      </c>
      <c r="P954">
        <v>607</v>
      </c>
      <c r="Q954">
        <v>577</v>
      </c>
      <c r="R954">
        <v>515</v>
      </c>
      <c r="S954">
        <v>487</v>
      </c>
      <c r="T954">
        <v>498</v>
      </c>
      <c r="U954">
        <v>478</v>
      </c>
      <c r="V954">
        <v>477</v>
      </c>
      <c r="W954">
        <v>417</v>
      </c>
      <c r="X954">
        <v>407</v>
      </c>
      <c r="Y954">
        <v>489</v>
      </c>
    </row>
    <row r="955" spans="1:25" x14ac:dyDescent="0.3">
      <c r="A955" t="s">
        <v>18</v>
      </c>
      <c r="B955" t="s">
        <v>17</v>
      </c>
      <c r="C955" t="s">
        <v>245</v>
      </c>
      <c r="D955" t="s">
        <v>306</v>
      </c>
      <c r="E955">
        <v>42</v>
      </c>
      <c r="F955">
        <v>536</v>
      </c>
      <c r="G955">
        <v>555</v>
      </c>
      <c r="H955">
        <v>560</v>
      </c>
      <c r="I955">
        <v>621</v>
      </c>
      <c r="J955">
        <v>583</v>
      </c>
      <c r="K955">
        <v>616</v>
      </c>
      <c r="L955">
        <v>611</v>
      </c>
      <c r="M955">
        <v>613</v>
      </c>
      <c r="N955">
        <v>638</v>
      </c>
      <c r="O955">
        <v>639</v>
      </c>
      <c r="P955">
        <v>644</v>
      </c>
      <c r="Q955">
        <v>604</v>
      </c>
      <c r="R955">
        <v>577</v>
      </c>
      <c r="S955">
        <v>507</v>
      </c>
      <c r="T955">
        <v>484</v>
      </c>
      <c r="U955">
        <v>502</v>
      </c>
      <c r="V955">
        <v>466</v>
      </c>
      <c r="W955">
        <v>474</v>
      </c>
      <c r="X955">
        <v>429</v>
      </c>
      <c r="Y955">
        <v>402</v>
      </c>
    </row>
    <row r="956" spans="1:25" x14ac:dyDescent="0.3">
      <c r="A956" t="s">
        <v>18</v>
      </c>
      <c r="B956" t="s">
        <v>17</v>
      </c>
      <c r="C956" t="s">
        <v>245</v>
      </c>
      <c r="D956" t="s">
        <v>306</v>
      </c>
      <c r="E956">
        <v>43</v>
      </c>
      <c r="F956">
        <v>538</v>
      </c>
      <c r="G956">
        <v>538</v>
      </c>
      <c r="H956">
        <v>548</v>
      </c>
      <c r="I956">
        <v>559</v>
      </c>
      <c r="J956">
        <v>631</v>
      </c>
      <c r="K956">
        <v>580</v>
      </c>
      <c r="L956">
        <v>618</v>
      </c>
      <c r="M956">
        <v>605</v>
      </c>
      <c r="N956">
        <v>584</v>
      </c>
      <c r="O956">
        <v>629</v>
      </c>
      <c r="P956">
        <v>638</v>
      </c>
      <c r="Q956">
        <v>639</v>
      </c>
      <c r="R956">
        <v>607</v>
      </c>
      <c r="S956">
        <v>586</v>
      </c>
      <c r="T956">
        <v>514</v>
      </c>
      <c r="U956">
        <v>483</v>
      </c>
      <c r="V956">
        <v>500</v>
      </c>
      <c r="W956">
        <v>468</v>
      </c>
      <c r="X956">
        <v>472</v>
      </c>
      <c r="Y956">
        <v>425</v>
      </c>
    </row>
    <row r="957" spans="1:25" x14ac:dyDescent="0.3">
      <c r="A957" t="s">
        <v>18</v>
      </c>
      <c r="B957" t="s">
        <v>17</v>
      </c>
      <c r="C957" t="s">
        <v>245</v>
      </c>
      <c r="D957" t="s">
        <v>306</v>
      </c>
      <c r="E957">
        <v>44</v>
      </c>
      <c r="F957">
        <v>511</v>
      </c>
      <c r="G957">
        <v>534</v>
      </c>
      <c r="H957">
        <v>525</v>
      </c>
      <c r="I957">
        <v>545</v>
      </c>
      <c r="J957">
        <v>553</v>
      </c>
      <c r="K957">
        <v>639</v>
      </c>
      <c r="L957">
        <v>572</v>
      </c>
      <c r="M957">
        <v>616</v>
      </c>
      <c r="N957">
        <v>597</v>
      </c>
      <c r="O957">
        <v>579</v>
      </c>
      <c r="P957">
        <v>615</v>
      </c>
      <c r="Q957">
        <v>638</v>
      </c>
      <c r="R957">
        <v>633</v>
      </c>
      <c r="S957">
        <v>596</v>
      </c>
      <c r="T957">
        <v>572</v>
      </c>
      <c r="U957">
        <v>513</v>
      </c>
      <c r="V957">
        <v>492</v>
      </c>
      <c r="W957">
        <v>499</v>
      </c>
      <c r="X957">
        <v>457</v>
      </c>
      <c r="Y957">
        <v>474</v>
      </c>
    </row>
    <row r="958" spans="1:25" x14ac:dyDescent="0.3">
      <c r="A958" t="s">
        <v>18</v>
      </c>
      <c r="B958" t="s">
        <v>17</v>
      </c>
      <c r="C958" t="s">
        <v>245</v>
      </c>
      <c r="D958" t="s">
        <v>306</v>
      </c>
      <c r="E958">
        <v>45</v>
      </c>
      <c r="F958">
        <v>541</v>
      </c>
      <c r="G958">
        <v>513</v>
      </c>
      <c r="H958">
        <v>518</v>
      </c>
      <c r="I958">
        <v>526</v>
      </c>
      <c r="J958">
        <v>542</v>
      </c>
      <c r="K958">
        <v>537</v>
      </c>
      <c r="L958">
        <v>650</v>
      </c>
      <c r="M958">
        <v>563</v>
      </c>
      <c r="N958">
        <v>595</v>
      </c>
      <c r="O958">
        <v>582</v>
      </c>
      <c r="P958">
        <v>567</v>
      </c>
      <c r="Q958">
        <v>609</v>
      </c>
      <c r="R958">
        <v>628</v>
      </c>
      <c r="S958">
        <v>631</v>
      </c>
      <c r="T958">
        <v>584</v>
      </c>
      <c r="U958">
        <v>577</v>
      </c>
      <c r="V958">
        <v>511</v>
      </c>
      <c r="W958">
        <v>480</v>
      </c>
      <c r="X958">
        <v>510</v>
      </c>
      <c r="Y958">
        <v>449</v>
      </c>
    </row>
    <row r="959" spans="1:25" x14ac:dyDescent="0.3">
      <c r="A959" t="s">
        <v>18</v>
      </c>
      <c r="B959" t="s">
        <v>17</v>
      </c>
      <c r="C959" t="s">
        <v>245</v>
      </c>
      <c r="D959" t="s">
        <v>306</v>
      </c>
      <c r="E959">
        <v>46</v>
      </c>
      <c r="F959">
        <v>501</v>
      </c>
      <c r="G959">
        <v>543</v>
      </c>
      <c r="H959">
        <v>508</v>
      </c>
      <c r="I959">
        <v>516</v>
      </c>
      <c r="J959">
        <v>522</v>
      </c>
      <c r="K959">
        <v>545</v>
      </c>
      <c r="L959">
        <v>529</v>
      </c>
      <c r="M959">
        <v>641</v>
      </c>
      <c r="N959">
        <v>554</v>
      </c>
      <c r="O959">
        <v>598</v>
      </c>
      <c r="P959">
        <v>570</v>
      </c>
      <c r="Q959">
        <v>566</v>
      </c>
      <c r="R959">
        <v>601</v>
      </c>
      <c r="S959">
        <v>629</v>
      </c>
      <c r="T959">
        <v>627</v>
      </c>
      <c r="U959">
        <v>586</v>
      </c>
      <c r="V959">
        <v>570</v>
      </c>
      <c r="W959">
        <v>515</v>
      </c>
      <c r="X959">
        <v>481</v>
      </c>
      <c r="Y959">
        <v>515</v>
      </c>
    </row>
    <row r="960" spans="1:25" x14ac:dyDescent="0.3">
      <c r="A960" t="s">
        <v>18</v>
      </c>
      <c r="B960" t="s">
        <v>17</v>
      </c>
      <c r="C960" t="s">
        <v>245</v>
      </c>
      <c r="D960" t="s">
        <v>306</v>
      </c>
      <c r="E960">
        <v>47</v>
      </c>
      <c r="F960">
        <v>496</v>
      </c>
      <c r="G960">
        <v>493</v>
      </c>
      <c r="H960">
        <v>538</v>
      </c>
      <c r="I960">
        <v>496</v>
      </c>
      <c r="J960">
        <v>529</v>
      </c>
      <c r="K960">
        <v>524</v>
      </c>
      <c r="L960">
        <v>541</v>
      </c>
      <c r="M960">
        <v>528</v>
      </c>
      <c r="N960">
        <v>639</v>
      </c>
      <c r="O960">
        <v>544</v>
      </c>
      <c r="P960">
        <v>597</v>
      </c>
      <c r="Q960">
        <v>555</v>
      </c>
      <c r="R960">
        <v>562</v>
      </c>
      <c r="S960">
        <v>603</v>
      </c>
      <c r="T960">
        <v>628</v>
      </c>
      <c r="U960">
        <v>626</v>
      </c>
      <c r="V960">
        <v>584</v>
      </c>
      <c r="W960">
        <v>562</v>
      </c>
      <c r="X960">
        <v>518</v>
      </c>
      <c r="Y960">
        <v>480</v>
      </c>
    </row>
    <row r="961" spans="1:25" x14ac:dyDescent="0.3">
      <c r="A961" t="s">
        <v>18</v>
      </c>
      <c r="B961" t="s">
        <v>17</v>
      </c>
      <c r="C961" t="s">
        <v>245</v>
      </c>
      <c r="D961" t="s">
        <v>306</v>
      </c>
      <c r="E961">
        <v>48</v>
      </c>
      <c r="F961">
        <v>538</v>
      </c>
      <c r="G961">
        <v>489</v>
      </c>
      <c r="H961">
        <v>495</v>
      </c>
      <c r="I961">
        <v>541</v>
      </c>
      <c r="J961">
        <v>498</v>
      </c>
      <c r="K961">
        <v>518</v>
      </c>
      <c r="L961">
        <v>515</v>
      </c>
      <c r="M961">
        <v>534</v>
      </c>
      <c r="N961">
        <v>515</v>
      </c>
      <c r="O961">
        <v>637</v>
      </c>
      <c r="P961">
        <v>537</v>
      </c>
      <c r="Q961">
        <v>593</v>
      </c>
      <c r="R961">
        <v>559</v>
      </c>
      <c r="S961">
        <v>553</v>
      </c>
      <c r="T961">
        <v>581</v>
      </c>
      <c r="U961">
        <v>624</v>
      </c>
      <c r="V961">
        <v>621</v>
      </c>
      <c r="W961">
        <v>581</v>
      </c>
      <c r="X961">
        <v>562</v>
      </c>
      <c r="Y961">
        <v>520</v>
      </c>
    </row>
    <row r="962" spans="1:25" x14ac:dyDescent="0.3">
      <c r="A962" t="s">
        <v>18</v>
      </c>
      <c r="B962" t="s">
        <v>17</v>
      </c>
      <c r="C962" t="s">
        <v>245</v>
      </c>
      <c r="D962" t="s">
        <v>306</v>
      </c>
      <c r="E962">
        <v>49</v>
      </c>
      <c r="F962">
        <v>535</v>
      </c>
      <c r="G962">
        <v>530</v>
      </c>
      <c r="H962">
        <v>484</v>
      </c>
      <c r="I962">
        <v>488</v>
      </c>
      <c r="J962">
        <v>541</v>
      </c>
      <c r="K962">
        <v>505</v>
      </c>
      <c r="L962">
        <v>510</v>
      </c>
      <c r="M962">
        <v>510</v>
      </c>
      <c r="N962">
        <v>521</v>
      </c>
      <c r="O962">
        <v>510</v>
      </c>
      <c r="P962">
        <v>624</v>
      </c>
      <c r="Q962">
        <v>529</v>
      </c>
      <c r="R962">
        <v>582</v>
      </c>
      <c r="S962">
        <v>552</v>
      </c>
      <c r="T962">
        <v>545</v>
      </c>
      <c r="U962">
        <v>594</v>
      </c>
      <c r="V962">
        <v>627</v>
      </c>
      <c r="W962">
        <v>607</v>
      </c>
      <c r="X962">
        <v>569</v>
      </c>
      <c r="Y962">
        <v>554</v>
      </c>
    </row>
    <row r="963" spans="1:25" x14ac:dyDescent="0.3">
      <c r="A963" t="s">
        <v>18</v>
      </c>
      <c r="B963" t="s">
        <v>17</v>
      </c>
      <c r="C963" t="s">
        <v>245</v>
      </c>
      <c r="D963" t="s">
        <v>306</v>
      </c>
      <c r="E963">
        <v>50</v>
      </c>
      <c r="F963">
        <v>521</v>
      </c>
      <c r="G963">
        <v>534</v>
      </c>
      <c r="H963">
        <v>522</v>
      </c>
      <c r="I963">
        <v>471</v>
      </c>
      <c r="J963">
        <v>479</v>
      </c>
      <c r="K963">
        <v>538</v>
      </c>
      <c r="L963">
        <v>488</v>
      </c>
      <c r="M963">
        <v>495</v>
      </c>
      <c r="N963">
        <v>516</v>
      </c>
      <c r="O963">
        <v>509</v>
      </c>
      <c r="P963">
        <v>508</v>
      </c>
      <c r="Q963">
        <v>619</v>
      </c>
      <c r="R963">
        <v>513</v>
      </c>
      <c r="S963">
        <v>567</v>
      </c>
      <c r="T963">
        <v>554</v>
      </c>
      <c r="U963">
        <v>548</v>
      </c>
      <c r="V963">
        <v>602</v>
      </c>
      <c r="W963">
        <v>620</v>
      </c>
      <c r="X963">
        <v>605</v>
      </c>
      <c r="Y963">
        <v>555</v>
      </c>
    </row>
    <row r="964" spans="1:25" x14ac:dyDescent="0.3">
      <c r="A964" t="s">
        <v>18</v>
      </c>
      <c r="B964" t="s">
        <v>17</v>
      </c>
      <c r="C964" t="s">
        <v>245</v>
      </c>
      <c r="D964" t="s">
        <v>306</v>
      </c>
      <c r="E964">
        <v>51</v>
      </c>
      <c r="F964">
        <v>519</v>
      </c>
      <c r="G964">
        <v>519</v>
      </c>
      <c r="H964">
        <v>529</v>
      </c>
      <c r="I964">
        <v>514</v>
      </c>
      <c r="J964">
        <v>472</v>
      </c>
      <c r="K964">
        <v>471</v>
      </c>
      <c r="L964">
        <v>537</v>
      </c>
      <c r="M964">
        <v>489</v>
      </c>
      <c r="N964">
        <v>487</v>
      </c>
      <c r="O964">
        <v>504</v>
      </c>
      <c r="P964">
        <v>501</v>
      </c>
      <c r="Q964">
        <v>510</v>
      </c>
      <c r="R964">
        <v>611</v>
      </c>
      <c r="S964">
        <v>504</v>
      </c>
      <c r="T964">
        <v>559</v>
      </c>
      <c r="U964">
        <v>549</v>
      </c>
      <c r="V964">
        <v>549</v>
      </c>
      <c r="W964">
        <v>604</v>
      </c>
      <c r="X964">
        <v>609</v>
      </c>
      <c r="Y964">
        <v>604</v>
      </c>
    </row>
    <row r="965" spans="1:25" x14ac:dyDescent="0.3">
      <c r="A965" t="s">
        <v>18</v>
      </c>
      <c r="B965" t="s">
        <v>17</v>
      </c>
      <c r="C965" t="s">
        <v>245</v>
      </c>
      <c r="D965" t="s">
        <v>306</v>
      </c>
      <c r="E965">
        <v>52</v>
      </c>
      <c r="F965">
        <v>550</v>
      </c>
      <c r="G965">
        <v>507</v>
      </c>
      <c r="H965">
        <v>526</v>
      </c>
      <c r="I965">
        <v>523</v>
      </c>
      <c r="J965">
        <v>503</v>
      </c>
      <c r="K965">
        <v>468</v>
      </c>
      <c r="L965">
        <v>465</v>
      </c>
      <c r="M965">
        <v>536</v>
      </c>
      <c r="N965">
        <v>475</v>
      </c>
      <c r="O965">
        <v>481</v>
      </c>
      <c r="P965">
        <v>495</v>
      </c>
      <c r="Q965">
        <v>493</v>
      </c>
      <c r="R965">
        <v>511</v>
      </c>
      <c r="S965">
        <v>602</v>
      </c>
      <c r="T965">
        <v>500</v>
      </c>
      <c r="U965">
        <v>545</v>
      </c>
      <c r="V965">
        <v>552</v>
      </c>
      <c r="W965">
        <v>551</v>
      </c>
      <c r="X965">
        <v>606</v>
      </c>
      <c r="Y965">
        <v>616</v>
      </c>
    </row>
    <row r="966" spans="1:25" x14ac:dyDescent="0.3">
      <c r="A966" t="s">
        <v>18</v>
      </c>
      <c r="B966" t="s">
        <v>17</v>
      </c>
      <c r="C966" t="s">
        <v>245</v>
      </c>
      <c r="D966" t="s">
        <v>306</v>
      </c>
      <c r="E966">
        <v>53</v>
      </c>
      <c r="F966">
        <v>580</v>
      </c>
      <c r="G966">
        <v>560</v>
      </c>
      <c r="H966">
        <v>495</v>
      </c>
      <c r="I966">
        <v>526</v>
      </c>
      <c r="J966">
        <v>523</v>
      </c>
      <c r="K966">
        <v>497</v>
      </c>
      <c r="L966">
        <v>474</v>
      </c>
      <c r="M966">
        <v>463</v>
      </c>
      <c r="N966">
        <v>533</v>
      </c>
      <c r="O966">
        <v>471</v>
      </c>
      <c r="P966">
        <v>470</v>
      </c>
      <c r="Q966">
        <v>486</v>
      </c>
      <c r="R966">
        <v>495</v>
      </c>
      <c r="S966">
        <v>510</v>
      </c>
      <c r="T966">
        <v>604</v>
      </c>
      <c r="U966">
        <v>496</v>
      </c>
      <c r="V966">
        <v>554</v>
      </c>
      <c r="W966">
        <v>545</v>
      </c>
      <c r="X966">
        <v>541</v>
      </c>
      <c r="Y966">
        <v>609</v>
      </c>
    </row>
    <row r="967" spans="1:25" x14ac:dyDescent="0.3">
      <c r="A967" t="s">
        <v>18</v>
      </c>
      <c r="B967" t="s">
        <v>17</v>
      </c>
      <c r="C967" t="s">
        <v>245</v>
      </c>
      <c r="D967" t="s">
        <v>306</v>
      </c>
      <c r="E967">
        <v>54</v>
      </c>
      <c r="F967">
        <v>594</v>
      </c>
      <c r="G967">
        <v>580</v>
      </c>
      <c r="H967">
        <v>558</v>
      </c>
      <c r="I967">
        <v>497</v>
      </c>
      <c r="J967">
        <v>526</v>
      </c>
      <c r="K967">
        <v>509</v>
      </c>
      <c r="L967">
        <v>481</v>
      </c>
      <c r="M967">
        <v>464</v>
      </c>
      <c r="N967">
        <v>457</v>
      </c>
      <c r="O967">
        <v>533</v>
      </c>
      <c r="P967">
        <v>469</v>
      </c>
      <c r="Q967">
        <v>456</v>
      </c>
      <c r="R967">
        <v>483</v>
      </c>
      <c r="S967">
        <v>490</v>
      </c>
      <c r="T967">
        <v>506</v>
      </c>
      <c r="U967">
        <v>606</v>
      </c>
      <c r="V967">
        <v>499</v>
      </c>
      <c r="W967">
        <v>560</v>
      </c>
      <c r="X967">
        <v>554</v>
      </c>
      <c r="Y967">
        <v>543</v>
      </c>
    </row>
    <row r="968" spans="1:25" x14ac:dyDescent="0.3">
      <c r="A968" t="s">
        <v>18</v>
      </c>
      <c r="B968" t="s">
        <v>17</v>
      </c>
      <c r="C968" t="s">
        <v>245</v>
      </c>
      <c r="D968" t="s">
        <v>306</v>
      </c>
      <c r="E968">
        <v>55</v>
      </c>
      <c r="F968">
        <v>484</v>
      </c>
      <c r="G968">
        <v>595</v>
      </c>
      <c r="H968">
        <v>571</v>
      </c>
      <c r="I968">
        <v>559</v>
      </c>
      <c r="J968">
        <v>492</v>
      </c>
      <c r="K968">
        <v>525</v>
      </c>
      <c r="L968">
        <v>505</v>
      </c>
      <c r="M968">
        <v>465</v>
      </c>
      <c r="N968">
        <v>454</v>
      </c>
      <c r="O968">
        <v>456</v>
      </c>
      <c r="P968">
        <v>516</v>
      </c>
      <c r="Q968">
        <v>472</v>
      </c>
      <c r="R968">
        <v>457</v>
      </c>
      <c r="S968">
        <v>485</v>
      </c>
      <c r="T968">
        <v>485</v>
      </c>
      <c r="U968">
        <v>510</v>
      </c>
      <c r="V968">
        <v>597</v>
      </c>
      <c r="W968">
        <v>504</v>
      </c>
      <c r="X968">
        <v>561</v>
      </c>
      <c r="Y968">
        <v>553</v>
      </c>
    </row>
    <row r="969" spans="1:25" x14ac:dyDescent="0.3">
      <c r="A969" t="s">
        <v>18</v>
      </c>
      <c r="B969" t="s">
        <v>17</v>
      </c>
      <c r="C969" t="s">
        <v>245</v>
      </c>
      <c r="D969" t="s">
        <v>306</v>
      </c>
      <c r="E969">
        <v>56</v>
      </c>
      <c r="F969">
        <v>490</v>
      </c>
      <c r="G969">
        <v>487</v>
      </c>
      <c r="H969">
        <v>601</v>
      </c>
      <c r="I969">
        <v>561</v>
      </c>
      <c r="J969">
        <v>552</v>
      </c>
      <c r="K969">
        <v>486</v>
      </c>
      <c r="L969">
        <v>523</v>
      </c>
      <c r="M969">
        <v>496</v>
      </c>
      <c r="N969">
        <v>460</v>
      </c>
      <c r="O969">
        <v>442</v>
      </c>
      <c r="P969">
        <v>439</v>
      </c>
      <c r="Q969">
        <v>509</v>
      </c>
      <c r="R969">
        <v>470</v>
      </c>
      <c r="S969">
        <v>457</v>
      </c>
      <c r="T969">
        <v>477</v>
      </c>
      <c r="U969">
        <v>482</v>
      </c>
      <c r="V969">
        <v>509</v>
      </c>
      <c r="W969">
        <v>601</v>
      </c>
      <c r="X969">
        <v>503</v>
      </c>
      <c r="Y969">
        <v>554</v>
      </c>
    </row>
    <row r="970" spans="1:25" x14ac:dyDescent="0.3">
      <c r="A970" t="s">
        <v>18</v>
      </c>
      <c r="B970" t="s">
        <v>17</v>
      </c>
      <c r="C970" t="s">
        <v>245</v>
      </c>
      <c r="D970" t="s">
        <v>306</v>
      </c>
      <c r="E970">
        <v>57</v>
      </c>
      <c r="F970">
        <v>453</v>
      </c>
      <c r="G970">
        <v>472</v>
      </c>
      <c r="H970">
        <v>480</v>
      </c>
      <c r="I970">
        <v>602</v>
      </c>
      <c r="J970">
        <v>555</v>
      </c>
      <c r="K970">
        <v>562</v>
      </c>
      <c r="L970">
        <v>475</v>
      </c>
      <c r="M970">
        <v>510</v>
      </c>
      <c r="N970">
        <v>493</v>
      </c>
      <c r="O970">
        <v>452</v>
      </c>
      <c r="P970">
        <v>429</v>
      </c>
      <c r="Q970">
        <v>441</v>
      </c>
      <c r="R970">
        <v>508</v>
      </c>
      <c r="S970">
        <v>472</v>
      </c>
      <c r="T970">
        <v>454</v>
      </c>
      <c r="U970">
        <v>462</v>
      </c>
      <c r="V970">
        <v>465</v>
      </c>
      <c r="W970">
        <v>507</v>
      </c>
      <c r="X970">
        <v>584</v>
      </c>
      <c r="Y970">
        <v>501</v>
      </c>
    </row>
    <row r="971" spans="1:25" x14ac:dyDescent="0.3">
      <c r="A971" t="s">
        <v>18</v>
      </c>
      <c r="B971" t="s">
        <v>17</v>
      </c>
      <c r="C971" t="s">
        <v>245</v>
      </c>
      <c r="D971" t="s">
        <v>306</v>
      </c>
      <c r="E971">
        <v>58</v>
      </c>
      <c r="F971">
        <v>448</v>
      </c>
      <c r="G971">
        <v>461</v>
      </c>
      <c r="H971">
        <v>469</v>
      </c>
      <c r="I971">
        <v>484</v>
      </c>
      <c r="J971">
        <v>591</v>
      </c>
      <c r="K971">
        <v>550</v>
      </c>
      <c r="L971">
        <v>553</v>
      </c>
      <c r="M971">
        <v>469</v>
      </c>
      <c r="N971">
        <v>514</v>
      </c>
      <c r="O971">
        <v>486</v>
      </c>
      <c r="P971">
        <v>442</v>
      </c>
      <c r="Q971">
        <v>427</v>
      </c>
      <c r="R971">
        <v>437</v>
      </c>
      <c r="S971">
        <v>499</v>
      </c>
      <c r="T971">
        <v>463</v>
      </c>
      <c r="U971">
        <v>455</v>
      </c>
      <c r="V971">
        <v>459</v>
      </c>
      <c r="W971">
        <v>457</v>
      </c>
      <c r="X971">
        <v>505</v>
      </c>
      <c r="Y971">
        <v>575</v>
      </c>
    </row>
    <row r="972" spans="1:25" x14ac:dyDescent="0.3">
      <c r="A972" t="s">
        <v>18</v>
      </c>
      <c r="B972" t="s">
        <v>17</v>
      </c>
      <c r="C972" t="s">
        <v>245</v>
      </c>
      <c r="D972" t="s">
        <v>306</v>
      </c>
      <c r="E972">
        <v>59</v>
      </c>
      <c r="F972">
        <v>428</v>
      </c>
      <c r="G972">
        <v>453</v>
      </c>
      <c r="H972">
        <v>459</v>
      </c>
      <c r="I972">
        <v>467</v>
      </c>
      <c r="J972">
        <v>482</v>
      </c>
      <c r="K972">
        <v>593</v>
      </c>
      <c r="L972">
        <v>545</v>
      </c>
      <c r="M972">
        <v>549</v>
      </c>
      <c r="N972">
        <v>462</v>
      </c>
      <c r="O972">
        <v>506</v>
      </c>
      <c r="P972">
        <v>474</v>
      </c>
      <c r="Q972">
        <v>435</v>
      </c>
      <c r="R972">
        <v>427</v>
      </c>
      <c r="S972">
        <v>420</v>
      </c>
      <c r="T972">
        <v>493</v>
      </c>
      <c r="U972">
        <v>458</v>
      </c>
      <c r="V972">
        <v>452</v>
      </c>
      <c r="W972">
        <v>445</v>
      </c>
      <c r="X972">
        <v>453</v>
      </c>
      <c r="Y972">
        <v>494</v>
      </c>
    </row>
    <row r="973" spans="1:25" x14ac:dyDescent="0.3">
      <c r="A973" t="s">
        <v>18</v>
      </c>
      <c r="B973" t="s">
        <v>17</v>
      </c>
      <c r="C973" t="s">
        <v>245</v>
      </c>
      <c r="D973" t="s">
        <v>306</v>
      </c>
      <c r="E973">
        <v>60</v>
      </c>
      <c r="F973">
        <v>394</v>
      </c>
      <c r="G973">
        <v>435</v>
      </c>
      <c r="H973">
        <v>449</v>
      </c>
      <c r="I973">
        <v>455</v>
      </c>
      <c r="J973">
        <v>453</v>
      </c>
      <c r="K973">
        <v>470</v>
      </c>
      <c r="L973">
        <v>583</v>
      </c>
      <c r="M973">
        <v>536</v>
      </c>
      <c r="N973">
        <v>538</v>
      </c>
      <c r="O973">
        <v>451</v>
      </c>
      <c r="P973">
        <v>502</v>
      </c>
      <c r="Q973">
        <v>469</v>
      </c>
      <c r="R973">
        <v>426</v>
      </c>
      <c r="S973">
        <v>418</v>
      </c>
      <c r="T973">
        <v>410</v>
      </c>
      <c r="U973">
        <v>491</v>
      </c>
      <c r="V973">
        <v>444</v>
      </c>
      <c r="W973">
        <v>449</v>
      </c>
      <c r="X973">
        <v>447</v>
      </c>
      <c r="Y973">
        <v>458</v>
      </c>
    </row>
    <row r="974" spans="1:25" x14ac:dyDescent="0.3">
      <c r="A974" t="s">
        <v>18</v>
      </c>
      <c r="B974" t="s">
        <v>17</v>
      </c>
      <c r="C974" t="s">
        <v>245</v>
      </c>
      <c r="D974" t="s">
        <v>306</v>
      </c>
      <c r="E974">
        <v>61</v>
      </c>
      <c r="F974">
        <v>390</v>
      </c>
      <c r="G974">
        <v>387</v>
      </c>
      <c r="H974">
        <v>433</v>
      </c>
      <c r="I974">
        <v>447</v>
      </c>
      <c r="J974">
        <v>449</v>
      </c>
      <c r="K974">
        <v>441</v>
      </c>
      <c r="L974">
        <v>461</v>
      </c>
      <c r="M974">
        <v>583</v>
      </c>
      <c r="N974">
        <v>536</v>
      </c>
      <c r="O974">
        <v>536</v>
      </c>
      <c r="P974">
        <v>450</v>
      </c>
      <c r="Q974">
        <v>493</v>
      </c>
      <c r="R974">
        <v>462</v>
      </c>
      <c r="S974">
        <v>417</v>
      </c>
      <c r="T974">
        <v>416</v>
      </c>
      <c r="U974">
        <v>416</v>
      </c>
      <c r="V974">
        <v>486</v>
      </c>
      <c r="W974">
        <v>441</v>
      </c>
      <c r="X974">
        <v>436</v>
      </c>
      <c r="Y974">
        <v>442</v>
      </c>
    </row>
    <row r="975" spans="1:25" x14ac:dyDescent="0.3">
      <c r="A975" t="s">
        <v>18</v>
      </c>
      <c r="B975" t="s">
        <v>17</v>
      </c>
      <c r="C975" t="s">
        <v>245</v>
      </c>
      <c r="D975" t="s">
        <v>306</v>
      </c>
      <c r="E975">
        <v>62</v>
      </c>
      <c r="F975">
        <v>376</v>
      </c>
      <c r="G975">
        <v>383</v>
      </c>
      <c r="H975">
        <v>389</v>
      </c>
      <c r="I975">
        <v>430</v>
      </c>
      <c r="J975">
        <v>432</v>
      </c>
      <c r="K975">
        <v>449</v>
      </c>
      <c r="L975">
        <v>435</v>
      </c>
      <c r="M975">
        <v>446</v>
      </c>
      <c r="N975">
        <v>577</v>
      </c>
      <c r="O975">
        <v>535</v>
      </c>
      <c r="P975">
        <v>526</v>
      </c>
      <c r="Q975">
        <v>442</v>
      </c>
      <c r="R975">
        <v>489</v>
      </c>
      <c r="S975">
        <v>443</v>
      </c>
      <c r="T975">
        <v>416</v>
      </c>
      <c r="U975">
        <v>407</v>
      </c>
      <c r="V975">
        <v>415</v>
      </c>
      <c r="W975">
        <v>484</v>
      </c>
      <c r="X975">
        <v>437</v>
      </c>
      <c r="Y975">
        <v>429</v>
      </c>
    </row>
    <row r="976" spans="1:25" x14ac:dyDescent="0.3">
      <c r="A976" t="s">
        <v>18</v>
      </c>
      <c r="B976" t="s">
        <v>17</v>
      </c>
      <c r="C976" t="s">
        <v>245</v>
      </c>
      <c r="D976" t="s">
        <v>306</v>
      </c>
      <c r="E976">
        <v>63</v>
      </c>
      <c r="F976">
        <v>401</v>
      </c>
      <c r="G976">
        <v>372</v>
      </c>
      <c r="H976">
        <v>375</v>
      </c>
      <c r="I976">
        <v>379</v>
      </c>
      <c r="J976">
        <v>418</v>
      </c>
      <c r="K976">
        <v>427</v>
      </c>
      <c r="L976">
        <v>438</v>
      </c>
      <c r="M976">
        <v>422</v>
      </c>
      <c r="N976">
        <v>444</v>
      </c>
      <c r="O976">
        <v>573</v>
      </c>
      <c r="P976">
        <v>531</v>
      </c>
      <c r="Q976">
        <v>521</v>
      </c>
      <c r="R976">
        <v>434</v>
      </c>
      <c r="S976">
        <v>491</v>
      </c>
      <c r="T976">
        <v>432</v>
      </c>
      <c r="U976">
        <v>413</v>
      </c>
      <c r="V976">
        <v>390</v>
      </c>
      <c r="W976">
        <v>414</v>
      </c>
      <c r="X976">
        <v>472</v>
      </c>
      <c r="Y976">
        <v>439</v>
      </c>
    </row>
    <row r="977" spans="1:25" x14ac:dyDescent="0.3">
      <c r="A977" t="s">
        <v>18</v>
      </c>
      <c r="B977" t="s">
        <v>17</v>
      </c>
      <c r="C977" t="s">
        <v>245</v>
      </c>
      <c r="D977" t="s">
        <v>306</v>
      </c>
      <c r="E977">
        <v>64</v>
      </c>
      <c r="F977">
        <v>390</v>
      </c>
      <c r="G977">
        <v>385</v>
      </c>
      <c r="H977">
        <v>363</v>
      </c>
      <c r="I977">
        <v>366</v>
      </c>
      <c r="J977">
        <v>378</v>
      </c>
      <c r="K977">
        <v>420</v>
      </c>
      <c r="L977">
        <v>408</v>
      </c>
      <c r="M977">
        <v>430</v>
      </c>
      <c r="N977">
        <v>406</v>
      </c>
      <c r="O977">
        <v>440</v>
      </c>
      <c r="P977">
        <v>576</v>
      </c>
      <c r="Q977">
        <v>511</v>
      </c>
      <c r="R977">
        <v>510</v>
      </c>
      <c r="S977">
        <v>425</v>
      </c>
      <c r="T977">
        <v>482</v>
      </c>
      <c r="U977">
        <v>427</v>
      </c>
      <c r="V977">
        <v>407</v>
      </c>
      <c r="W977">
        <v>370</v>
      </c>
      <c r="X977">
        <v>406</v>
      </c>
      <c r="Y977">
        <v>473</v>
      </c>
    </row>
    <row r="978" spans="1:25" x14ac:dyDescent="0.3">
      <c r="A978" t="s">
        <v>18</v>
      </c>
      <c r="B978" t="s">
        <v>17</v>
      </c>
      <c r="C978" t="s">
        <v>245</v>
      </c>
      <c r="D978" t="s">
        <v>306</v>
      </c>
      <c r="E978">
        <v>65</v>
      </c>
      <c r="F978">
        <v>365</v>
      </c>
      <c r="G978">
        <v>376</v>
      </c>
      <c r="H978">
        <v>372</v>
      </c>
      <c r="I978">
        <v>364</v>
      </c>
      <c r="J978">
        <v>365</v>
      </c>
      <c r="K978">
        <v>369</v>
      </c>
      <c r="L978">
        <v>415</v>
      </c>
      <c r="M978">
        <v>390</v>
      </c>
      <c r="N978">
        <v>425</v>
      </c>
      <c r="O978">
        <v>397</v>
      </c>
      <c r="P978">
        <v>437</v>
      </c>
      <c r="Q978">
        <v>567</v>
      </c>
      <c r="R978">
        <v>501</v>
      </c>
      <c r="S978">
        <v>494</v>
      </c>
      <c r="T978">
        <v>418</v>
      </c>
      <c r="U978">
        <v>476</v>
      </c>
      <c r="V978">
        <v>413</v>
      </c>
      <c r="W978">
        <v>393</v>
      </c>
      <c r="X978">
        <v>372</v>
      </c>
      <c r="Y978">
        <v>404</v>
      </c>
    </row>
    <row r="979" spans="1:25" x14ac:dyDescent="0.3">
      <c r="A979" t="s">
        <v>18</v>
      </c>
      <c r="B979" t="s">
        <v>17</v>
      </c>
      <c r="C979" t="s">
        <v>245</v>
      </c>
      <c r="D979" t="s">
        <v>306</v>
      </c>
      <c r="E979">
        <v>66</v>
      </c>
      <c r="F979">
        <v>350</v>
      </c>
      <c r="G979">
        <v>348</v>
      </c>
      <c r="H979">
        <v>372</v>
      </c>
      <c r="I979">
        <v>369</v>
      </c>
      <c r="J979">
        <v>350</v>
      </c>
      <c r="K979">
        <v>360</v>
      </c>
      <c r="L979">
        <v>349</v>
      </c>
      <c r="M979">
        <v>410</v>
      </c>
      <c r="N979">
        <v>378</v>
      </c>
      <c r="O979">
        <v>421</v>
      </c>
      <c r="P979">
        <v>389</v>
      </c>
      <c r="Q979">
        <v>428</v>
      </c>
      <c r="R979">
        <v>553</v>
      </c>
      <c r="S979">
        <v>491</v>
      </c>
      <c r="T979">
        <v>486</v>
      </c>
      <c r="U979">
        <v>411</v>
      </c>
      <c r="V979">
        <v>459</v>
      </c>
      <c r="W979">
        <v>399</v>
      </c>
      <c r="X979">
        <v>381</v>
      </c>
      <c r="Y979">
        <v>367</v>
      </c>
    </row>
    <row r="980" spans="1:25" x14ac:dyDescent="0.3">
      <c r="A980" t="s">
        <v>18</v>
      </c>
      <c r="B980" t="s">
        <v>17</v>
      </c>
      <c r="C980" t="s">
        <v>245</v>
      </c>
      <c r="D980" t="s">
        <v>306</v>
      </c>
      <c r="E980">
        <v>67</v>
      </c>
      <c r="F980">
        <v>303</v>
      </c>
      <c r="G980">
        <v>346</v>
      </c>
      <c r="H980">
        <v>336</v>
      </c>
      <c r="I980">
        <v>353</v>
      </c>
      <c r="J980">
        <v>358</v>
      </c>
      <c r="K980">
        <v>335</v>
      </c>
      <c r="L980">
        <v>356</v>
      </c>
      <c r="M980">
        <v>334</v>
      </c>
      <c r="N980">
        <v>403</v>
      </c>
      <c r="O980">
        <v>369</v>
      </c>
      <c r="P980">
        <v>416</v>
      </c>
      <c r="Q980">
        <v>381</v>
      </c>
      <c r="R980">
        <v>418</v>
      </c>
      <c r="S980">
        <v>537</v>
      </c>
      <c r="T980">
        <v>487</v>
      </c>
      <c r="U980">
        <v>480</v>
      </c>
      <c r="V980">
        <v>404</v>
      </c>
      <c r="W980">
        <v>458</v>
      </c>
      <c r="X980">
        <v>392</v>
      </c>
      <c r="Y980">
        <v>359</v>
      </c>
    </row>
    <row r="981" spans="1:25" x14ac:dyDescent="0.3">
      <c r="A981" t="s">
        <v>18</v>
      </c>
      <c r="B981" t="s">
        <v>17</v>
      </c>
      <c r="C981" t="s">
        <v>245</v>
      </c>
      <c r="D981" t="s">
        <v>306</v>
      </c>
      <c r="E981">
        <v>68</v>
      </c>
      <c r="F981">
        <v>269</v>
      </c>
      <c r="G981">
        <v>293</v>
      </c>
      <c r="H981">
        <v>336</v>
      </c>
      <c r="I981">
        <v>329</v>
      </c>
      <c r="J981">
        <v>351</v>
      </c>
      <c r="K981">
        <v>350</v>
      </c>
      <c r="L981">
        <v>324</v>
      </c>
      <c r="M981">
        <v>347</v>
      </c>
      <c r="N981">
        <v>321</v>
      </c>
      <c r="O981">
        <v>396</v>
      </c>
      <c r="P981">
        <v>367</v>
      </c>
      <c r="Q981">
        <v>414</v>
      </c>
      <c r="R981">
        <v>382</v>
      </c>
      <c r="S981">
        <v>402</v>
      </c>
      <c r="T981">
        <v>538</v>
      </c>
      <c r="U981">
        <v>472</v>
      </c>
      <c r="V981">
        <v>473</v>
      </c>
      <c r="W981">
        <v>396</v>
      </c>
      <c r="X981">
        <v>454</v>
      </c>
      <c r="Y981">
        <v>383</v>
      </c>
    </row>
    <row r="982" spans="1:25" x14ac:dyDescent="0.3">
      <c r="A982" t="s">
        <v>18</v>
      </c>
      <c r="B982" t="s">
        <v>17</v>
      </c>
      <c r="C982" t="s">
        <v>245</v>
      </c>
      <c r="D982" t="s">
        <v>306</v>
      </c>
      <c r="E982">
        <v>69</v>
      </c>
      <c r="F982">
        <v>265</v>
      </c>
      <c r="G982">
        <v>256</v>
      </c>
      <c r="H982">
        <v>286</v>
      </c>
      <c r="I982">
        <v>312</v>
      </c>
      <c r="J982">
        <v>318</v>
      </c>
      <c r="K982">
        <v>339</v>
      </c>
      <c r="L982">
        <v>334</v>
      </c>
      <c r="M982">
        <v>306</v>
      </c>
      <c r="N982">
        <v>332</v>
      </c>
      <c r="O982">
        <v>318</v>
      </c>
      <c r="P982">
        <v>396</v>
      </c>
      <c r="Q982">
        <v>361</v>
      </c>
      <c r="R982">
        <v>405</v>
      </c>
      <c r="S982">
        <v>376</v>
      </c>
      <c r="T982">
        <v>383</v>
      </c>
      <c r="U982">
        <v>525</v>
      </c>
      <c r="V982">
        <v>463</v>
      </c>
      <c r="W982">
        <v>472</v>
      </c>
      <c r="X982">
        <v>377</v>
      </c>
      <c r="Y982">
        <v>433</v>
      </c>
    </row>
    <row r="983" spans="1:25" x14ac:dyDescent="0.3">
      <c r="A983" t="s">
        <v>18</v>
      </c>
      <c r="B983" t="s">
        <v>17</v>
      </c>
      <c r="C983" t="s">
        <v>245</v>
      </c>
      <c r="D983" t="s">
        <v>306</v>
      </c>
      <c r="E983">
        <v>70</v>
      </c>
      <c r="F983">
        <v>287</v>
      </c>
      <c r="G983">
        <v>254</v>
      </c>
      <c r="H983">
        <v>244</v>
      </c>
      <c r="I983">
        <v>280</v>
      </c>
      <c r="J983">
        <v>297</v>
      </c>
      <c r="K983">
        <v>312</v>
      </c>
      <c r="L983">
        <v>330</v>
      </c>
      <c r="M983">
        <v>319</v>
      </c>
      <c r="N983">
        <v>296</v>
      </c>
      <c r="O983">
        <v>320</v>
      </c>
      <c r="P983">
        <v>306</v>
      </c>
      <c r="Q983">
        <v>385</v>
      </c>
      <c r="R983">
        <v>352</v>
      </c>
      <c r="S983">
        <v>388</v>
      </c>
      <c r="T983">
        <v>373</v>
      </c>
      <c r="U983">
        <v>363</v>
      </c>
      <c r="V983">
        <v>517</v>
      </c>
      <c r="W983">
        <v>448</v>
      </c>
      <c r="X983">
        <v>460</v>
      </c>
      <c r="Y983">
        <v>370</v>
      </c>
    </row>
    <row r="984" spans="1:25" x14ac:dyDescent="0.3">
      <c r="A984" t="s">
        <v>18</v>
      </c>
      <c r="B984" t="s">
        <v>17</v>
      </c>
      <c r="C984" t="s">
        <v>245</v>
      </c>
      <c r="D984" t="s">
        <v>306</v>
      </c>
      <c r="E984">
        <v>71</v>
      </c>
      <c r="F984">
        <v>288</v>
      </c>
      <c r="G984">
        <v>278</v>
      </c>
      <c r="H984">
        <v>249</v>
      </c>
      <c r="I984">
        <v>234</v>
      </c>
      <c r="J984">
        <v>270</v>
      </c>
      <c r="K984">
        <v>288</v>
      </c>
      <c r="L984">
        <v>305</v>
      </c>
      <c r="M984">
        <v>307</v>
      </c>
      <c r="N984">
        <v>306</v>
      </c>
      <c r="O984">
        <v>285</v>
      </c>
      <c r="P984">
        <v>316</v>
      </c>
      <c r="Q984">
        <v>301</v>
      </c>
      <c r="R984">
        <v>376</v>
      </c>
      <c r="S984">
        <v>336</v>
      </c>
      <c r="T984">
        <v>382</v>
      </c>
      <c r="U984">
        <v>363</v>
      </c>
      <c r="V984">
        <v>357</v>
      </c>
      <c r="W984">
        <v>508</v>
      </c>
      <c r="X984">
        <v>446</v>
      </c>
      <c r="Y984">
        <v>451</v>
      </c>
    </row>
    <row r="985" spans="1:25" x14ac:dyDescent="0.3">
      <c r="A985" t="s">
        <v>18</v>
      </c>
      <c r="B985" t="s">
        <v>17</v>
      </c>
      <c r="C985" t="s">
        <v>245</v>
      </c>
      <c r="D985" t="s">
        <v>306</v>
      </c>
      <c r="E985">
        <v>72</v>
      </c>
      <c r="F985">
        <v>279</v>
      </c>
      <c r="G985">
        <v>276</v>
      </c>
      <c r="H985">
        <v>269</v>
      </c>
      <c r="I985">
        <v>244</v>
      </c>
      <c r="J985">
        <v>224</v>
      </c>
      <c r="K985">
        <v>258</v>
      </c>
      <c r="L985">
        <v>282</v>
      </c>
      <c r="M985">
        <v>293</v>
      </c>
      <c r="N985">
        <v>306</v>
      </c>
      <c r="O985">
        <v>300</v>
      </c>
      <c r="P985">
        <v>272</v>
      </c>
      <c r="Q985">
        <v>309</v>
      </c>
      <c r="R985">
        <v>290</v>
      </c>
      <c r="S985">
        <v>369</v>
      </c>
      <c r="T985">
        <v>330</v>
      </c>
      <c r="U985">
        <v>372</v>
      </c>
      <c r="V985">
        <v>362</v>
      </c>
      <c r="W985">
        <v>360</v>
      </c>
      <c r="X985">
        <v>493</v>
      </c>
      <c r="Y985">
        <v>432</v>
      </c>
    </row>
    <row r="986" spans="1:25" x14ac:dyDescent="0.3">
      <c r="A986" t="s">
        <v>18</v>
      </c>
      <c r="B986" t="s">
        <v>17</v>
      </c>
      <c r="C986" t="s">
        <v>245</v>
      </c>
      <c r="D986" t="s">
        <v>306</v>
      </c>
      <c r="E986">
        <v>73</v>
      </c>
      <c r="F986">
        <v>261</v>
      </c>
      <c r="G986">
        <v>266</v>
      </c>
      <c r="H986">
        <v>264</v>
      </c>
      <c r="I986">
        <v>261</v>
      </c>
      <c r="J986">
        <v>235</v>
      </c>
      <c r="K986">
        <v>218</v>
      </c>
      <c r="L986">
        <v>249</v>
      </c>
      <c r="M986">
        <v>277</v>
      </c>
      <c r="N986">
        <v>279</v>
      </c>
      <c r="O986">
        <v>289</v>
      </c>
      <c r="P986">
        <v>288</v>
      </c>
      <c r="Q986">
        <v>261</v>
      </c>
      <c r="R986">
        <v>297</v>
      </c>
      <c r="S986">
        <v>272</v>
      </c>
      <c r="T986">
        <v>352</v>
      </c>
      <c r="U986">
        <v>327</v>
      </c>
      <c r="V986">
        <v>353</v>
      </c>
      <c r="W986">
        <v>353</v>
      </c>
      <c r="X986">
        <v>349</v>
      </c>
      <c r="Y986">
        <v>478</v>
      </c>
    </row>
    <row r="987" spans="1:25" x14ac:dyDescent="0.3">
      <c r="A987" t="s">
        <v>18</v>
      </c>
      <c r="B987" t="s">
        <v>17</v>
      </c>
      <c r="C987" t="s">
        <v>245</v>
      </c>
      <c r="D987" t="s">
        <v>306</v>
      </c>
      <c r="E987">
        <v>74</v>
      </c>
      <c r="F987">
        <v>236</v>
      </c>
      <c r="G987">
        <v>246</v>
      </c>
      <c r="H987">
        <v>251</v>
      </c>
      <c r="I987">
        <v>254</v>
      </c>
      <c r="J987">
        <v>253</v>
      </c>
      <c r="K987">
        <v>219</v>
      </c>
      <c r="L987">
        <v>207</v>
      </c>
      <c r="M987">
        <v>238</v>
      </c>
      <c r="N987">
        <v>263</v>
      </c>
      <c r="O987">
        <v>273</v>
      </c>
      <c r="P987">
        <v>275</v>
      </c>
      <c r="Q987">
        <v>279</v>
      </c>
      <c r="R987">
        <v>252</v>
      </c>
      <c r="S987">
        <v>286</v>
      </c>
      <c r="T987">
        <v>267</v>
      </c>
      <c r="U987">
        <v>340</v>
      </c>
      <c r="V987">
        <v>314</v>
      </c>
      <c r="W987">
        <v>352</v>
      </c>
      <c r="X987">
        <v>333</v>
      </c>
      <c r="Y987">
        <v>345</v>
      </c>
    </row>
    <row r="988" spans="1:25" x14ac:dyDescent="0.3">
      <c r="A988" t="s">
        <v>18</v>
      </c>
      <c r="B988" t="s">
        <v>17</v>
      </c>
      <c r="C988" t="s">
        <v>245</v>
      </c>
      <c r="D988" t="s">
        <v>306</v>
      </c>
      <c r="E988">
        <v>75</v>
      </c>
      <c r="F988">
        <v>245</v>
      </c>
      <c r="G988">
        <v>228</v>
      </c>
      <c r="H988">
        <v>225</v>
      </c>
      <c r="I988">
        <v>245</v>
      </c>
      <c r="J988">
        <v>239</v>
      </c>
      <c r="K988">
        <v>243</v>
      </c>
      <c r="L988">
        <v>208</v>
      </c>
      <c r="M988">
        <v>201</v>
      </c>
      <c r="N988">
        <v>232</v>
      </c>
      <c r="O988">
        <v>251</v>
      </c>
      <c r="P988">
        <v>271</v>
      </c>
      <c r="Q988">
        <v>262</v>
      </c>
      <c r="R988">
        <v>265</v>
      </c>
      <c r="S988">
        <v>249</v>
      </c>
      <c r="T988">
        <v>277</v>
      </c>
      <c r="U988">
        <v>255</v>
      </c>
      <c r="V988">
        <v>327</v>
      </c>
      <c r="W988">
        <v>306</v>
      </c>
      <c r="X988">
        <v>343</v>
      </c>
      <c r="Y988">
        <v>327</v>
      </c>
    </row>
    <row r="989" spans="1:25" x14ac:dyDescent="0.3">
      <c r="A989" t="s">
        <v>18</v>
      </c>
      <c r="B989" t="s">
        <v>17</v>
      </c>
      <c r="C989" t="s">
        <v>245</v>
      </c>
      <c r="D989" t="s">
        <v>306</v>
      </c>
      <c r="E989">
        <v>76</v>
      </c>
      <c r="F989">
        <v>239</v>
      </c>
      <c r="G989">
        <v>232</v>
      </c>
      <c r="H989">
        <v>222</v>
      </c>
      <c r="I989">
        <v>213</v>
      </c>
      <c r="J989">
        <v>232</v>
      </c>
      <c r="K989">
        <v>226</v>
      </c>
      <c r="L989">
        <v>232</v>
      </c>
      <c r="M989">
        <v>199</v>
      </c>
      <c r="N989">
        <v>187</v>
      </c>
      <c r="O989">
        <v>224</v>
      </c>
      <c r="P989">
        <v>245</v>
      </c>
      <c r="Q989">
        <v>260</v>
      </c>
      <c r="R989">
        <v>247</v>
      </c>
      <c r="S989">
        <v>252</v>
      </c>
      <c r="T989">
        <v>240</v>
      </c>
      <c r="U989">
        <v>269</v>
      </c>
      <c r="V989">
        <v>242</v>
      </c>
      <c r="W989">
        <v>316</v>
      </c>
      <c r="X989">
        <v>293</v>
      </c>
      <c r="Y989">
        <v>326</v>
      </c>
    </row>
    <row r="990" spans="1:25" x14ac:dyDescent="0.3">
      <c r="A990" t="s">
        <v>18</v>
      </c>
      <c r="B990" t="s">
        <v>17</v>
      </c>
      <c r="C990" t="s">
        <v>245</v>
      </c>
      <c r="D990" t="s">
        <v>306</v>
      </c>
      <c r="E990">
        <v>77</v>
      </c>
      <c r="F990">
        <v>211</v>
      </c>
      <c r="G990">
        <v>226</v>
      </c>
      <c r="H990">
        <v>215</v>
      </c>
      <c r="I990">
        <v>213</v>
      </c>
      <c r="J990">
        <v>204</v>
      </c>
      <c r="K990">
        <v>216</v>
      </c>
      <c r="L990">
        <v>211</v>
      </c>
      <c r="M990">
        <v>220</v>
      </c>
      <c r="N990">
        <v>194</v>
      </c>
      <c r="O990">
        <v>174</v>
      </c>
      <c r="P990">
        <v>208</v>
      </c>
      <c r="Q990">
        <v>234</v>
      </c>
      <c r="R990">
        <v>252</v>
      </c>
      <c r="S990">
        <v>235</v>
      </c>
      <c r="T990">
        <v>241</v>
      </c>
      <c r="U990">
        <v>232</v>
      </c>
      <c r="V990">
        <v>257</v>
      </c>
      <c r="W990">
        <v>228</v>
      </c>
      <c r="X990">
        <v>300</v>
      </c>
      <c r="Y990">
        <v>281</v>
      </c>
    </row>
    <row r="991" spans="1:25" x14ac:dyDescent="0.3">
      <c r="A991" t="s">
        <v>18</v>
      </c>
      <c r="B991" t="s">
        <v>17</v>
      </c>
      <c r="C991" t="s">
        <v>245</v>
      </c>
      <c r="D991" t="s">
        <v>306</v>
      </c>
      <c r="E991">
        <v>78</v>
      </c>
      <c r="F991">
        <v>222</v>
      </c>
      <c r="G991">
        <v>196</v>
      </c>
      <c r="H991">
        <v>208</v>
      </c>
      <c r="I991">
        <v>198</v>
      </c>
      <c r="J991">
        <v>201</v>
      </c>
      <c r="K991">
        <v>191</v>
      </c>
      <c r="L991">
        <v>204</v>
      </c>
      <c r="M991">
        <v>195</v>
      </c>
      <c r="N991">
        <v>208</v>
      </c>
      <c r="O991">
        <v>190</v>
      </c>
      <c r="P991">
        <v>165</v>
      </c>
      <c r="Q991">
        <v>198</v>
      </c>
      <c r="R991">
        <v>220</v>
      </c>
      <c r="S991">
        <v>238</v>
      </c>
      <c r="T991">
        <v>219</v>
      </c>
      <c r="U991">
        <v>225</v>
      </c>
      <c r="V991">
        <v>221</v>
      </c>
      <c r="W991">
        <v>246</v>
      </c>
      <c r="X991">
        <v>219</v>
      </c>
      <c r="Y991">
        <v>282</v>
      </c>
    </row>
    <row r="992" spans="1:25" x14ac:dyDescent="0.3">
      <c r="A992" t="s">
        <v>18</v>
      </c>
      <c r="B992" t="s">
        <v>17</v>
      </c>
      <c r="C992" t="s">
        <v>245</v>
      </c>
      <c r="D992" t="s">
        <v>306</v>
      </c>
      <c r="E992">
        <v>79</v>
      </c>
      <c r="F992">
        <v>196</v>
      </c>
      <c r="G992">
        <v>200</v>
      </c>
      <c r="H992">
        <v>183</v>
      </c>
      <c r="I992">
        <v>193</v>
      </c>
      <c r="J992">
        <v>186</v>
      </c>
      <c r="K992">
        <v>191</v>
      </c>
      <c r="L992">
        <v>180</v>
      </c>
      <c r="M992">
        <v>181</v>
      </c>
      <c r="N992">
        <v>179</v>
      </c>
      <c r="O992">
        <v>197</v>
      </c>
      <c r="P992">
        <v>187</v>
      </c>
      <c r="Q992">
        <v>158</v>
      </c>
      <c r="R992">
        <v>185</v>
      </c>
      <c r="S992">
        <v>216</v>
      </c>
      <c r="T992">
        <v>234</v>
      </c>
      <c r="U992">
        <v>213</v>
      </c>
      <c r="V992">
        <v>217</v>
      </c>
      <c r="W992">
        <v>202</v>
      </c>
      <c r="X992">
        <v>232</v>
      </c>
      <c r="Y992">
        <v>215</v>
      </c>
    </row>
    <row r="993" spans="1:25" x14ac:dyDescent="0.3">
      <c r="A993" t="s">
        <v>18</v>
      </c>
      <c r="B993" t="s">
        <v>17</v>
      </c>
      <c r="C993" t="s">
        <v>245</v>
      </c>
      <c r="D993" t="s">
        <v>306</v>
      </c>
      <c r="E993">
        <v>80</v>
      </c>
      <c r="F993">
        <v>196</v>
      </c>
      <c r="G993">
        <v>176</v>
      </c>
      <c r="H993">
        <v>182</v>
      </c>
      <c r="I993">
        <v>167</v>
      </c>
      <c r="J993">
        <v>177</v>
      </c>
      <c r="K993">
        <v>173</v>
      </c>
      <c r="L993">
        <v>175</v>
      </c>
      <c r="M993">
        <v>168</v>
      </c>
      <c r="N993">
        <v>178</v>
      </c>
      <c r="O993">
        <v>171</v>
      </c>
      <c r="P993">
        <v>179</v>
      </c>
      <c r="Q993">
        <v>169</v>
      </c>
      <c r="R993">
        <v>152</v>
      </c>
      <c r="S993">
        <v>173</v>
      </c>
      <c r="T993">
        <v>199</v>
      </c>
      <c r="U993">
        <v>223</v>
      </c>
      <c r="V993">
        <v>199</v>
      </c>
      <c r="W993">
        <v>210</v>
      </c>
      <c r="X993">
        <v>189</v>
      </c>
      <c r="Y993">
        <v>224</v>
      </c>
    </row>
    <row r="994" spans="1:25" x14ac:dyDescent="0.3">
      <c r="A994" t="s">
        <v>18</v>
      </c>
      <c r="B994" t="s">
        <v>17</v>
      </c>
      <c r="C994" t="s">
        <v>245</v>
      </c>
      <c r="D994" t="s">
        <v>306</v>
      </c>
      <c r="E994">
        <v>81</v>
      </c>
      <c r="F994">
        <v>150</v>
      </c>
      <c r="G994">
        <v>180</v>
      </c>
      <c r="H994">
        <v>156</v>
      </c>
      <c r="I994">
        <v>163</v>
      </c>
      <c r="J994">
        <v>151</v>
      </c>
      <c r="K994">
        <v>164</v>
      </c>
      <c r="L994">
        <v>160</v>
      </c>
      <c r="M994">
        <v>161</v>
      </c>
      <c r="N994">
        <v>152</v>
      </c>
      <c r="O994">
        <v>160</v>
      </c>
      <c r="P994">
        <v>154</v>
      </c>
      <c r="Q994">
        <v>170</v>
      </c>
      <c r="R994">
        <v>160</v>
      </c>
      <c r="S994">
        <v>139</v>
      </c>
      <c r="T994">
        <v>171</v>
      </c>
      <c r="U994">
        <v>175</v>
      </c>
      <c r="V994">
        <v>204</v>
      </c>
      <c r="W994">
        <v>181</v>
      </c>
      <c r="X994">
        <v>209</v>
      </c>
      <c r="Y994">
        <v>180</v>
      </c>
    </row>
    <row r="995" spans="1:25" x14ac:dyDescent="0.3">
      <c r="A995" t="s">
        <v>18</v>
      </c>
      <c r="B995" t="s">
        <v>17</v>
      </c>
      <c r="C995" t="s">
        <v>245</v>
      </c>
      <c r="D995" t="s">
        <v>306</v>
      </c>
      <c r="E995">
        <v>82</v>
      </c>
      <c r="F995">
        <v>113</v>
      </c>
      <c r="G995">
        <v>136</v>
      </c>
      <c r="H995">
        <v>160</v>
      </c>
      <c r="I995">
        <v>140</v>
      </c>
      <c r="J995">
        <v>145</v>
      </c>
      <c r="K995">
        <v>139</v>
      </c>
      <c r="L995">
        <v>152</v>
      </c>
      <c r="M995">
        <v>144</v>
      </c>
      <c r="N995">
        <v>148</v>
      </c>
      <c r="O995">
        <v>142</v>
      </c>
      <c r="P995">
        <v>150</v>
      </c>
      <c r="Q995">
        <v>149</v>
      </c>
      <c r="R995">
        <v>160</v>
      </c>
      <c r="S995">
        <v>146</v>
      </c>
      <c r="T995">
        <v>130</v>
      </c>
      <c r="U995">
        <v>155</v>
      </c>
      <c r="V995">
        <v>159</v>
      </c>
      <c r="W995">
        <v>188</v>
      </c>
      <c r="X995">
        <v>175</v>
      </c>
      <c r="Y995">
        <v>196</v>
      </c>
    </row>
    <row r="996" spans="1:25" x14ac:dyDescent="0.3">
      <c r="A996" t="s">
        <v>18</v>
      </c>
      <c r="B996" t="s">
        <v>17</v>
      </c>
      <c r="C996" t="s">
        <v>245</v>
      </c>
      <c r="D996" t="s">
        <v>306</v>
      </c>
      <c r="E996">
        <v>83</v>
      </c>
      <c r="F996">
        <v>86</v>
      </c>
      <c r="G996">
        <v>107</v>
      </c>
      <c r="H996">
        <v>116</v>
      </c>
      <c r="I996">
        <v>141</v>
      </c>
      <c r="J996">
        <v>125</v>
      </c>
      <c r="K996">
        <v>130</v>
      </c>
      <c r="L996">
        <v>133</v>
      </c>
      <c r="M996">
        <v>138</v>
      </c>
      <c r="N996">
        <v>127</v>
      </c>
      <c r="O996">
        <v>135</v>
      </c>
      <c r="P996">
        <v>134</v>
      </c>
      <c r="Q996">
        <v>142</v>
      </c>
      <c r="R996">
        <v>138</v>
      </c>
      <c r="S996">
        <v>145</v>
      </c>
      <c r="T996">
        <v>135</v>
      </c>
      <c r="U996">
        <v>122</v>
      </c>
      <c r="V996">
        <v>135</v>
      </c>
      <c r="W996">
        <v>146</v>
      </c>
      <c r="X996">
        <v>170</v>
      </c>
      <c r="Y996">
        <v>154</v>
      </c>
    </row>
    <row r="997" spans="1:25" x14ac:dyDescent="0.3">
      <c r="A997" t="s">
        <v>18</v>
      </c>
      <c r="B997" t="s">
        <v>17</v>
      </c>
      <c r="C997" t="s">
        <v>245</v>
      </c>
      <c r="D997" t="s">
        <v>306</v>
      </c>
      <c r="E997">
        <v>84</v>
      </c>
      <c r="F997">
        <v>77</v>
      </c>
      <c r="G997">
        <v>75</v>
      </c>
      <c r="H997">
        <v>100</v>
      </c>
      <c r="I997">
        <v>91</v>
      </c>
      <c r="J997">
        <v>127</v>
      </c>
      <c r="K997">
        <v>109</v>
      </c>
      <c r="L997">
        <v>120</v>
      </c>
      <c r="M997">
        <v>123</v>
      </c>
      <c r="N997">
        <v>122</v>
      </c>
      <c r="O997">
        <v>110</v>
      </c>
      <c r="P997">
        <v>125</v>
      </c>
      <c r="Q997">
        <v>120</v>
      </c>
      <c r="R997">
        <v>131</v>
      </c>
      <c r="S997">
        <v>123</v>
      </c>
      <c r="T997">
        <v>137</v>
      </c>
      <c r="U997">
        <v>121</v>
      </c>
      <c r="V997">
        <v>119</v>
      </c>
      <c r="W997">
        <v>121</v>
      </c>
      <c r="X997">
        <v>135</v>
      </c>
      <c r="Y997">
        <v>160</v>
      </c>
    </row>
    <row r="998" spans="1:25" x14ac:dyDescent="0.3">
      <c r="A998" t="s">
        <v>18</v>
      </c>
      <c r="B998" t="s">
        <v>17</v>
      </c>
      <c r="C998" t="s">
        <v>245</v>
      </c>
      <c r="D998" t="s">
        <v>306</v>
      </c>
      <c r="E998">
        <v>85</v>
      </c>
      <c r="F998">
        <v>61</v>
      </c>
      <c r="G998">
        <v>70</v>
      </c>
      <c r="H998">
        <v>66</v>
      </c>
      <c r="I998">
        <v>85</v>
      </c>
      <c r="J998">
        <v>82</v>
      </c>
      <c r="K998">
        <v>111</v>
      </c>
      <c r="L998">
        <v>102</v>
      </c>
      <c r="M998">
        <v>107</v>
      </c>
      <c r="N998">
        <v>110</v>
      </c>
      <c r="O998">
        <v>107</v>
      </c>
      <c r="P998">
        <v>97</v>
      </c>
      <c r="Q998">
        <v>113</v>
      </c>
      <c r="R998">
        <v>112</v>
      </c>
      <c r="S998">
        <v>122</v>
      </c>
      <c r="T998">
        <v>110</v>
      </c>
      <c r="U998">
        <v>128</v>
      </c>
      <c r="V998">
        <v>105</v>
      </c>
      <c r="W998">
        <v>111</v>
      </c>
      <c r="X998">
        <v>112</v>
      </c>
      <c r="Y998">
        <v>116</v>
      </c>
    </row>
    <row r="999" spans="1:25" x14ac:dyDescent="0.3">
      <c r="A999" t="s">
        <v>18</v>
      </c>
      <c r="B999" t="s">
        <v>17</v>
      </c>
      <c r="C999" t="s">
        <v>245</v>
      </c>
      <c r="D999" t="s">
        <v>306</v>
      </c>
      <c r="E999">
        <v>86</v>
      </c>
      <c r="F999">
        <v>76</v>
      </c>
      <c r="G999">
        <v>54</v>
      </c>
      <c r="H999">
        <v>56</v>
      </c>
      <c r="I999">
        <v>58</v>
      </c>
      <c r="J999">
        <v>73</v>
      </c>
      <c r="K999">
        <v>65</v>
      </c>
      <c r="L999">
        <v>99</v>
      </c>
      <c r="M999">
        <v>93</v>
      </c>
      <c r="N999">
        <v>92</v>
      </c>
      <c r="O999">
        <v>96</v>
      </c>
      <c r="P999">
        <v>96</v>
      </c>
      <c r="Q999">
        <v>82</v>
      </c>
      <c r="R999">
        <v>105</v>
      </c>
      <c r="S999">
        <v>103</v>
      </c>
      <c r="T999">
        <v>111</v>
      </c>
      <c r="U999">
        <v>104</v>
      </c>
      <c r="V999">
        <v>107</v>
      </c>
      <c r="W999">
        <v>87</v>
      </c>
      <c r="X999">
        <v>102</v>
      </c>
      <c r="Y999">
        <v>100</v>
      </c>
    </row>
    <row r="1000" spans="1:25" x14ac:dyDescent="0.3">
      <c r="A1000" t="s">
        <v>18</v>
      </c>
      <c r="B1000" t="s">
        <v>17</v>
      </c>
      <c r="C1000" t="s">
        <v>245</v>
      </c>
      <c r="D1000" t="s">
        <v>306</v>
      </c>
      <c r="E1000">
        <v>87</v>
      </c>
      <c r="F1000">
        <v>65</v>
      </c>
      <c r="G1000">
        <v>54</v>
      </c>
      <c r="H1000">
        <v>50</v>
      </c>
      <c r="I1000">
        <v>51</v>
      </c>
      <c r="J1000">
        <v>52</v>
      </c>
      <c r="K1000">
        <v>64</v>
      </c>
      <c r="L1000">
        <v>51</v>
      </c>
      <c r="M1000">
        <v>84</v>
      </c>
      <c r="N1000">
        <v>75</v>
      </c>
      <c r="O1000">
        <v>84</v>
      </c>
      <c r="P1000">
        <v>88</v>
      </c>
      <c r="Q1000">
        <v>86</v>
      </c>
      <c r="R1000">
        <v>64</v>
      </c>
      <c r="S1000">
        <v>90</v>
      </c>
      <c r="T1000">
        <v>88</v>
      </c>
      <c r="U1000">
        <v>89</v>
      </c>
      <c r="V1000">
        <v>89</v>
      </c>
      <c r="W1000">
        <v>91</v>
      </c>
      <c r="X1000">
        <v>79</v>
      </c>
      <c r="Y1000">
        <v>83</v>
      </c>
    </row>
    <row r="1001" spans="1:25" x14ac:dyDescent="0.3">
      <c r="A1001" t="s">
        <v>18</v>
      </c>
      <c r="B1001" t="s">
        <v>17</v>
      </c>
      <c r="C1001" t="s">
        <v>245</v>
      </c>
      <c r="D1001" t="s">
        <v>306</v>
      </c>
      <c r="E1001">
        <v>88</v>
      </c>
      <c r="F1001">
        <v>45</v>
      </c>
      <c r="G1001">
        <v>51</v>
      </c>
      <c r="H1001">
        <v>39</v>
      </c>
      <c r="I1001">
        <v>42</v>
      </c>
      <c r="J1001">
        <v>45</v>
      </c>
      <c r="K1001">
        <v>46</v>
      </c>
      <c r="L1001">
        <v>55</v>
      </c>
      <c r="M1001">
        <v>35</v>
      </c>
      <c r="N1001">
        <v>63</v>
      </c>
      <c r="O1001">
        <v>60</v>
      </c>
      <c r="P1001">
        <v>59</v>
      </c>
      <c r="Q1001">
        <v>71</v>
      </c>
      <c r="R1001">
        <v>65</v>
      </c>
      <c r="S1001">
        <v>54</v>
      </c>
      <c r="T1001">
        <v>76</v>
      </c>
      <c r="U1001">
        <v>78</v>
      </c>
      <c r="V1001">
        <v>78</v>
      </c>
      <c r="W1001">
        <v>81</v>
      </c>
      <c r="X1001">
        <v>77</v>
      </c>
      <c r="Y1001">
        <v>71</v>
      </c>
    </row>
    <row r="1002" spans="1:25" x14ac:dyDescent="0.3">
      <c r="A1002" t="s">
        <v>18</v>
      </c>
      <c r="B1002" t="s">
        <v>17</v>
      </c>
      <c r="C1002" t="s">
        <v>245</v>
      </c>
      <c r="D1002" t="s">
        <v>306</v>
      </c>
      <c r="E1002">
        <v>89</v>
      </c>
      <c r="F1002">
        <v>45</v>
      </c>
      <c r="G1002">
        <v>37</v>
      </c>
      <c r="H1002">
        <v>35</v>
      </c>
      <c r="I1002">
        <v>30</v>
      </c>
      <c r="J1002">
        <v>32</v>
      </c>
      <c r="K1002">
        <v>34</v>
      </c>
      <c r="L1002">
        <v>41</v>
      </c>
      <c r="M1002">
        <v>48</v>
      </c>
      <c r="N1002">
        <v>24</v>
      </c>
      <c r="O1002">
        <v>51</v>
      </c>
      <c r="P1002">
        <v>50</v>
      </c>
      <c r="Q1002">
        <v>46</v>
      </c>
      <c r="R1002">
        <v>55</v>
      </c>
      <c r="S1002">
        <v>49</v>
      </c>
      <c r="T1002">
        <v>43</v>
      </c>
      <c r="U1002">
        <v>59</v>
      </c>
      <c r="V1002">
        <v>66</v>
      </c>
      <c r="W1002">
        <v>70</v>
      </c>
      <c r="X1002">
        <v>73</v>
      </c>
      <c r="Y1002">
        <v>70</v>
      </c>
    </row>
    <row r="1003" spans="1:25" x14ac:dyDescent="0.3">
      <c r="A1003" t="s">
        <v>18</v>
      </c>
      <c r="B1003" t="s">
        <v>17</v>
      </c>
      <c r="C1003" t="s">
        <v>245</v>
      </c>
      <c r="D1003" t="s">
        <v>306</v>
      </c>
      <c r="E1003">
        <v>90</v>
      </c>
      <c r="F1003">
        <v>109</v>
      </c>
      <c r="G1003">
        <v>122</v>
      </c>
      <c r="H1003">
        <v>121</v>
      </c>
      <c r="I1003">
        <v>126</v>
      </c>
      <c r="J1003">
        <v>122</v>
      </c>
      <c r="K1003">
        <v>113</v>
      </c>
      <c r="L1003">
        <v>112</v>
      </c>
      <c r="M1003">
        <v>109</v>
      </c>
      <c r="N1003">
        <v>113</v>
      </c>
      <c r="O1003">
        <v>114</v>
      </c>
      <c r="P1003">
        <v>140</v>
      </c>
      <c r="Q1003">
        <v>152</v>
      </c>
      <c r="R1003">
        <v>152</v>
      </c>
      <c r="S1003">
        <v>175</v>
      </c>
      <c r="T1003">
        <v>174</v>
      </c>
      <c r="U1003">
        <v>166</v>
      </c>
      <c r="V1003">
        <v>168</v>
      </c>
      <c r="W1003">
        <v>180</v>
      </c>
      <c r="X1003">
        <v>201</v>
      </c>
      <c r="Y1003">
        <v>206</v>
      </c>
    </row>
    <row r="1004" spans="1:25" x14ac:dyDescent="0.3">
      <c r="A1004" t="s">
        <v>18</v>
      </c>
      <c r="B1004" t="s">
        <v>17</v>
      </c>
      <c r="C1004" t="s">
        <v>245</v>
      </c>
      <c r="D1004" t="s">
        <v>307</v>
      </c>
      <c r="E1004">
        <v>0</v>
      </c>
      <c r="F1004">
        <v>495</v>
      </c>
      <c r="G1004">
        <v>497</v>
      </c>
      <c r="H1004">
        <v>511</v>
      </c>
      <c r="I1004">
        <v>526</v>
      </c>
      <c r="J1004">
        <v>480</v>
      </c>
      <c r="K1004">
        <v>534</v>
      </c>
      <c r="L1004">
        <v>533</v>
      </c>
      <c r="M1004">
        <v>553</v>
      </c>
      <c r="N1004">
        <v>599</v>
      </c>
      <c r="O1004">
        <v>534</v>
      </c>
      <c r="P1004">
        <v>522</v>
      </c>
      <c r="Q1004">
        <v>539</v>
      </c>
      <c r="R1004">
        <v>547</v>
      </c>
      <c r="S1004">
        <v>529</v>
      </c>
      <c r="T1004">
        <v>548</v>
      </c>
      <c r="U1004">
        <v>547</v>
      </c>
      <c r="V1004">
        <v>519</v>
      </c>
      <c r="W1004">
        <v>503</v>
      </c>
      <c r="X1004">
        <v>479</v>
      </c>
      <c r="Y1004">
        <v>490</v>
      </c>
    </row>
    <row r="1005" spans="1:25" x14ac:dyDescent="0.3">
      <c r="A1005" t="s">
        <v>18</v>
      </c>
      <c r="B1005" t="s">
        <v>17</v>
      </c>
      <c r="C1005" t="s">
        <v>245</v>
      </c>
      <c r="D1005" t="s">
        <v>307</v>
      </c>
      <c r="E1005">
        <v>1</v>
      </c>
      <c r="F1005">
        <v>487</v>
      </c>
      <c r="G1005">
        <v>503</v>
      </c>
      <c r="H1005">
        <v>484</v>
      </c>
      <c r="I1005">
        <v>493</v>
      </c>
      <c r="J1005">
        <v>508</v>
      </c>
      <c r="K1005">
        <v>478</v>
      </c>
      <c r="L1005">
        <v>526</v>
      </c>
      <c r="M1005">
        <v>524</v>
      </c>
      <c r="N1005">
        <v>562</v>
      </c>
      <c r="O1005">
        <v>576</v>
      </c>
      <c r="P1005">
        <v>514</v>
      </c>
      <c r="Q1005">
        <v>517</v>
      </c>
      <c r="R1005">
        <v>537</v>
      </c>
      <c r="S1005">
        <v>553</v>
      </c>
      <c r="T1005">
        <v>527</v>
      </c>
      <c r="U1005">
        <v>567</v>
      </c>
      <c r="V1005">
        <v>542</v>
      </c>
      <c r="W1005">
        <v>512</v>
      </c>
      <c r="X1005">
        <v>496</v>
      </c>
      <c r="Y1005">
        <v>476</v>
      </c>
    </row>
    <row r="1006" spans="1:25" x14ac:dyDescent="0.3">
      <c r="A1006" t="s">
        <v>18</v>
      </c>
      <c r="B1006" t="s">
        <v>17</v>
      </c>
      <c r="C1006" t="s">
        <v>245</v>
      </c>
      <c r="D1006" t="s">
        <v>307</v>
      </c>
      <c r="E1006">
        <v>2</v>
      </c>
      <c r="F1006">
        <v>532</v>
      </c>
      <c r="G1006">
        <v>480</v>
      </c>
      <c r="H1006">
        <v>505</v>
      </c>
      <c r="I1006">
        <v>494</v>
      </c>
      <c r="J1006">
        <v>485</v>
      </c>
      <c r="K1006">
        <v>501</v>
      </c>
      <c r="L1006">
        <v>467</v>
      </c>
      <c r="M1006">
        <v>509</v>
      </c>
      <c r="N1006">
        <v>528</v>
      </c>
      <c r="O1006">
        <v>556</v>
      </c>
      <c r="P1006">
        <v>550</v>
      </c>
      <c r="Q1006">
        <v>518</v>
      </c>
      <c r="R1006">
        <v>501</v>
      </c>
      <c r="S1006">
        <v>543</v>
      </c>
      <c r="T1006">
        <v>567</v>
      </c>
      <c r="U1006">
        <v>519</v>
      </c>
      <c r="V1006">
        <v>570</v>
      </c>
      <c r="W1006">
        <v>536</v>
      </c>
      <c r="X1006">
        <v>512</v>
      </c>
      <c r="Y1006">
        <v>507</v>
      </c>
    </row>
    <row r="1007" spans="1:25" x14ac:dyDescent="0.3">
      <c r="A1007" t="s">
        <v>18</v>
      </c>
      <c r="B1007" t="s">
        <v>17</v>
      </c>
      <c r="C1007" t="s">
        <v>245</v>
      </c>
      <c r="D1007" t="s">
        <v>307</v>
      </c>
      <c r="E1007">
        <v>3</v>
      </c>
      <c r="F1007">
        <v>547</v>
      </c>
      <c r="G1007">
        <v>529</v>
      </c>
      <c r="H1007">
        <v>492</v>
      </c>
      <c r="I1007">
        <v>504</v>
      </c>
      <c r="J1007">
        <v>477</v>
      </c>
      <c r="K1007">
        <v>494</v>
      </c>
      <c r="L1007">
        <v>490</v>
      </c>
      <c r="M1007">
        <v>464</v>
      </c>
      <c r="N1007">
        <v>509</v>
      </c>
      <c r="O1007">
        <v>524</v>
      </c>
      <c r="P1007">
        <v>555</v>
      </c>
      <c r="Q1007">
        <v>532</v>
      </c>
      <c r="R1007">
        <v>507</v>
      </c>
      <c r="S1007">
        <v>504</v>
      </c>
      <c r="T1007">
        <v>545</v>
      </c>
      <c r="U1007">
        <v>576</v>
      </c>
      <c r="V1007">
        <v>510</v>
      </c>
      <c r="W1007">
        <v>576</v>
      </c>
      <c r="X1007">
        <v>547</v>
      </c>
      <c r="Y1007">
        <v>507</v>
      </c>
    </row>
    <row r="1008" spans="1:25" x14ac:dyDescent="0.3">
      <c r="A1008" t="s">
        <v>18</v>
      </c>
      <c r="B1008" t="s">
        <v>17</v>
      </c>
      <c r="C1008" t="s">
        <v>245</v>
      </c>
      <c r="D1008" t="s">
        <v>307</v>
      </c>
      <c r="E1008">
        <v>4</v>
      </c>
      <c r="F1008">
        <v>576</v>
      </c>
      <c r="G1008">
        <v>544</v>
      </c>
      <c r="H1008">
        <v>544</v>
      </c>
      <c r="I1008">
        <v>490</v>
      </c>
      <c r="J1008">
        <v>508</v>
      </c>
      <c r="K1008">
        <v>478</v>
      </c>
      <c r="L1008">
        <v>487</v>
      </c>
      <c r="M1008">
        <v>483</v>
      </c>
      <c r="N1008">
        <v>465</v>
      </c>
      <c r="O1008">
        <v>515</v>
      </c>
      <c r="P1008">
        <v>524</v>
      </c>
      <c r="Q1008">
        <v>553</v>
      </c>
      <c r="R1008">
        <v>522</v>
      </c>
      <c r="S1008">
        <v>507</v>
      </c>
      <c r="T1008">
        <v>508</v>
      </c>
      <c r="U1008">
        <v>556</v>
      </c>
      <c r="V1008">
        <v>575</v>
      </c>
      <c r="W1008">
        <v>517</v>
      </c>
      <c r="X1008">
        <v>572</v>
      </c>
      <c r="Y1008">
        <v>542</v>
      </c>
    </row>
    <row r="1009" spans="1:25" x14ac:dyDescent="0.3">
      <c r="A1009" t="s">
        <v>18</v>
      </c>
      <c r="B1009" t="s">
        <v>17</v>
      </c>
      <c r="C1009" t="s">
        <v>245</v>
      </c>
      <c r="D1009" t="s">
        <v>307</v>
      </c>
      <c r="E1009">
        <v>5</v>
      </c>
      <c r="F1009">
        <v>605</v>
      </c>
      <c r="G1009">
        <v>577</v>
      </c>
      <c r="H1009">
        <v>541</v>
      </c>
      <c r="I1009">
        <v>530</v>
      </c>
      <c r="J1009">
        <v>491</v>
      </c>
      <c r="K1009">
        <v>501</v>
      </c>
      <c r="L1009">
        <v>473</v>
      </c>
      <c r="M1009">
        <v>480</v>
      </c>
      <c r="N1009">
        <v>476</v>
      </c>
      <c r="O1009">
        <v>472</v>
      </c>
      <c r="P1009">
        <v>506</v>
      </c>
      <c r="Q1009">
        <v>533</v>
      </c>
      <c r="R1009">
        <v>540</v>
      </c>
      <c r="S1009">
        <v>528</v>
      </c>
      <c r="T1009">
        <v>501</v>
      </c>
      <c r="U1009">
        <v>511</v>
      </c>
      <c r="V1009">
        <v>563</v>
      </c>
      <c r="W1009">
        <v>565</v>
      </c>
      <c r="X1009">
        <v>515</v>
      </c>
      <c r="Y1009">
        <v>559</v>
      </c>
    </row>
    <row r="1010" spans="1:25" x14ac:dyDescent="0.3">
      <c r="A1010" t="s">
        <v>18</v>
      </c>
      <c r="B1010" t="s">
        <v>17</v>
      </c>
      <c r="C1010" t="s">
        <v>245</v>
      </c>
      <c r="D1010" t="s">
        <v>307</v>
      </c>
      <c r="E1010">
        <v>6</v>
      </c>
      <c r="F1010">
        <v>575</v>
      </c>
      <c r="G1010">
        <v>598</v>
      </c>
      <c r="H1010">
        <v>583</v>
      </c>
      <c r="I1010">
        <v>546</v>
      </c>
      <c r="J1010">
        <v>539</v>
      </c>
      <c r="K1010">
        <v>486</v>
      </c>
      <c r="L1010">
        <v>499</v>
      </c>
      <c r="M1010">
        <v>453</v>
      </c>
      <c r="N1010">
        <v>481</v>
      </c>
      <c r="O1010">
        <v>470</v>
      </c>
      <c r="P1010">
        <v>465</v>
      </c>
      <c r="Q1010">
        <v>492</v>
      </c>
      <c r="R1010">
        <v>528</v>
      </c>
      <c r="S1010">
        <v>543</v>
      </c>
      <c r="T1010">
        <v>529</v>
      </c>
      <c r="U1010">
        <v>504</v>
      </c>
      <c r="V1010">
        <v>507</v>
      </c>
      <c r="W1010">
        <v>566</v>
      </c>
      <c r="X1010">
        <v>568</v>
      </c>
      <c r="Y1010">
        <v>521</v>
      </c>
    </row>
    <row r="1011" spans="1:25" x14ac:dyDescent="0.3">
      <c r="A1011" t="s">
        <v>18</v>
      </c>
      <c r="B1011" t="s">
        <v>17</v>
      </c>
      <c r="C1011" t="s">
        <v>245</v>
      </c>
      <c r="D1011" t="s">
        <v>307</v>
      </c>
      <c r="E1011">
        <v>7</v>
      </c>
      <c r="F1011">
        <v>606</v>
      </c>
      <c r="G1011">
        <v>572</v>
      </c>
      <c r="H1011">
        <v>602</v>
      </c>
      <c r="I1011">
        <v>576</v>
      </c>
      <c r="J1011">
        <v>538</v>
      </c>
      <c r="K1011">
        <v>537</v>
      </c>
      <c r="L1011">
        <v>484</v>
      </c>
      <c r="M1011">
        <v>491</v>
      </c>
      <c r="N1011">
        <v>450</v>
      </c>
      <c r="O1011">
        <v>481</v>
      </c>
      <c r="P1011">
        <v>468</v>
      </c>
      <c r="Q1011">
        <v>453</v>
      </c>
      <c r="R1011">
        <v>490</v>
      </c>
      <c r="S1011">
        <v>525</v>
      </c>
      <c r="T1011">
        <v>542</v>
      </c>
      <c r="U1011">
        <v>529</v>
      </c>
      <c r="V1011">
        <v>496</v>
      </c>
      <c r="W1011">
        <v>505</v>
      </c>
      <c r="X1011">
        <v>554</v>
      </c>
      <c r="Y1011">
        <v>557</v>
      </c>
    </row>
    <row r="1012" spans="1:25" x14ac:dyDescent="0.3">
      <c r="A1012" t="s">
        <v>18</v>
      </c>
      <c r="B1012" t="s">
        <v>17</v>
      </c>
      <c r="C1012" t="s">
        <v>245</v>
      </c>
      <c r="D1012" t="s">
        <v>307</v>
      </c>
      <c r="E1012">
        <v>8</v>
      </c>
      <c r="F1012">
        <v>611</v>
      </c>
      <c r="G1012">
        <v>595</v>
      </c>
      <c r="H1012">
        <v>571</v>
      </c>
      <c r="I1012">
        <v>593</v>
      </c>
      <c r="J1012">
        <v>566</v>
      </c>
      <c r="K1012">
        <v>524</v>
      </c>
      <c r="L1012">
        <v>533</v>
      </c>
      <c r="M1012">
        <v>484</v>
      </c>
      <c r="N1012">
        <v>488</v>
      </c>
      <c r="O1012">
        <v>438</v>
      </c>
      <c r="P1012">
        <v>477</v>
      </c>
      <c r="Q1012">
        <v>468</v>
      </c>
      <c r="R1012">
        <v>439</v>
      </c>
      <c r="S1012">
        <v>488</v>
      </c>
      <c r="T1012">
        <v>524</v>
      </c>
      <c r="U1012">
        <v>550</v>
      </c>
      <c r="V1012">
        <v>533</v>
      </c>
      <c r="W1012">
        <v>490</v>
      </c>
      <c r="X1012">
        <v>501</v>
      </c>
      <c r="Y1012">
        <v>558</v>
      </c>
    </row>
    <row r="1013" spans="1:25" x14ac:dyDescent="0.3">
      <c r="A1013" t="s">
        <v>18</v>
      </c>
      <c r="B1013" t="s">
        <v>17</v>
      </c>
      <c r="C1013" t="s">
        <v>245</v>
      </c>
      <c r="D1013" t="s">
        <v>307</v>
      </c>
      <c r="E1013">
        <v>9</v>
      </c>
      <c r="F1013">
        <v>619</v>
      </c>
      <c r="G1013">
        <v>594</v>
      </c>
      <c r="H1013">
        <v>589</v>
      </c>
      <c r="I1013">
        <v>574</v>
      </c>
      <c r="J1013">
        <v>590</v>
      </c>
      <c r="K1013">
        <v>553</v>
      </c>
      <c r="L1013">
        <v>531</v>
      </c>
      <c r="M1013">
        <v>528</v>
      </c>
      <c r="N1013">
        <v>477</v>
      </c>
      <c r="O1013">
        <v>482</v>
      </c>
      <c r="P1013">
        <v>435</v>
      </c>
      <c r="Q1013">
        <v>463</v>
      </c>
      <c r="R1013">
        <v>460</v>
      </c>
      <c r="S1013">
        <v>445</v>
      </c>
      <c r="T1013">
        <v>482</v>
      </c>
      <c r="U1013">
        <v>519</v>
      </c>
      <c r="V1013">
        <v>564</v>
      </c>
      <c r="W1013">
        <v>533</v>
      </c>
      <c r="X1013">
        <v>487</v>
      </c>
      <c r="Y1013">
        <v>502</v>
      </c>
    </row>
    <row r="1014" spans="1:25" x14ac:dyDescent="0.3">
      <c r="A1014" t="s">
        <v>18</v>
      </c>
      <c r="B1014" t="s">
        <v>17</v>
      </c>
      <c r="C1014" t="s">
        <v>245</v>
      </c>
      <c r="D1014" t="s">
        <v>307</v>
      </c>
      <c r="E1014">
        <v>10</v>
      </c>
      <c r="F1014">
        <v>599</v>
      </c>
      <c r="G1014">
        <v>607</v>
      </c>
      <c r="H1014">
        <v>593</v>
      </c>
      <c r="I1014">
        <v>572</v>
      </c>
      <c r="J1014">
        <v>566</v>
      </c>
      <c r="K1014">
        <v>578</v>
      </c>
      <c r="L1014">
        <v>544</v>
      </c>
      <c r="M1014">
        <v>527</v>
      </c>
      <c r="N1014">
        <v>526</v>
      </c>
      <c r="O1014">
        <v>476</v>
      </c>
      <c r="P1014">
        <v>478</v>
      </c>
      <c r="Q1014">
        <v>437</v>
      </c>
      <c r="R1014">
        <v>460</v>
      </c>
      <c r="S1014">
        <v>451</v>
      </c>
      <c r="T1014">
        <v>447</v>
      </c>
      <c r="U1014">
        <v>490</v>
      </c>
      <c r="V1014">
        <v>515</v>
      </c>
      <c r="W1014">
        <v>569</v>
      </c>
      <c r="X1014">
        <v>532</v>
      </c>
      <c r="Y1014">
        <v>485</v>
      </c>
    </row>
    <row r="1015" spans="1:25" x14ac:dyDescent="0.3">
      <c r="A1015" t="s">
        <v>18</v>
      </c>
      <c r="B1015" t="s">
        <v>17</v>
      </c>
      <c r="C1015" t="s">
        <v>245</v>
      </c>
      <c r="D1015" t="s">
        <v>307</v>
      </c>
      <c r="E1015">
        <v>11</v>
      </c>
      <c r="F1015">
        <v>573</v>
      </c>
      <c r="G1015">
        <v>603</v>
      </c>
      <c r="H1015">
        <v>595</v>
      </c>
      <c r="I1015">
        <v>575</v>
      </c>
      <c r="J1015">
        <v>570</v>
      </c>
      <c r="K1015">
        <v>559</v>
      </c>
      <c r="L1015">
        <v>581</v>
      </c>
      <c r="M1015">
        <v>532</v>
      </c>
      <c r="N1015">
        <v>523</v>
      </c>
      <c r="O1015">
        <v>524</v>
      </c>
      <c r="P1015">
        <v>471</v>
      </c>
      <c r="Q1015">
        <v>472</v>
      </c>
      <c r="R1015">
        <v>434</v>
      </c>
      <c r="S1015">
        <v>462</v>
      </c>
      <c r="T1015">
        <v>457</v>
      </c>
      <c r="U1015">
        <v>434</v>
      </c>
      <c r="V1015">
        <v>488</v>
      </c>
      <c r="W1015">
        <v>511</v>
      </c>
      <c r="X1015">
        <v>565</v>
      </c>
      <c r="Y1015">
        <v>533</v>
      </c>
    </row>
    <row r="1016" spans="1:25" x14ac:dyDescent="0.3">
      <c r="A1016" t="s">
        <v>18</v>
      </c>
      <c r="B1016" t="s">
        <v>17</v>
      </c>
      <c r="C1016" t="s">
        <v>245</v>
      </c>
      <c r="D1016" t="s">
        <v>307</v>
      </c>
      <c r="E1016">
        <v>12</v>
      </c>
      <c r="F1016">
        <v>560</v>
      </c>
      <c r="G1016">
        <v>567</v>
      </c>
      <c r="H1016">
        <v>594</v>
      </c>
      <c r="I1016">
        <v>588</v>
      </c>
      <c r="J1016">
        <v>570</v>
      </c>
      <c r="K1016">
        <v>560</v>
      </c>
      <c r="L1016">
        <v>551</v>
      </c>
      <c r="M1016">
        <v>575</v>
      </c>
      <c r="N1016">
        <v>523</v>
      </c>
      <c r="O1016">
        <v>525</v>
      </c>
      <c r="P1016">
        <v>510</v>
      </c>
      <c r="Q1016">
        <v>460</v>
      </c>
      <c r="R1016">
        <v>456</v>
      </c>
      <c r="S1016">
        <v>437</v>
      </c>
      <c r="T1016">
        <v>457</v>
      </c>
      <c r="U1016">
        <v>452</v>
      </c>
      <c r="V1016">
        <v>432</v>
      </c>
      <c r="W1016">
        <v>488</v>
      </c>
      <c r="X1016">
        <v>516</v>
      </c>
      <c r="Y1016">
        <v>555</v>
      </c>
    </row>
    <row r="1017" spans="1:25" x14ac:dyDescent="0.3">
      <c r="A1017" t="s">
        <v>18</v>
      </c>
      <c r="B1017" t="s">
        <v>17</v>
      </c>
      <c r="C1017" t="s">
        <v>245</v>
      </c>
      <c r="D1017" t="s">
        <v>307</v>
      </c>
      <c r="E1017">
        <v>13</v>
      </c>
      <c r="F1017">
        <v>549</v>
      </c>
      <c r="G1017">
        <v>556</v>
      </c>
      <c r="H1017">
        <v>574</v>
      </c>
      <c r="I1017">
        <v>584</v>
      </c>
      <c r="J1017">
        <v>579</v>
      </c>
      <c r="K1017">
        <v>556</v>
      </c>
      <c r="L1017">
        <v>546</v>
      </c>
      <c r="M1017">
        <v>539</v>
      </c>
      <c r="N1017">
        <v>565</v>
      </c>
      <c r="O1017">
        <v>513</v>
      </c>
      <c r="P1017">
        <v>529</v>
      </c>
      <c r="Q1017">
        <v>516</v>
      </c>
      <c r="R1017">
        <v>453</v>
      </c>
      <c r="S1017">
        <v>456</v>
      </c>
      <c r="T1017">
        <v>434</v>
      </c>
      <c r="U1017">
        <v>454</v>
      </c>
      <c r="V1017">
        <v>451</v>
      </c>
      <c r="W1017">
        <v>433</v>
      </c>
      <c r="X1017">
        <v>493</v>
      </c>
      <c r="Y1017">
        <v>515</v>
      </c>
    </row>
    <row r="1018" spans="1:25" x14ac:dyDescent="0.3">
      <c r="A1018" t="s">
        <v>18</v>
      </c>
      <c r="B1018" t="s">
        <v>17</v>
      </c>
      <c r="C1018" t="s">
        <v>245</v>
      </c>
      <c r="D1018" t="s">
        <v>307</v>
      </c>
      <c r="E1018">
        <v>14</v>
      </c>
      <c r="F1018">
        <v>540</v>
      </c>
      <c r="G1018">
        <v>542</v>
      </c>
      <c r="H1018">
        <v>555</v>
      </c>
      <c r="I1018">
        <v>570</v>
      </c>
      <c r="J1018">
        <v>582</v>
      </c>
      <c r="K1018">
        <v>574</v>
      </c>
      <c r="L1018">
        <v>550</v>
      </c>
      <c r="M1018">
        <v>544</v>
      </c>
      <c r="N1018">
        <v>534</v>
      </c>
      <c r="O1018">
        <v>554</v>
      </c>
      <c r="P1018">
        <v>499</v>
      </c>
      <c r="Q1018">
        <v>529</v>
      </c>
      <c r="R1018">
        <v>521</v>
      </c>
      <c r="S1018">
        <v>441</v>
      </c>
      <c r="T1018">
        <v>462</v>
      </c>
      <c r="U1018">
        <v>437</v>
      </c>
      <c r="V1018">
        <v>449</v>
      </c>
      <c r="W1018">
        <v>457</v>
      </c>
      <c r="X1018">
        <v>434</v>
      </c>
      <c r="Y1018">
        <v>498</v>
      </c>
    </row>
    <row r="1019" spans="1:25" x14ac:dyDescent="0.3">
      <c r="A1019" t="s">
        <v>18</v>
      </c>
      <c r="B1019" t="s">
        <v>17</v>
      </c>
      <c r="C1019" t="s">
        <v>245</v>
      </c>
      <c r="D1019" t="s">
        <v>307</v>
      </c>
      <c r="E1019">
        <v>15</v>
      </c>
      <c r="F1019">
        <v>561</v>
      </c>
      <c r="G1019">
        <v>549</v>
      </c>
      <c r="H1019">
        <v>552</v>
      </c>
      <c r="I1019">
        <v>564</v>
      </c>
      <c r="J1019">
        <v>568</v>
      </c>
      <c r="K1019">
        <v>576</v>
      </c>
      <c r="L1019">
        <v>564</v>
      </c>
      <c r="M1019">
        <v>547</v>
      </c>
      <c r="N1019">
        <v>537</v>
      </c>
      <c r="O1019">
        <v>526</v>
      </c>
      <c r="P1019">
        <v>548</v>
      </c>
      <c r="Q1019">
        <v>502</v>
      </c>
      <c r="R1019">
        <v>540</v>
      </c>
      <c r="S1019">
        <v>506</v>
      </c>
      <c r="T1019">
        <v>427</v>
      </c>
      <c r="U1019">
        <v>475</v>
      </c>
      <c r="V1019">
        <v>433</v>
      </c>
      <c r="W1019">
        <v>448</v>
      </c>
      <c r="X1019">
        <v>445</v>
      </c>
      <c r="Y1019">
        <v>431</v>
      </c>
    </row>
    <row r="1020" spans="1:25" x14ac:dyDescent="0.3">
      <c r="A1020" t="s">
        <v>18</v>
      </c>
      <c r="B1020" t="s">
        <v>17</v>
      </c>
      <c r="C1020" t="s">
        <v>245</v>
      </c>
      <c r="D1020" t="s">
        <v>307</v>
      </c>
      <c r="E1020">
        <v>16</v>
      </c>
      <c r="F1020">
        <v>539</v>
      </c>
      <c r="G1020">
        <v>560</v>
      </c>
      <c r="H1020">
        <v>550</v>
      </c>
      <c r="I1020">
        <v>550</v>
      </c>
      <c r="J1020">
        <v>563</v>
      </c>
      <c r="K1020">
        <v>569</v>
      </c>
      <c r="L1020">
        <v>570</v>
      </c>
      <c r="M1020">
        <v>570</v>
      </c>
      <c r="N1020">
        <v>539</v>
      </c>
      <c r="O1020">
        <v>531</v>
      </c>
      <c r="P1020">
        <v>521</v>
      </c>
      <c r="Q1020">
        <v>533</v>
      </c>
      <c r="R1020">
        <v>505</v>
      </c>
      <c r="S1020">
        <v>535</v>
      </c>
      <c r="T1020">
        <v>507</v>
      </c>
      <c r="U1020">
        <v>418</v>
      </c>
      <c r="V1020">
        <v>468</v>
      </c>
      <c r="W1020">
        <v>438</v>
      </c>
      <c r="X1020">
        <v>445</v>
      </c>
      <c r="Y1020">
        <v>457</v>
      </c>
    </row>
    <row r="1021" spans="1:25" x14ac:dyDescent="0.3">
      <c r="A1021" t="s">
        <v>18</v>
      </c>
      <c r="B1021" t="s">
        <v>17</v>
      </c>
      <c r="C1021" t="s">
        <v>245</v>
      </c>
      <c r="D1021" t="s">
        <v>307</v>
      </c>
      <c r="E1021">
        <v>17</v>
      </c>
      <c r="F1021">
        <v>500</v>
      </c>
      <c r="G1021">
        <v>552</v>
      </c>
      <c r="H1021">
        <v>562</v>
      </c>
      <c r="I1021">
        <v>543</v>
      </c>
      <c r="J1021">
        <v>553</v>
      </c>
      <c r="K1021">
        <v>569</v>
      </c>
      <c r="L1021">
        <v>570</v>
      </c>
      <c r="M1021">
        <v>573</v>
      </c>
      <c r="N1021">
        <v>572</v>
      </c>
      <c r="O1021">
        <v>522</v>
      </c>
      <c r="P1021">
        <v>531</v>
      </c>
      <c r="Q1021">
        <v>522</v>
      </c>
      <c r="R1021">
        <v>541</v>
      </c>
      <c r="S1021">
        <v>515</v>
      </c>
      <c r="T1021">
        <v>546</v>
      </c>
      <c r="U1021">
        <v>496</v>
      </c>
      <c r="V1021">
        <v>409</v>
      </c>
      <c r="W1021">
        <v>460</v>
      </c>
      <c r="X1021">
        <v>445</v>
      </c>
      <c r="Y1021">
        <v>439</v>
      </c>
    </row>
    <row r="1022" spans="1:25" x14ac:dyDescent="0.3">
      <c r="A1022" t="s">
        <v>18</v>
      </c>
      <c r="B1022" t="s">
        <v>17</v>
      </c>
      <c r="C1022" t="s">
        <v>245</v>
      </c>
      <c r="D1022" t="s">
        <v>307</v>
      </c>
      <c r="E1022">
        <v>18</v>
      </c>
      <c r="F1022">
        <v>482</v>
      </c>
      <c r="G1022">
        <v>494</v>
      </c>
      <c r="H1022">
        <v>536</v>
      </c>
      <c r="I1022">
        <v>543</v>
      </c>
      <c r="J1022">
        <v>537</v>
      </c>
      <c r="K1022">
        <v>532</v>
      </c>
      <c r="L1022">
        <v>565</v>
      </c>
      <c r="M1022">
        <v>559</v>
      </c>
      <c r="N1022">
        <v>546</v>
      </c>
      <c r="O1022">
        <v>547</v>
      </c>
      <c r="P1022">
        <v>503</v>
      </c>
      <c r="Q1022">
        <v>510</v>
      </c>
      <c r="R1022">
        <v>503</v>
      </c>
      <c r="S1022">
        <v>539</v>
      </c>
      <c r="T1022">
        <v>488</v>
      </c>
      <c r="U1022">
        <v>524</v>
      </c>
      <c r="V1022">
        <v>494</v>
      </c>
      <c r="W1022">
        <v>410</v>
      </c>
      <c r="X1022">
        <v>450</v>
      </c>
      <c r="Y1022">
        <v>435</v>
      </c>
    </row>
    <row r="1023" spans="1:25" x14ac:dyDescent="0.3">
      <c r="A1023" t="s">
        <v>18</v>
      </c>
      <c r="B1023" t="s">
        <v>17</v>
      </c>
      <c r="C1023" t="s">
        <v>245</v>
      </c>
      <c r="D1023" t="s">
        <v>307</v>
      </c>
      <c r="E1023">
        <v>19</v>
      </c>
      <c r="F1023">
        <v>462</v>
      </c>
      <c r="G1023">
        <v>402</v>
      </c>
      <c r="H1023">
        <v>427</v>
      </c>
      <c r="I1023">
        <v>460</v>
      </c>
      <c r="J1023">
        <v>463</v>
      </c>
      <c r="K1023">
        <v>466</v>
      </c>
      <c r="L1023">
        <v>474</v>
      </c>
      <c r="M1023">
        <v>487</v>
      </c>
      <c r="N1023">
        <v>469</v>
      </c>
      <c r="O1023">
        <v>458</v>
      </c>
      <c r="P1023">
        <v>469</v>
      </c>
      <c r="Q1023">
        <v>427</v>
      </c>
      <c r="R1023">
        <v>424</v>
      </c>
      <c r="S1023">
        <v>426</v>
      </c>
      <c r="T1023">
        <v>442</v>
      </c>
      <c r="U1023">
        <v>382</v>
      </c>
      <c r="V1023">
        <v>469</v>
      </c>
      <c r="W1023">
        <v>401</v>
      </c>
      <c r="X1023">
        <v>353</v>
      </c>
      <c r="Y1023">
        <v>373</v>
      </c>
    </row>
    <row r="1024" spans="1:25" x14ac:dyDescent="0.3">
      <c r="A1024" t="s">
        <v>18</v>
      </c>
      <c r="B1024" t="s">
        <v>17</v>
      </c>
      <c r="C1024" t="s">
        <v>245</v>
      </c>
      <c r="D1024" t="s">
        <v>307</v>
      </c>
      <c r="E1024">
        <v>20</v>
      </c>
      <c r="F1024">
        <v>461</v>
      </c>
      <c r="G1024">
        <v>469</v>
      </c>
      <c r="H1024">
        <v>401</v>
      </c>
      <c r="I1024">
        <v>424</v>
      </c>
      <c r="J1024">
        <v>454</v>
      </c>
      <c r="K1024">
        <v>467</v>
      </c>
      <c r="L1024">
        <v>463</v>
      </c>
      <c r="M1024">
        <v>468</v>
      </c>
      <c r="N1024">
        <v>480</v>
      </c>
      <c r="O1024">
        <v>446</v>
      </c>
      <c r="P1024">
        <v>452</v>
      </c>
      <c r="Q1024">
        <v>448</v>
      </c>
      <c r="R1024">
        <v>404</v>
      </c>
      <c r="S1024">
        <v>409</v>
      </c>
      <c r="T1024">
        <v>427</v>
      </c>
      <c r="U1024">
        <v>435</v>
      </c>
      <c r="V1024">
        <v>368</v>
      </c>
      <c r="W1024">
        <v>471</v>
      </c>
      <c r="X1024">
        <v>405</v>
      </c>
      <c r="Y1024">
        <v>333</v>
      </c>
    </row>
    <row r="1025" spans="1:25" x14ac:dyDescent="0.3">
      <c r="A1025" t="s">
        <v>18</v>
      </c>
      <c r="B1025" t="s">
        <v>17</v>
      </c>
      <c r="C1025" t="s">
        <v>245</v>
      </c>
      <c r="D1025" t="s">
        <v>307</v>
      </c>
      <c r="E1025">
        <v>21</v>
      </c>
      <c r="F1025">
        <v>458</v>
      </c>
      <c r="G1025">
        <v>471</v>
      </c>
      <c r="H1025">
        <v>478</v>
      </c>
      <c r="I1025">
        <v>395</v>
      </c>
      <c r="J1025">
        <v>439</v>
      </c>
      <c r="K1025">
        <v>485</v>
      </c>
      <c r="L1025">
        <v>490</v>
      </c>
      <c r="M1025">
        <v>474</v>
      </c>
      <c r="N1025">
        <v>461</v>
      </c>
      <c r="O1025">
        <v>490</v>
      </c>
      <c r="P1025">
        <v>436</v>
      </c>
      <c r="Q1025">
        <v>438</v>
      </c>
      <c r="R1025">
        <v>445</v>
      </c>
      <c r="S1025">
        <v>451</v>
      </c>
      <c r="T1025">
        <v>427</v>
      </c>
      <c r="U1025">
        <v>453</v>
      </c>
      <c r="V1025">
        <v>419</v>
      </c>
      <c r="W1025">
        <v>427</v>
      </c>
      <c r="X1025">
        <v>484</v>
      </c>
      <c r="Y1025">
        <v>400</v>
      </c>
    </row>
    <row r="1026" spans="1:25" x14ac:dyDescent="0.3">
      <c r="A1026" t="s">
        <v>18</v>
      </c>
      <c r="B1026" t="s">
        <v>17</v>
      </c>
      <c r="C1026" t="s">
        <v>245</v>
      </c>
      <c r="D1026" t="s">
        <v>307</v>
      </c>
      <c r="E1026">
        <v>22</v>
      </c>
      <c r="F1026">
        <v>435</v>
      </c>
      <c r="G1026">
        <v>474</v>
      </c>
      <c r="H1026">
        <v>523</v>
      </c>
      <c r="I1026">
        <v>504</v>
      </c>
      <c r="J1026">
        <v>440</v>
      </c>
      <c r="K1026">
        <v>496</v>
      </c>
      <c r="L1026">
        <v>517</v>
      </c>
      <c r="M1026">
        <v>548</v>
      </c>
      <c r="N1026">
        <v>525</v>
      </c>
      <c r="O1026">
        <v>508</v>
      </c>
      <c r="P1026">
        <v>536</v>
      </c>
      <c r="Q1026">
        <v>483</v>
      </c>
      <c r="R1026">
        <v>485</v>
      </c>
      <c r="S1026">
        <v>482</v>
      </c>
      <c r="T1026">
        <v>447</v>
      </c>
      <c r="U1026">
        <v>457</v>
      </c>
      <c r="V1026">
        <v>489</v>
      </c>
      <c r="W1026">
        <v>464</v>
      </c>
      <c r="X1026">
        <v>470</v>
      </c>
      <c r="Y1026">
        <v>502</v>
      </c>
    </row>
    <row r="1027" spans="1:25" x14ac:dyDescent="0.3">
      <c r="A1027" t="s">
        <v>18</v>
      </c>
      <c r="B1027" t="s">
        <v>17</v>
      </c>
      <c r="C1027" t="s">
        <v>245</v>
      </c>
      <c r="D1027" t="s">
        <v>307</v>
      </c>
      <c r="E1027">
        <v>23</v>
      </c>
      <c r="F1027">
        <v>408</v>
      </c>
      <c r="G1027">
        <v>443</v>
      </c>
      <c r="H1027">
        <v>493</v>
      </c>
      <c r="I1027">
        <v>538</v>
      </c>
      <c r="J1027">
        <v>521</v>
      </c>
      <c r="K1027">
        <v>471</v>
      </c>
      <c r="L1027">
        <v>517</v>
      </c>
      <c r="M1027">
        <v>534</v>
      </c>
      <c r="N1027">
        <v>562</v>
      </c>
      <c r="O1027">
        <v>549</v>
      </c>
      <c r="P1027">
        <v>521</v>
      </c>
      <c r="Q1027">
        <v>537</v>
      </c>
      <c r="R1027">
        <v>509</v>
      </c>
      <c r="S1027">
        <v>495</v>
      </c>
      <c r="T1027">
        <v>488</v>
      </c>
      <c r="U1027">
        <v>450</v>
      </c>
      <c r="V1027">
        <v>474</v>
      </c>
      <c r="W1027">
        <v>498</v>
      </c>
      <c r="X1027">
        <v>477</v>
      </c>
      <c r="Y1027">
        <v>501</v>
      </c>
    </row>
    <row r="1028" spans="1:25" x14ac:dyDescent="0.3">
      <c r="A1028" t="s">
        <v>18</v>
      </c>
      <c r="B1028" t="s">
        <v>17</v>
      </c>
      <c r="C1028" t="s">
        <v>245</v>
      </c>
      <c r="D1028" t="s">
        <v>307</v>
      </c>
      <c r="E1028">
        <v>24</v>
      </c>
      <c r="F1028">
        <v>425</v>
      </c>
      <c r="G1028">
        <v>411</v>
      </c>
      <c r="H1028">
        <v>468</v>
      </c>
      <c r="I1028">
        <v>499</v>
      </c>
      <c r="J1028">
        <v>531</v>
      </c>
      <c r="K1028">
        <v>545</v>
      </c>
      <c r="L1028">
        <v>482</v>
      </c>
      <c r="M1028">
        <v>531</v>
      </c>
      <c r="N1028">
        <v>525</v>
      </c>
      <c r="O1028">
        <v>561</v>
      </c>
      <c r="P1028">
        <v>561</v>
      </c>
      <c r="Q1028">
        <v>527</v>
      </c>
      <c r="R1028">
        <v>539</v>
      </c>
      <c r="S1028">
        <v>514</v>
      </c>
      <c r="T1028">
        <v>494</v>
      </c>
      <c r="U1028">
        <v>489</v>
      </c>
      <c r="V1028">
        <v>439</v>
      </c>
      <c r="W1028">
        <v>497</v>
      </c>
      <c r="X1028">
        <v>483</v>
      </c>
      <c r="Y1028">
        <v>510</v>
      </c>
    </row>
    <row r="1029" spans="1:25" x14ac:dyDescent="0.3">
      <c r="A1029" t="s">
        <v>18</v>
      </c>
      <c r="B1029" t="s">
        <v>17</v>
      </c>
      <c r="C1029" t="s">
        <v>245</v>
      </c>
      <c r="D1029" t="s">
        <v>307</v>
      </c>
      <c r="E1029">
        <v>25</v>
      </c>
      <c r="F1029">
        <v>491</v>
      </c>
      <c r="G1029">
        <v>422</v>
      </c>
      <c r="H1029">
        <v>435</v>
      </c>
      <c r="I1029">
        <v>473</v>
      </c>
      <c r="J1029">
        <v>510</v>
      </c>
      <c r="K1029">
        <v>549</v>
      </c>
      <c r="L1029">
        <v>564</v>
      </c>
      <c r="M1029">
        <v>487</v>
      </c>
      <c r="N1029">
        <v>539</v>
      </c>
      <c r="O1029">
        <v>514</v>
      </c>
      <c r="P1029">
        <v>577</v>
      </c>
      <c r="Q1029">
        <v>545</v>
      </c>
      <c r="R1029">
        <v>553</v>
      </c>
      <c r="S1029">
        <v>562</v>
      </c>
      <c r="T1029">
        <v>519</v>
      </c>
      <c r="U1029">
        <v>494</v>
      </c>
      <c r="V1029">
        <v>506</v>
      </c>
      <c r="W1029">
        <v>439</v>
      </c>
      <c r="X1029">
        <v>488</v>
      </c>
      <c r="Y1029">
        <v>496</v>
      </c>
    </row>
    <row r="1030" spans="1:25" x14ac:dyDescent="0.3">
      <c r="A1030" t="s">
        <v>18</v>
      </c>
      <c r="B1030" t="s">
        <v>17</v>
      </c>
      <c r="C1030" t="s">
        <v>245</v>
      </c>
      <c r="D1030" t="s">
        <v>307</v>
      </c>
      <c r="E1030">
        <v>26</v>
      </c>
      <c r="F1030">
        <v>479</v>
      </c>
      <c r="G1030">
        <v>486</v>
      </c>
      <c r="H1030">
        <v>425</v>
      </c>
      <c r="I1030">
        <v>436</v>
      </c>
      <c r="J1030">
        <v>479</v>
      </c>
      <c r="K1030">
        <v>511</v>
      </c>
      <c r="L1030">
        <v>562</v>
      </c>
      <c r="M1030">
        <v>578</v>
      </c>
      <c r="N1030">
        <v>495</v>
      </c>
      <c r="O1030">
        <v>544</v>
      </c>
      <c r="P1030">
        <v>527</v>
      </c>
      <c r="Q1030">
        <v>577</v>
      </c>
      <c r="R1030">
        <v>542</v>
      </c>
      <c r="S1030">
        <v>560</v>
      </c>
      <c r="T1030">
        <v>570</v>
      </c>
      <c r="U1030">
        <v>529</v>
      </c>
      <c r="V1030">
        <v>518</v>
      </c>
      <c r="W1030">
        <v>543</v>
      </c>
      <c r="X1030">
        <v>451</v>
      </c>
      <c r="Y1030">
        <v>496</v>
      </c>
    </row>
    <row r="1031" spans="1:25" x14ac:dyDescent="0.3">
      <c r="A1031" t="s">
        <v>18</v>
      </c>
      <c r="B1031" t="s">
        <v>17</v>
      </c>
      <c r="C1031" t="s">
        <v>245</v>
      </c>
      <c r="D1031" t="s">
        <v>307</v>
      </c>
      <c r="E1031">
        <v>27</v>
      </c>
      <c r="F1031">
        <v>504</v>
      </c>
      <c r="G1031">
        <v>474</v>
      </c>
      <c r="H1031">
        <v>497</v>
      </c>
      <c r="I1031">
        <v>436</v>
      </c>
      <c r="J1031">
        <v>444</v>
      </c>
      <c r="K1031">
        <v>479</v>
      </c>
      <c r="L1031">
        <v>521</v>
      </c>
      <c r="M1031">
        <v>555</v>
      </c>
      <c r="N1031">
        <v>575</v>
      </c>
      <c r="O1031">
        <v>489</v>
      </c>
      <c r="P1031">
        <v>531</v>
      </c>
      <c r="Q1031">
        <v>533</v>
      </c>
      <c r="R1031">
        <v>548</v>
      </c>
      <c r="S1031">
        <v>542</v>
      </c>
      <c r="T1031">
        <v>557</v>
      </c>
      <c r="U1031">
        <v>568</v>
      </c>
      <c r="V1031">
        <v>523</v>
      </c>
      <c r="W1031">
        <v>542</v>
      </c>
      <c r="X1031">
        <v>539</v>
      </c>
      <c r="Y1031">
        <v>480</v>
      </c>
    </row>
    <row r="1032" spans="1:25" x14ac:dyDescent="0.3">
      <c r="A1032" t="s">
        <v>18</v>
      </c>
      <c r="B1032" t="s">
        <v>17</v>
      </c>
      <c r="C1032" t="s">
        <v>245</v>
      </c>
      <c r="D1032" t="s">
        <v>307</v>
      </c>
      <c r="E1032">
        <v>28</v>
      </c>
      <c r="F1032">
        <v>539</v>
      </c>
      <c r="G1032">
        <v>503</v>
      </c>
      <c r="H1032">
        <v>483</v>
      </c>
      <c r="I1032">
        <v>497</v>
      </c>
      <c r="J1032">
        <v>440</v>
      </c>
      <c r="K1032">
        <v>440</v>
      </c>
      <c r="L1032">
        <v>478</v>
      </c>
      <c r="M1032">
        <v>525</v>
      </c>
      <c r="N1032">
        <v>565</v>
      </c>
      <c r="O1032">
        <v>568</v>
      </c>
      <c r="P1032">
        <v>484</v>
      </c>
      <c r="Q1032">
        <v>508</v>
      </c>
      <c r="R1032">
        <v>528</v>
      </c>
      <c r="S1032">
        <v>559</v>
      </c>
      <c r="T1032">
        <v>540</v>
      </c>
      <c r="U1032">
        <v>578</v>
      </c>
      <c r="V1032">
        <v>569</v>
      </c>
      <c r="W1032">
        <v>531</v>
      </c>
      <c r="X1032">
        <v>557</v>
      </c>
      <c r="Y1032">
        <v>538</v>
      </c>
    </row>
    <row r="1033" spans="1:25" x14ac:dyDescent="0.3">
      <c r="A1033" t="s">
        <v>18</v>
      </c>
      <c r="B1033" t="s">
        <v>17</v>
      </c>
      <c r="C1033" t="s">
        <v>245</v>
      </c>
      <c r="D1033" t="s">
        <v>307</v>
      </c>
      <c r="E1033">
        <v>29</v>
      </c>
      <c r="F1033">
        <v>673</v>
      </c>
      <c r="G1033">
        <v>537</v>
      </c>
      <c r="H1033">
        <v>512</v>
      </c>
      <c r="I1033">
        <v>473</v>
      </c>
      <c r="J1033">
        <v>504</v>
      </c>
      <c r="K1033">
        <v>447</v>
      </c>
      <c r="L1033">
        <v>446</v>
      </c>
      <c r="M1033">
        <v>472</v>
      </c>
      <c r="N1033">
        <v>535</v>
      </c>
      <c r="O1033">
        <v>575</v>
      </c>
      <c r="P1033">
        <v>567</v>
      </c>
      <c r="Q1033">
        <v>480</v>
      </c>
      <c r="R1033">
        <v>491</v>
      </c>
      <c r="S1033">
        <v>522</v>
      </c>
      <c r="T1033">
        <v>556</v>
      </c>
      <c r="U1033">
        <v>549</v>
      </c>
      <c r="V1033">
        <v>564</v>
      </c>
      <c r="W1033">
        <v>562</v>
      </c>
      <c r="X1033">
        <v>528</v>
      </c>
      <c r="Y1033">
        <v>564</v>
      </c>
    </row>
    <row r="1034" spans="1:25" x14ac:dyDescent="0.3">
      <c r="A1034" t="s">
        <v>18</v>
      </c>
      <c r="B1034" t="s">
        <v>17</v>
      </c>
      <c r="C1034" t="s">
        <v>245</v>
      </c>
      <c r="D1034" t="s">
        <v>307</v>
      </c>
      <c r="E1034">
        <v>30</v>
      </c>
      <c r="F1034">
        <v>636</v>
      </c>
      <c r="G1034">
        <v>653</v>
      </c>
      <c r="H1034">
        <v>543</v>
      </c>
      <c r="I1034">
        <v>498</v>
      </c>
      <c r="J1034">
        <v>471</v>
      </c>
      <c r="K1034">
        <v>512</v>
      </c>
      <c r="L1034">
        <v>446</v>
      </c>
      <c r="M1034">
        <v>443</v>
      </c>
      <c r="N1034">
        <v>487</v>
      </c>
      <c r="O1034">
        <v>546</v>
      </c>
      <c r="P1034">
        <v>572</v>
      </c>
      <c r="Q1034">
        <v>570</v>
      </c>
      <c r="R1034">
        <v>475</v>
      </c>
      <c r="S1034">
        <v>507</v>
      </c>
      <c r="T1034">
        <v>524</v>
      </c>
      <c r="U1034">
        <v>554</v>
      </c>
      <c r="V1034">
        <v>558</v>
      </c>
      <c r="W1034">
        <v>565</v>
      </c>
      <c r="X1034">
        <v>573</v>
      </c>
      <c r="Y1034">
        <v>507</v>
      </c>
    </row>
    <row r="1035" spans="1:25" x14ac:dyDescent="0.3">
      <c r="A1035" t="s">
        <v>18</v>
      </c>
      <c r="B1035" t="s">
        <v>17</v>
      </c>
      <c r="C1035" t="s">
        <v>245</v>
      </c>
      <c r="D1035" t="s">
        <v>307</v>
      </c>
      <c r="E1035">
        <v>31</v>
      </c>
      <c r="F1035">
        <v>630</v>
      </c>
      <c r="G1035">
        <v>641</v>
      </c>
      <c r="H1035">
        <v>655</v>
      </c>
      <c r="I1035">
        <v>538</v>
      </c>
      <c r="J1035">
        <v>505</v>
      </c>
      <c r="K1035">
        <v>479</v>
      </c>
      <c r="L1035">
        <v>520</v>
      </c>
      <c r="M1035">
        <v>440</v>
      </c>
      <c r="N1035">
        <v>438</v>
      </c>
      <c r="O1035">
        <v>490</v>
      </c>
      <c r="P1035">
        <v>547</v>
      </c>
      <c r="Q1035">
        <v>558</v>
      </c>
      <c r="R1035">
        <v>556</v>
      </c>
      <c r="S1035">
        <v>496</v>
      </c>
      <c r="T1035">
        <v>497</v>
      </c>
      <c r="U1035">
        <v>527</v>
      </c>
      <c r="V1035">
        <v>545</v>
      </c>
      <c r="W1035">
        <v>574</v>
      </c>
      <c r="X1035">
        <v>558</v>
      </c>
      <c r="Y1035">
        <v>575</v>
      </c>
    </row>
    <row r="1036" spans="1:25" x14ac:dyDescent="0.3">
      <c r="A1036" t="s">
        <v>18</v>
      </c>
      <c r="B1036" t="s">
        <v>17</v>
      </c>
      <c r="C1036" t="s">
        <v>245</v>
      </c>
      <c r="D1036" t="s">
        <v>307</v>
      </c>
      <c r="E1036">
        <v>32</v>
      </c>
      <c r="F1036">
        <v>627</v>
      </c>
      <c r="G1036">
        <v>629</v>
      </c>
      <c r="H1036">
        <v>635</v>
      </c>
      <c r="I1036">
        <v>644</v>
      </c>
      <c r="J1036">
        <v>551</v>
      </c>
      <c r="K1036">
        <v>520</v>
      </c>
      <c r="L1036">
        <v>484</v>
      </c>
      <c r="M1036">
        <v>520</v>
      </c>
      <c r="N1036">
        <v>442</v>
      </c>
      <c r="O1036">
        <v>456</v>
      </c>
      <c r="P1036">
        <v>492</v>
      </c>
      <c r="Q1036">
        <v>538</v>
      </c>
      <c r="R1036">
        <v>568</v>
      </c>
      <c r="S1036">
        <v>559</v>
      </c>
      <c r="T1036">
        <v>495</v>
      </c>
      <c r="U1036">
        <v>494</v>
      </c>
      <c r="V1036">
        <v>522</v>
      </c>
      <c r="W1036">
        <v>544</v>
      </c>
      <c r="X1036">
        <v>575</v>
      </c>
      <c r="Y1036">
        <v>557</v>
      </c>
    </row>
    <row r="1037" spans="1:25" x14ac:dyDescent="0.3">
      <c r="A1037" t="s">
        <v>18</v>
      </c>
      <c r="B1037" t="s">
        <v>17</v>
      </c>
      <c r="C1037" t="s">
        <v>245</v>
      </c>
      <c r="D1037" t="s">
        <v>307</v>
      </c>
      <c r="E1037">
        <v>33</v>
      </c>
      <c r="F1037">
        <v>606</v>
      </c>
      <c r="G1037">
        <v>610</v>
      </c>
      <c r="H1037">
        <v>634</v>
      </c>
      <c r="I1037">
        <v>633</v>
      </c>
      <c r="J1037">
        <v>637</v>
      </c>
      <c r="K1037">
        <v>557</v>
      </c>
      <c r="L1037">
        <v>503</v>
      </c>
      <c r="M1037">
        <v>479</v>
      </c>
      <c r="N1037">
        <v>515</v>
      </c>
      <c r="O1037">
        <v>430</v>
      </c>
      <c r="P1037">
        <v>455</v>
      </c>
      <c r="Q1037">
        <v>482</v>
      </c>
      <c r="R1037">
        <v>515</v>
      </c>
      <c r="S1037">
        <v>558</v>
      </c>
      <c r="T1037">
        <v>565</v>
      </c>
      <c r="U1037">
        <v>497</v>
      </c>
      <c r="V1037">
        <v>507</v>
      </c>
      <c r="W1037">
        <v>516</v>
      </c>
      <c r="X1037">
        <v>554</v>
      </c>
      <c r="Y1037">
        <v>566</v>
      </c>
    </row>
    <row r="1038" spans="1:25" x14ac:dyDescent="0.3">
      <c r="A1038" t="s">
        <v>18</v>
      </c>
      <c r="B1038" t="s">
        <v>17</v>
      </c>
      <c r="C1038" t="s">
        <v>245</v>
      </c>
      <c r="D1038" t="s">
        <v>307</v>
      </c>
      <c r="E1038">
        <v>34</v>
      </c>
      <c r="F1038">
        <v>617</v>
      </c>
      <c r="G1038">
        <v>597</v>
      </c>
      <c r="H1038">
        <v>607</v>
      </c>
      <c r="I1038">
        <v>631</v>
      </c>
      <c r="J1038">
        <v>637</v>
      </c>
      <c r="K1038">
        <v>641</v>
      </c>
      <c r="L1038">
        <v>560</v>
      </c>
      <c r="M1038">
        <v>502</v>
      </c>
      <c r="N1038">
        <v>471</v>
      </c>
      <c r="O1038">
        <v>521</v>
      </c>
      <c r="P1038">
        <v>420</v>
      </c>
      <c r="Q1038">
        <v>447</v>
      </c>
      <c r="R1038">
        <v>477</v>
      </c>
      <c r="S1038">
        <v>509</v>
      </c>
      <c r="T1038">
        <v>561</v>
      </c>
      <c r="U1038">
        <v>571</v>
      </c>
      <c r="V1038">
        <v>491</v>
      </c>
      <c r="W1038">
        <v>507</v>
      </c>
      <c r="X1038">
        <v>512</v>
      </c>
      <c r="Y1038">
        <v>558</v>
      </c>
    </row>
    <row r="1039" spans="1:25" x14ac:dyDescent="0.3">
      <c r="A1039" t="s">
        <v>18</v>
      </c>
      <c r="B1039" t="s">
        <v>17</v>
      </c>
      <c r="C1039" t="s">
        <v>245</v>
      </c>
      <c r="D1039" t="s">
        <v>307</v>
      </c>
      <c r="E1039">
        <v>35</v>
      </c>
      <c r="F1039">
        <v>634</v>
      </c>
      <c r="G1039">
        <v>613</v>
      </c>
      <c r="H1039">
        <v>608</v>
      </c>
      <c r="I1039">
        <v>604</v>
      </c>
      <c r="J1039">
        <v>632</v>
      </c>
      <c r="K1039">
        <v>622</v>
      </c>
      <c r="L1039">
        <v>630</v>
      </c>
      <c r="M1039">
        <v>563</v>
      </c>
      <c r="N1039">
        <v>500</v>
      </c>
      <c r="O1039">
        <v>471</v>
      </c>
      <c r="P1039">
        <v>521</v>
      </c>
      <c r="Q1039">
        <v>401</v>
      </c>
      <c r="R1039">
        <v>445</v>
      </c>
      <c r="S1039">
        <v>491</v>
      </c>
      <c r="T1039">
        <v>505</v>
      </c>
      <c r="U1039">
        <v>544</v>
      </c>
      <c r="V1039">
        <v>568</v>
      </c>
      <c r="W1039">
        <v>493</v>
      </c>
      <c r="X1039">
        <v>509</v>
      </c>
      <c r="Y1039">
        <v>529</v>
      </c>
    </row>
    <row r="1040" spans="1:25" x14ac:dyDescent="0.3">
      <c r="A1040" t="s">
        <v>18</v>
      </c>
      <c r="B1040" t="s">
        <v>17</v>
      </c>
      <c r="C1040" t="s">
        <v>245</v>
      </c>
      <c r="D1040" t="s">
        <v>307</v>
      </c>
      <c r="E1040">
        <v>36</v>
      </c>
      <c r="F1040">
        <v>651</v>
      </c>
      <c r="G1040">
        <v>641</v>
      </c>
      <c r="H1040">
        <v>597</v>
      </c>
      <c r="I1040">
        <v>592</v>
      </c>
      <c r="J1040">
        <v>607</v>
      </c>
      <c r="K1040">
        <v>626</v>
      </c>
      <c r="L1040">
        <v>612</v>
      </c>
      <c r="M1040">
        <v>626</v>
      </c>
      <c r="N1040">
        <v>557</v>
      </c>
      <c r="O1040">
        <v>501</v>
      </c>
      <c r="P1040">
        <v>470</v>
      </c>
      <c r="Q1040">
        <v>519</v>
      </c>
      <c r="R1040">
        <v>397</v>
      </c>
      <c r="S1040">
        <v>447</v>
      </c>
      <c r="T1040">
        <v>501</v>
      </c>
      <c r="U1040">
        <v>508</v>
      </c>
      <c r="V1040">
        <v>545</v>
      </c>
      <c r="W1040">
        <v>560</v>
      </c>
      <c r="X1040">
        <v>496</v>
      </c>
      <c r="Y1040">
        <v>515</v>
      </c>
    </row>
    <row r="1041" spans="1:25" x14ac:dyDescent="0.3">
      <c r="A1041" t="s">
        <v>18</v>
      </c>
      <c r="B1041" t="s">
        <v>17</v>
      </c>
      <c r="C1041" t="s">
        <v>245</v>
      </c>
      <c r="D1041" t="s">
        <v>307</v>
      </c>
      <c r="E1041">
        <v>37</v>
      </c>
      <c r="F1041">
        <v>634</v>
      </c>
      <c r="G1041">
        <v>646</v>
      </c>
      <c r="H1041">
        <v>649</v>
      </c>
      <c r="I1041">
        <v>587</v>
      </c>
      <c r="J1041">
        <v>587</v>
      </c>
      <c r="K1041">
        <v>608</v>
      </c>
      <c r="L1041">
        <v>633</v>
      </c>
      <c r="M1041">
        <v>599</v>
      </c>
      <c r="N1041">
        <v>608</v>
      </c>
      <c r="O1041">
        <v>552</v>
      </c>
      <c r="P1041">
        <v>497</v>
      </c>
      <c r="Q1041">
        <v>467</v>
      </c>
      <c r="R1041">
        <v>513</v>
      </c>
      <c r="S1041">
        <v>397</v>
      </c>
      <c r="T1041">
        <v>450</v>
      </c>
      <c r="U1041">
        <v>503</v>
      </c>
      <c r="V1041">
        <v>508</v>
      </c>
      <c r="W1041">
        <v>539</v>
      </c>
      <c r="X1041">
        <v>554</v>
      </c>
      <c r="Y1041">
        <v>491</v>
      </c>
    </row>
    <row r="1042" spans="1:25" x14ac:dyDescent="0.3">
      <c r="A1042" t="s">
        <v>18</v>
      </c>
      <c r="B1042" t="s">
        <v>17</v>
      </c>
      <c r="C1042" t="s">
        <v>245</v>
      </c>
      <c r="D1042" t="s">
        <v>307</v>
      </c>
      <c r="E1042">
        <v>38</v>
      </c>
      <c r="F1042">
        <v>634</v>
      </c>
      <c r="G1042">
        <v>638</v>
      </c>
      <c r="H1042">
        <v>632</v>
      </c>
      <c r="I1042">
        <v>640</v>
      </c>
      <c r="J1042">
        <v>576</v>
      </c>
      <c r="K1042">
        <v>595</v>
      </c>
      <c r="L1042">
        <v>611</v>
      </c>
      <c r="M1042">
        <v>627</v>
      </c>
      <c r="N1042">
        <v>600</v>
      </c>
      <c r="O1042">
        <v>603</v>
      </c>
      <c r="P1042">
        <v>553</v>
      </c>
      <c r="Q1042">
        <v>496</v>
      </c>
      <c r="R1042">
        <v>453</v>
      </c>
      <c r="S1042">
        <v>500</v>
      </c>
      <c r="T1042">
        <v>403</v>
      </c>
      <c r="U1042">
        <v>439</v>
      </c>
      <c r="V1042">
        <v>503</v>
      </c>
      <c r="W1042">
        <v>518</v>
      </c>
      <c r="X1042">
        <v>550</v>
      </c>
      <c r="Y1042">
        <v>540</v>
      </c>
    </row>
    <row r="1043" spans="1:25" x14ac:dyDescent="0.3">
      <c r="A1043" t="s">
        <v>18</v>
      </c>
      <c r="B1043" t="s">
        <v>17</v>
      </c>
      <c r="C1043" t="s">
        <v>245</v>
      </c>
      <c r="D1043" t="s">
        <v>307</v>
      </c>
      <c r="E1043">
        <v>39</v>
      </c>
      <c r="F1043">
        <v>573</v>
      </c>
      <c r="G1043">
        <v>632</v>
      </c>
      <c r="H1043">
        <v>636</v>
      </c>
      <c r="I1043">
        <v>621</v>
      </c>
      <c r="J1043">
        <v>626</v>
      </c>
      <c r="K1043">
        <v>584</v>
      </c>
      <c r="L1043">
        <v>589</v>
      </c>
      <c r="M1043">
        <v>621</v>
      </c>
      <c r="N1043">
        <v>620</v>
      </c>
      <c r="O1043">
        <v>601</v>
      </c>
      <c r="P1043">
        <v>580</v>
      </c>
      <c r="Q1043">
        <v>533</v>
      </c>
      <c r="R1043">
        <v>490</v>
      </c>
      <c r="S1043">
        <v>453</v>
      </c>
      <c r="T1043">
        <v>488</v>
      </c>
      <c r="U1043">
        <v>402</v>
      </c>
      <c r="V1043">
        <v>427</v>
      </c>
      <c r="W1043">
        <v>496</v>
      </c>
      <c r="X1043">
        <v>525</v>
      </c>
      <c r="Y1043">
        <v>545</v>
      </c>
    </row>
    <row r="1044" spans="1:25" x14ac:dyDescent="0.3">
      <c r="A1044" t="s">
        <v>18</v>
      </c>
      <c r="B1044" t="s">
        <v>17</v>
      </c>
      <c r="C1044" t="s">
        <v>245</v>
      </c>
      <c r="D1044" t="s">
        <v>307</v>
      </c>
      <c r="E1044">
        <v>40</v>
      </c>
      <c r="F1044">
        <v>543</v>
      </c>
      <c r="G1044">
        <v>563</v>
      </c>
      <c r="H1044">
        <v>623</v>
      </c>
      <c r="I1044">
        <v>636</v>
      </c>
      <c r="J1044">
        <v>614</v>
      </c>
      <c r="K1044">
        <v>625</v>
      </c>
      <c r="L1044">
        <v>588</v>
      </c>
      <c r="M1044">
        <v>583</v>
      </c>
      <c r="N1044">
        <v>609</v>
      </c>
      <c r="O1044">
        <v>613</v>
      </c>
      <c r="P1044">
        <v>599</v>
      </c>
      <c r="Q1044">
        <v>577</v>
      </c>
      <c r="R1044">
        <v>525</v>
      </c>
      <c r="S1044">
        <v>479</v>
      </c>
      <c r="T1044">
        <v>449</v>
      </c>
      <c r="U1044">
        <v>477</v>
      </c>
      <c r="V1044">
        <v>408</v>
      </c>
      <c r="W1044">
        <v>434</v>
      </c>
      <c r="X1044">
        <v>494</v>
      </c>
      <c r="Y1044">
        <v>527</v>
      </c>
    </row>
    <row r="1045" spans="1:25" x14ac:dyDescent="0.3">
      <c r="A1045" t="s">
        <v>18</v>
      </c>
      <c r="B1045" t="s">
        <v>17</v>
      </c>
      <c r="C1045" t="s">
        <v>245</v>
      </c>
      <c r="D1045" t="s">
        <v>307</v>
      </c>
      <c r="E1045">
        <v>41</v>
      </c>
      <c r="F1045">
        <v>593</v>
      </c>
      <c r="G1045">
        <v>545</v>
      </c>
      <c r="H1045">
        <v>553</v>
      </c>
      <c r="I1045">
        <v>630</v>
      </c>
      <c r="J1045">
        <v>634</v>
      </c>
      <c r="K1045">
        <v>606</v>
      </c>
      <c r="L1045">
        <v>624</v>
      </c>
      <c r="M1045">
        <v>580</v>
      </c>
      <c r="N1045">
        <v>579</v>
      </c>
      <c r="O1045">
        <v>614</v>
      </c>
      <c r="P1045">
        <v>600</v>
      </c>
      <c r="Q1045">
        <v>600</v>
      </c>
      <c r="R1045">
        <v>567</v>
      </c>
      <c r="S1045">
        <v>524</v>
      </c>
      <c r="T1045">
        <v>464</v>
      </c>
      <c r="U1045">
        <v>458</v>
      </c>
      <c r="V1045">
        <v>480</v>
      </c>
      <c r="W1045">
        <v>406</v>
      </c>
      <c r="X1045">
        <v>429</v>
      </c>
      <c r="Y1045">
        <v>489</v>
      </c>
    </row>
    <row r="1046" spans="1:25" x14ac:dyDescent="0.3">
      <c r="A1046" t="s">
        <v>18</v>
      </c>
      <c r="B1046" t="s">
        <v>17</v>
      </c>
      <c r="C1046" t="s">
        <v>245</v>
      </c>
      <c r="D1046" t="s">
        <v>307</v>
      </c>
      <c r="E1046">
        <v>42</v>
      </c>
      <c r="F1046">
        <v>513</v>
      </c>
      <c r="G1046">
        <v>590</v>
      </c>
      <c r="H1046">
        <v>536</v>
      </c>
      <c r="I1046">
        <v>557</v>
      </c>
      <c r="J1046">
        <v>633</v>
      </c>
      <c r="K1046">
        <v>628</v>
      </c>
      <c r="L1046">
        <v>597</v>
      </c>
      <c r="M1046">
        <v>610</v>
      </c>
      <c r="N1046">
        <v>580</v>
      </c>
      <c r="O1046">
        <v>579</v>
      </c>
      <c r="P1046">
        <v>616</v>
      </c>
      <c r="Q1046">
        <v>585</v>
      </c>
      <c r="R1046">
        <v>590</v>
      </c>
      <c r="S1046">
        <v>563</v>
      </c>
      <c r="T1046">
        <v>514</v>
      </c>
      <c r="U1046">
        <v>469</v>
      </c>
      <c r="V1046">
        <v>466</v>
      </c>
      <c r="W1046">
        <v>479</v>
      </c>
      <c r="X1046">
        <v>399</v>
      </c>
      <c r="Y1046">
        <v>431</v>
      </c>
    </row>
    <row r="1047" spans="1:25" x14ac:dyDescent="0.3">
      <c r="A1047" t="s">
        <v>18</v>
      </c>
      <c r="B1047" t="s">
        <v>17</v>
      </c>
      <c r="C1047" t="s">
        <v>245</v>
      </c>
      <c r="D1047" t="s">
        <v>307</v>
      </c>
      <c r="E1047">
        <v>43</v>
      </c>
      <c r="F1047">
        <v>534</v>
      </c>
      <c r="G1047">
        <v>517</v>
      </c>
      <c r="H1047">
        <v>592</v>
      </c>
      <c r="I1047">
        <v>539</v>
      </c>
      <c r="J1047">
        <v>558</v>
      </c>
      <c r="K1047">
        <v>636</v>
      </c>
      <c r="L1047">
        <v>628</v>
      </c>
      <c r="M1047">
        <v>593</v>
      </c>
      <c r="N1047">
        <v>614</v>
      </c>
      <c r="O1047">
        <v>583</v>
      </c>
      <c r="P1047">
        <v>580</v>
      </c>
      <c r="Q1047">
        <v>616</v>
      </c>
      <c r="R1047">
        <v>592</v>
      </c>
      <c r="S1047">
        <v>595</v>
      </c>
      <c r="T1047">
        <v>570</v>
      </c>
      <c r="U1047">
        <v>516</v>
      </c>
      <c r="V1047">
        <v>461</v>
      </c>
      <c r="W1047">
        <v>458</v>
      </c>
      <c r="X1047">
        <v>474</v>
      </c>
      <c r="Y1047">
        <v>394</v>
      </c>
    </row>
    <row r="1048" spans="1:25" x14ac:dyDescent="0.3">
      <c r="A1048" t="s">
        <v>18</v>
      </c>
      <c r="B1048" t="s">
        <v>17</v>
      </c>
      <c r="C1048" t="s">
        <v>245</v>
      </c>
      <c r="D1048" t="s">
        <v>307</v>
      </c>
      <c r="E1048">
        <v>44</v>
      </c>
      <c r="F1048">
        <v>574</v>
      </c>
      <c r="G1048">
        <v>531</v>
      </c>
      <c r="H1048">
        <v>514</v>
      </c>
      <c r="I1048">
        <v>589</v>
      </c>
      <c r="J1048">
        <v>540</v>
      </c>
      <c r="K1048">
        <v>564</v>
      </c>
      <c r="L1048">
        <v>631</v>
      </c>
      <c r="M1048">
        <v>626</v>
      </c>
      <c r="N1048">
        <v>587</v>
      </c>
      <c r="O1048">
        <v>603</v>
      </c>
      <c r="P1048">
        <v>568</v>
      </c>
      <c r="Q1048">
        <v>574</v>
      </c>
      <c r="R1048">
        <v>615</v>
      </c>
      <c r="S1048">
        <v>593</v>
      </c>
      <c r="T1048">
        <v>605</v>
      </c>
      <c r="U1048">
        <v>571</v>
      </c>
      <c r="V1048">
        <v>502</v>
      </c>
      <c r="W1048">
        <v>461</v>
      </c>
      <c r="X1048">
        <v>464</v>
      </c>
      <c r="Y1048">
        <v>484</v>
      </c>
    </row>
    <row r="1049" spans="1:25" x14ac:dyDescent="0.3">
      <c r="A1049" t="s">
        <v>18</v>
      </c>
      <c r="B1049" t="s">
        <v>17</v>
      </c>
      <c r="C1049" t="s">
        <v>245</v>
      </c>
      <c r="D1049" t="s">
        <v>307</v>
      </c>
      <c r="E1049">
        <v>45</v>
      </c>
      <c r="F1049">
        <v>527</v>
      </c>
      <c r="G1049">
        <v>566</v>
      </c>
      <c r="H1049">
        <v>537</v>
      </c>
      <c r="I1049">
        <v>505</v>
      </c>
      <c r="J1049">
        <v>585</v>
      </c>
      <c r="K1049">
        <v>530</v>
      </c>
      <c r="L1049">
        <v>567</v>
      </c>
      <c r="M1049">
        <v>629</v>
      </c>
      <c r="N1049">
        <v>629</v>
      </c>
      <c r="O1049">
        <v>572</v>
      </c>
      <c r="P1049">
        <v>598</v>
      </c>
      <c r="Q1049">
        <v>565</v>
      </c>
      <c r="R1049">
        <v>576</v>
      </c>
      <c r="S1049">
        <v>598</v>
      </c>
      <c r="T1049">
        <v>595</v>
      </c>
      <c r="U1049">
        <v>601</v>
      </c>
      <c r="V1049">
        <v>566</v>
      </c>
      <c r="W1049">
        <v>513</v>
      </c>
      <c r="X1049">
        <v>462</v>
      </c>
      <c r="Y1049">
        <v>466</v>
      </c>
    </row>
    <row r="1050" spans="1:25" x14ac:dyDescent="0.3">
      <c r="A1050" t="s">
        <v>18</v>
      </c>
      <c r="B1050" t="s">
        <v>17</v>
      </c>
      <c r="C1050" t="s">
        <v>245</v>
      </c>
      <c r="D1050" t="s">
        <v>307</v>
      </c>
      <c r="E1050">
        <v>46</v>
      </c>
      <c r="F1050">
        <v>527</v>
      </c>
      <c r="G1050">
        <v>524</v>
      </c>
      <c r="H1050">
        <v>564</v>
      </c>
      <c r="I1050">
        <v>546</v>
      </c>
      <c r="J1050">
        <v>502</v>
      </c>
      <c r="K1050">
        <v>581</v>
      </c>
      <c r="L1050">
        <v>522</v>
      </c>
      <c r="M1050">
        <v>557</v>
      </c>
      <c r="N1050">
        <v>629</v>
      </c>
      <c r="O1050">
        <v>621</v>
      </c>
      <c r="P1050">
        <v>555</v>
      </c>
      <c r="Q1050">
        <v>592</v>
      </c>
      <c r="R1050">
        <v>554</v>
      </c>
      <c r="S1050">
        <v>572</v>
      </c>
      <c r="T1050">
        <v>594</v>
      </c>
      <c r="U1050">
        <v>608</v>
      </c>
      <c r="V1050">
        <v>605</v>
      </c>
      <c r="W1050">
        <v>568</v>
      </c>
      <c r="X1050">
        <v>509</v>
      </c>
      <c r="Y1050">
        <v>462</v>
      </c>
    </row>
    <row r="1051" spans="1:25" x14ac:dyDescent="0.3">
      <c r="A1051" t="s">
        <v>18</v>
      </c>
      <c r="B1051" t="s">
        <v>17</v>
      </c>
      <c r="C1051" t="s">
        <v>245</v>
      </c>
      <c r="D1051" t="s">
        <v>307</v>
      </c>
      <c r="E1051">
        <v>47</v>
      </c>
      <c r="F1051">
        <v>526</v>
      </c>
      <c r="G1051">
        <v>517</v>
      </c>
      <c r="H1051">
        <v>521</v>
      </c>
      <c r="I1051">
        <v>559</v>
      </c>
      <c r="J1051">
        <v>531</v>
      </c>
      <c r="K1051">
        <v>495</v>
      </c>
      <c r="L1051">
        <v>581</v>
      </c>
      <c r="M1051">
        <v>523</v>
      </c>
      <c r="N1051">
        <v>558</v>
      </c>
      <c r="O1051">
        <v>612</v>
      </c>
      <c r="P1051">
        <v>613</v>
      </c>
      <c r="Q1051">
        <v>543</v>
      </c>
      <c r="R1051">
        <v>591</v>
      </c>
      <c r="S1051">
        <v>559</v>
      </c>
      <c r="T1051">
        <v>558</v>
      </c>
      <c r="U1051">
        <v>584</v>
      </c>
      <c r="V1051">
        <v>600</v>
      </c>
      <c r="W1051">
        <v>610</v>
      </c>
      <c r="X1051">
        <v>568</v>
      </c>
      <c r="Y1051">
        <v>514</v>
      </c>
    </row>
    <row r="1052" spans="1:25" x14ac:dyDescent="0.3">
      <c r="A1052" t="s">
        <v>18</v>
      </c>
      <c r="B1052" t="s">
        <v>17</v>
      </c>
      <c r="C1052" t="s">
        <v>245</v>
      </c>
      <c r="D1052" t="s">
        <v>307</v>
      </c>
      <c r="E1052">
        <v>48</v>
      </c>
      <c r="F1052">
        <v>503</v>
      </c>
      <c r="G1052">
        <v>518</v>
      </c>
      <c r="H1052">
        <v>512</v>
      </c>
      <c r="I1052">
        <v>507</v>
      </c>
      <c r="J1052">
        <v>556</v>
      </c>
      <c r="K1052">
        <v>534</v>
      </c>
      <c r="L1052">
        <v>478</v>
      </c>
      <c r="M1052">
        <v>575</v>
      </c>
      <c r="N1052">
        <v>518</v>
      </c>
      <c r="O1052">
        <v>544</v>
      </c>
      <c r="P1052">
        <v>611</v>
      </c>
      <c r="Q1052">
        <v>608</v>
      </c>
      <c r="R1052">
        <v>556</v>
      </c>
      <c r="S1052">
        <v>578</v>
      </c>
      <c r="T1052">
        <v>558</v>
      </c>
      <c r="U1052">
        <v>562</v>
      </c>
      <c r="V1052">
        <v>580</v>
      </c>
      <c r="W1052">
        <v>594</v>
      </c>
      <c r="X1052">
        <v>614</v>
      </c>
      <c r="Y1052">
        <v>566</v>
      </c>
    </row>
    <row r="1053" spans="1:25" x14ac:dyDescent="0.3">
      <c r="A1053" t="s">
        <v>18</v>
      </c>
      <c r="B1053" t="s">
        <v>17</v>
      </c>
      <c r="C1053" t="s">
        <v>245</v>
      </c>
      <c r="D1053" t="s">
        <v>307</v>
      </c>
      <c r="E1053">
        <v>49</v>
      </c>
      <c r="F1053">
        <v>504</v>
      </c>
      <c r="G1053">
        <v>502</v>
      </c>
      <c r="H1053">
        <v>513</v>
      </c>
      <c r="I1053">
        <v>500</v>
      </c>
      <c r="J1053">
        <v>498</v>
      </c>
      <c r="K1053">
        <v>554</v>
      </c>
      <c r="L1053">
        <v>527</v>
      </c>
      <c r="M1053">
        <v>476</v>
      </c>
      <c r="N1053">
        <v>569</v>
      </c>
      <c r="O1053">
        <v>519</v>
      </c>
      <c r="P1053">
        <v>539</v>
      </c>
      <c r="Q1053">
        <v>590</v>
      </c>
      <c r="R1053">
        <v>592</v>
      </c>
      <c r="S1053">
        <v>552</v>
      </c>
      <c r="T1053">
        <v>573</v>
      </c>
      <c r="U1053">
        <v>557</v>
      </c>
      <c r="V1053">
        <v>565</v>
      </c>
      <c r="W1053">
        <v>570</v>
      </c>
      <c r="X1053">
        <v>589</v>
      </c>
      <c r="Y1053">
        <v>622</v>
      </c>
    </row>
    <row r="1054" spans="1:25" x14ac:dyDescent="0.3">
      <c r="A1054" t="s">
        <v>18</v>
      </c>
      <c r="B1054" t="s">
        <v>17</v>
      </c>
      <c r="C1054" t="s">
        <v>245</v>
      </c>
      <c r="D1054" t="s">
        <v>307</v>
      </c>
      <c r="E1054">
        <v>50</v>
      </c>
      <c r="F1054">
        <v>466</v>
      </c>
      <c r="G1054">
        <v>512</v>
      </c>
      <c r="H1054">
        <v>504</v>
      </c>
      <c r="I1054">
        <v>512</v>
      </c>
      <c r="J1054">
        <v>491</v>
      </c>
      <c r="K1054">
        <v>487</v>
      </c>
      <c r="L1054">
        <v>540</v>
      </c>
      <c r="M1054">
        <v>525</v>
      </c>
      <c r="N1054">
        <v>476</v>
      </c>
      <c r="O1054">
        <v>562</v>
      </c>
      <c r="P1054">
        <v>518</v>
      </c>
      <c r="Q1054">
        <v>532</v>
      </c>
      <c r="R1054">
        <v>590</v>
      </c>
      <c r="S1054">
        <v>593</v>
      </c>
      <c r="T1054">
        <v>552</v>
      </c>
      <c r="U1054">
        <v>573</v>
      </c>
      <c r="V1054">
        <v>559</v>
      </c>
      <c r="W1054">
        <v>553</v>
      </c>
      <c r="X1054">
        <v>579</v>
      </c>
      <c r="Y1054">
        <v>583</v>
      </c>
    </row>
    <row r="1055" spans="1:25" x14ac:dyDescent="0.3">
      <c r="A1055" t="s">
        <v>18</v>
      </c>
      <c r="B1055" t="s">
        <v>17</v>
      </c>
      <c r="C1055" t="s">
        <v>245</v>
      </c>
      <c r="D1055" t="s">
        <v>307</v>
      </c>
      <c r="E1055">
        <v>51</v>
      </c>
      <c r="F1055">
        <v>462</v>
      </c>
      <c r="G1055">
        <v>469</v>
      </c>
      <c r="H1055">
        <v>506</v>
      </c>
      <c r="I1055">
        <v>499</v>
      </c>
      <c r="J1055">
        <v>511</v>
      </c>
      <c r="K1055">
        <v>483</v>
      </c>
      <c r="L1055">
        <v>487</v>
      </c>
      <c r="M1055">
        <v>537</v>
      </c>
      <c r="N1055">
        <v>531</v>
      </c>
      <c r="O1055">
        <v>476</v>
      </c>
      <c r="P1055">
        <v>563</v>
      </c>
      <c r="Q1055">
        <v>505</v>
      </c>
      <c r="R1055">
        <v>525</v>
      </c>
      <c r="S1055">
        <v>582</v>
      </c>
      <c r="T1055">
        <v>591</v>
      </c>
      <c r="U1055">
        <v>549</v>
      </c>
      <c r="V1055">
        <v>577</v>
      </c>
      <c r="W1055">
        <v>569</v>
      </c>
      <c r="X1055">
        <v>556</v>
      </c>
      <c r="Y1055">
        <v>589</v>
      </c>
    </row>
    <row r="1056" spans="1:25" x14ac:dyDescent="0.3">
      <c r="A1056" t="s">
        <v>18</v>
      </c>
      <c r="B1056" t="s">
        <v>17</v>
      </c>
      <c r="C1056" t="s">
        <v>245</v>
      </c>
      <c r="D1056" t="s">
        <v>307</v>
      </c>
      <c r="E1056">
        <v>52</v>
      </c>
      <c r="F1056">
        <v>514</v>
      </c>
      <c r="G1056">
        <v>469</v>
      </c>
      <c r="H1056">
        <v>465</v>
      </c>
      <c r="I1056">
        <v>501</v>
      </c>
      <c r="J1056">
        <v>497</v>
      </c>
      <c r="K1056">
        <v>499</v>
      </c>
      <c r="L1056">
        <v>472</v>
      </c>
      <c r="M1056">
        <v>481</v>
      </c>
      <c r="N1056">
        <v>525</v>
      </c>
      <c r="O1056">
        <v>528</v>
      </c>
      <c r="P1056">
        <v>469</v>
      </c>
      <c r="Q1056">
        <v>558</v>
      </c>
      <c r="R1056">
        <v>500</v>
      </c>
      <c r="S1056">
        <v>524</v>
      </c>
      <c r="T1056">
        <v>571</v>
      </c>
      <c r="U1056">
        <v>588</v>
      </c>
      <c r="V1056">
        <v>553</v>
      </c>
      <c r="W1056">
        <v>569</v>
      </c>
      <c r="X1056">
        <v>551</v>
      </c>
      <c r="Y1056">
        <v>550</v>
      </c>
    </row>
    <row r="1057" spans="1:25" x14ac:dyDescent="0.3">
      <c r="A1057" t="s">
        <v>18</v>
      </c>
      <c r="B1057" t="s">
        <v>17</v>
      </c>
      <c r="C1057" t="s">
        <v>245</v>
      </c>
      <c r="D1057" t="s">
        <v>307</v>
      </c>
      <c r="E1057">
        <v>53</v>
      </c>
      <c r="F1057">
        <v>576</v>
      </c>
      <c r="G1057">
        <v>511</v>
      </c>
      <c r="H1057">
        <v>477</v>
      </c>
      <c r="I1057">
        <v>461</v>
      </c>
      <c r="J1057">
        <v>495</v>
      </c>
      <c r="K1057">
        <v>495</v>
      </c>
      <c r="L1057">
        <v>490</v>
      </c>
      <c r="M1057">
        <v>456</v>
      </c>
      <c r="N1057">
        <v>480</v>
      </c>
      <c r="O1057">
        <v>522</v>
      </c>
      <c r="P1057">
        <v>520</v>
      </c>
      <c r="Q1057">
        <v>467</v>
      </c>
      <c r="R1057">
        <v>566</v>
      </c>
      <c r="S1057">
        <v>494</v>
      </c>
      <c r="T1057">
        <v>521</v>
      </c>
      <c r="U1057">
        <v>563</v>
      </c>
      <c r="V1057">
        <v>572</v>
      </c>
      <c r="W1057">
        <v>548</v>
      </c>
      <c r="X1057">
        <v>570</v>
      </c>
      <c r="Y1057">
        <v>566</v>
      </c>
    </row>
    <row r="1058" spans="1:25" x14ac:dyDescent="0.3">
      <c r="A1058" t="s">
        <v>18</v>
      </c>
      <c r="B1058" t="s">
        <v>17</v>
      </c>
      <c r="C1058" t="s">
        <v>245</v>
      </c>
      <c r="D1058" t="s">
        <v>307</v>
      </c>
      <c r="E1058">
        <v>54</v>
      </c>
      <c r="F1058">
        <v>544</v>
      </c>
      <c r="G1058">
        <v>580</v>
      </c>
      <c r="H1058">
        <v>505</v>
      </c>
      <c r="I1058">
        <v>468</v>
      </c>
      <c r="J1058">
        <v>458</v>
      </c>
      <c r="K1058">
        <v>487</v>
      </c>
      <c r="L1058">
        <v>499</v>
      </c>
      <c r="M1058">
        <v>483</v>
      </c>
      <c r="N1058">
        <v>436</v>
      </c>
      <c r="O1058">
        <v>479</v>
      </c>
      <c r="P1058">
        <v>515</v>
      </c>
      <c r="Q1058">
        <v>515</v>
      </c>
      <c r="R1058">
        <v>469</v>
      </c>
      <c r="S1058">
        <v>560</v>
      </c>
      <c r="T1058">
        <v>488</v>
      </c>
      <c r="U1058">
        <v>524</v>
      </c>
      <c r="V1058">
        <v>563</v>
      </c>
      <c r="W1058">
        <v>565</v>
      </c>
      <c r="X1058">
        <v>542</v>
      </c>
      <c r="Y1058">
        <v>565</v>
      </c>
    </row>
    <row r="1059" spans="1:25" x14ac:dyDescent="0.3">
      <c r="A1059" t="s">
        <v>18</v>
      </c>
      <c r="B1059" t="s">
        <v>17</v>
      </c>
      <c r="C1059" t="s">
        <v>245</v>
      </c>
      <c r="D1059" t="s">
        <v>307</v>
      </c>
      <c r="E1059">
        <v>55</v>
      </c>
      <c r="F1059">
        <v>497</v>
      </c>
      <c r="G1059">
        <v>543</v>
      </c>
      <c r="H1059">
        <v>581</v>
      </c>
      <c r="I1059">
        <v>500</v>
      </c>
      <c r="J1059">
        <v>467</v>
      </c>
      <c r="K1059">
        <v>447</v>
      </c>
      <c r="L1059">
        <v>480</v>
      </c>
      <c r="M1059">
        <v>494</v>
      </c>
      <c r="N1059">
        <v>485</v>
      </c>
      <c r="O1059">
        <v>425</v>
      </c>
      <c r="P1059">
        <v>475</v>
      </c>
      <c r="Q1059">
        <v>502</v>
      </c>
      <c r="R1059">
        <v>509</v>
      </c>
      <c r="S1059">
        <v>454</v>
      </c>
      <c r="T1059">
        <v>547</v>
      </c>
      <c r="U1059">
        <v>490</v>
      </c>
      <c r="V1059">
        <v>522</v>
      </c>
      <c r="W1059">
        <v>567</v>
      </c>
      <c r="X1059">
        <v>562</v>
      </c>
      <c r="Y1059">
        <v>536</v>
      </c>
    </row>
    <row r="1060" spans="1:25" x14ac:dyDescent="0.3">
      <c r="A1060" t="s">
        <v>18</v>
      </c>
      <c r="B1060" t="s">
        <v>17</v>
      </c>
      <c r="C1060" t="s">
        <v>245</v>
      </c>
      <c r="D1060" t="s">
        <v>307</v>
      </c>
      <c r="E1060">
        <v>56</v>
      </c>
      <c r="F1060">
        <v>509</v>
      </c>
      <c r="G1060">
        <v>491</v>
      </c>
      <c r="H1060">
        <v>545</v>
      </c>
      <c r="I1060">
        <v>575</v>
      </c>
      <c r="J1060">
        <v>503</v>
      </c>
      <c r="K1060">
        <v>472</v>
      </c>
      <c r="L1060">
        <v>445</v>
      </c>
      <c r="M1060">
        <v>470</v>
      </c>
      <c r="N1060">
        <v>481</v>
      </c>
      <c r="O1060">
        <v>468</v>
      </c>
      <c r="P1060">
        <v>418</v>
      </c>
      <c r="Q1060">
        <v>474</v>
      </c>
      <c r="R1060">
        <v>505</v>
      </c>
      <c r="S1060">
        <v>494</v>
      </c>
      <c r="T1060">
        <v>457</v>
      </c>
      <c r="U1060">
        <v>544</v>
      </c>
      <c r="V1060">
        <v>486</v>
      </c>
      <c r="W1060">
        <v>531</v>
      </c>
      <c r="X1060">
        <v>574</v>
      </c>
      <c r="Y1060">
        <v>567</v>
      </c>
    </row>
    <row r="1061" spans="1:25" x14ac:dyDescent="0.3">
      <c r="A1061" t="s">
        <v>18</v>
      </c>
      <c r="B1061" t="s">
        <v>17</v>
      </c>
      <c r="C1061" t="s">
        <v>245</v>
      </c>
      <c r="D1061" t="s">
        <v>307</v>
      </c>
      <c r="E1061">
        <v>57</v>
      </c>
      <c r="F1061">
        <v>475</v>
      </c>
      <c r="G1061">
        <v>514</v>
      </c>
      <c r="H1061">
        <v>481</v>
      </c>
      <c r="I1061">
        <v>537</v>
      </c>
      <c r="J1061">
        <v>581</v>
      </c>
      <c r="K1061">
        <v>504</v>
      </c>
      <c r="L1061">
        <v>459</v>
      </c>
      <c r="M1061">
        <v>445</v>
      </c>
      <c r="N1061">
        <v>469</v>
      </c>
      <c r="O1061">
        <v>481</v>
      </c>
      <c r="P1061">
        <v>465</v>
      </c>
      <c r="Q1061">
        <v>411</v>
      </c>
      <c r="R1061">
        <v>467</v>
      </c>
      <c r="S1061">
        <v>494</v>
      </c>
      <c r="T1061">
        <v>492</v>
      </c>
      <c r="U1061">
        <v>462</v>
      </c>
      <c r="V1061">
        <v>539</v>
      </c>
      <c r="W1061">
        <v>492</v>
      </c>
      <c r="X1061">
        <v>525</v>
      </c>
      <c r="Y1061">
        <v>571</v>
      </c>
    </row>
    <row r="1062" spans="1:25" x14ac:dyDescent="0.3">
      <c r="A1062" t="s">
        <v>18</v>
      </c>
      <c r="B1062" t="s">
        <v>17</v>
      </c>
      <c r="C1062" t="s">
        <v>245</v>
      </c>
      <c r="D1062" t="s">
        <v>307</v>
      </c>
      <c r="E1062">
        <v>58</v>
      </c>
      <c r="F1062">
        <v>427</v>
      </c>
      <c r="G1062">
        <v>476</v>
      </c>
      <c r="H1062">
        <v>514</v>
      </c>
      <c r="I1062">
        <v>477</v>
      </c>
      <c r="J1062">
        <v>542</v>
      </c>
      <c r="K1062">
        <v>582</v>
      </c>
      <c r="L1062">
        <v>501</v>
      </c>
      <c r="M1062">
        <v>455</v>
      </c>
      <c r="N1062">
        <v>448</v>
      </c>
      <c r="O1062">
        <v>455</v>
      </c>
      <c r="P1062">
        <v>475</v>
      </c>
      <c r="Q1062">
        <v>469</v>
      </c>
      <c r="R1062">
        <v>411</v>
      </c>
      <c r="S1062">
        <v>466</v>
      </c>
      <c r="T1062">
        <v>492</v>
      </c>
      <c r="U1062">
        <v>486</v>
      </c>
      <c r="V1062">
        <v>463</v>
      </c>
      <c r="W1062">
        <v>541</v>
      </c>
      <c r="X1062">
        <v>495</v>
      </c>
      <c r="Y1062">
        <v>519</v>
      </c>
    </row>
    <row r="1063" spans="1:25" x14ac:dyDescent="0.3">
      <c r="A1063" t="s">
        <v>18</v>
      </c>
      <c r="B1063" t="s">
        <v>17</v>
      </c>
      <c r="C1063" t="s">
        <v>245</v>
      </c>
      <c r="D1063" t="s">
        <v>307</v>
      </c>
      <c r="E1063">
        <v>59</v>
      </c>
      <c r="F1063">
        <v>413</v>
      </c>
      <c r="G1063">
        <v>425</v>
      </c>
      <c r="H1063">
        <v>478</v>
      </c>
      <c r="I1063">
        <v>505</v>
      </c>
      <c r="J1063">
        <v>481</v>
      </c>
      <c r="K1063">
        <v>541</v>
      </c>
      <c r="L1063">
        <v>584</v>
      </c>
      <c r="M1063">
        <v>498</v>
      </c>
      <c r="N1063">
        <v>448</v>
      </c>
      <c r="O1063">
        <v>447</v>
      </c>
      <c r="P1063">
        <v>449</v>
      </c>
      <c r="Q1063">
        <v>471</v>
      </c>
      <c r="R1063">
        <v>463</v>
      </c>
      <c r="S1063">
        <v>404</v>
      </c>
      <c r="T1063">
        <v>468</v>
      </c>
      <c r="U1063">
        <v>494</v>
      </c>
      <c r="V1063">
        <v>485</v>
      </c>
      <c r="W1063">
        <v>458</v>
      </c>
      <c r="X1063">
        <v>539</v>
      </c>
      <c r="Y1063">
        <v>496</v>
      </c>
    </row>
    <row r="1064" spans="1:25" x14ac:dyDescent="0.3">
      <c r="A1064" t="s">
        <v>18</v>
      </c>
      <c r="B1064" t="s">
        <v>17</v>
      </c>
      <c r="C1064" t="s">
        <v>245</v>
      </c>
      <c r="D1064" t="s">
        <v>307</v>
      </c>
      <c r="E1064">
        <v>60</v>
      </c>
      <c r="F1064">
        <v>401</v>
      </c>
      <c r="G1064">
        <v>408</v>
      </c>
      <c r="H1064">
        <v>422</v>
      </c>
      <c r="I1064">
        <v>473</v>
      </c>
      <c r="J1064">
        <v>503</v>
      </c>
      <c r="K1064">
        <v>472</v>
      </c>
      <c r="L1064">
        <v>538</v>
      </c>
      <c r="M1064">
        <v>575</v>
      </c>
      <c r="N1064">
        <v>499</v>
      </c>
      <c r="O1064">
        <v>443</v>
      </c>
      <c r="P1064">
        <v>440</v>
      </c>
      <c r="Q1064">
        <v>451</v>
      </c>
      <c r="R1064">
        <v>468</v>
      </c>
      <c r="S1064">
        <v>462</v>
      </c>
      <c r="T1064">
        <v>396</v>
      </c>
      <c r="U1064">
        <v>467</v>
      </c>
      <c r="V1064">
        <v>493</v>
      </c>
      <c r="W1064">
        <v>480</v>
      </c>
      <c r="X1064">
        <v>446</v>
      </c>
      <c r="Y1064">
        <v>538</v>
      </c>
    </row>
    <row r="1065" spans="1:25" x14ac:dyDescent="0.3">
      <c r="A1065" t="s">
        <v>18</v>
      </c>
      <c r="B1065" t="s">
        <v>17</v>
      </c>
      <c r="C1065" t="s">
        <v>245</v>
      </c>
      <c r="D1065" t="s">
        <v>307</v>
      </c>
      <c r="E1065">
        <v>61</v>
      </c>
      <c r="F1065">
        <v>414</v>
      </c>
      <c r="G1065">
        <v>394</v>
      </c>
      <c r="H1065">
        <v>397</v>
      </c>
      <c r="I1065">
        <v>420</v>
      </c>
      <c r="J1065">
        <v>474</v>
      </c>
      <c r="K1065">
        <v>505</v>
      </c>
      <c r="L1065">
        <v>457</v>
      </c>
      <c r="M1065">
        <v>531</v>
      </c>
      <c r="N1065">
        <v>570</v>
      </c>
      <c r="O1065">
        <v>500</v>
      </c>
      <c r="P1065">
        <v>440</v>
      </c>
      <c r="Q1065">
        <v>438</v>
      </c>
      <c r="R1065">
        <v>441</v>
      </c>
      <c r="S1065">
        <v>455</v>
      </c>
      <c r="T1065">
        <v>462</v>
      </c>
      <c r="U1065">
        <v>394</v>
      </c>
      <c r="V1065">
        <v>466</v>
      </c>
      <c r="W1065">
        <v>487</v>
      </c>
      <c r="X1065">
        <v>476</v>
      </c>
      <c r="Y1065">
        <v>448</v>
      </c>
    </row>
    <row r="1066" spans="1:25" x14ac:dyDescent="0.3">
      <c r="A1066" t="s">
        <v>18</v>
      </c>
      <c r="B1066" t="s">
        <v>17</v>
      </c>
      <c r="C1066" t="s">
        <v>245</v>
      </c>
      <c r="D1066" t="s">
        <v>307</v>
      </c>
      <c r="E1066">
        <v>62</v>
      </c>
      <c r="F1066">
        <v>420</v>
      </c>
      <c r="G1066">
        <v>408</v>
      </c>
      <c r="H1066">
        <v>397</v>
      </c>
      <c r="I1066">
        <v>395</v>
      </c>
      <c r="J1066">
        <v>412</v>
      </c>
      <c r="K1066">
        <v>469</v>
      </c>
      <c r="L1066">
        <v>501</v>
      </c>
      <c r="M1066">
        <v>448</v>
      </c>
      <c r="N1066">
        <v>529</v>
      </c>
      <c r="O1066">
        <v>562</v>
      </c>
      <c r="P1066">
        <v>498</v>
      </c>
      <c r="Q1066">
        <v>429</v>
      </c>
      <c r="R1066">
        <v>430</v>
      </c>
      <c r="S1066">
        <v>437</v>
      </c>
      <c r="T1066">
        <v>452</v>
      </c>
      <c r="U1066">
        <v>462</v>
      </c>
      <c r="V1066">
        <v>389</v>
      </c>
      <c r="W1066">
        <v>463</v>
      </c>
      <c r="X1066">
        <v>487</v>
      </c>
      <c r="Y1066">
        <v>470</v>
      </c>
    </row>
    <row r="1067" spans="1:25" x14ac:dyDescent="0.3">
      <c r="A1067" t="s">
        <v>18</v>
      </c>
      <c r="B1067" t="s">
        <v>17</v>
      </c>
      <c r="C1067" t="s">
        <v>245</v>
      </c>
      <c r="D1067" t="s">
        <v>307</v>
      </c>
      <c r="E1067">
        <v>63</v>
      </c>
      <c r="F1067">
        <v>415</v>
      </c>
      <c r="G1067">
        <v>417</v>
      </c>
      <c r="H1067">
        <v>401</v>
      </c>
      <c r="I1067">
        <v>391</v>
      </c>
      <c r="J1067">
        <v>390</v>
      </c>
      <c r="K1067">
        <v>410</v>
      </c>
      <c r="L1067">
        <v>456</v>
      </c>
      <c r="M1067">
        <v>492</v>
      </c>
      <c r="N1067">
        <v>438</v>
      </c>
      <c r="O1067">
        <v>524</v>
      </c>
      <c r="P1067">
        <v>560</v>
      </c>
      <c r="Q1067">
        <v>500</v>
      </c>
      <c r="R1067">
        <v>418</v>
      </c>
      <c r="S1067">
        <v>426</v>
      </c>
      <c r="T1067">
        <v>425</v>
      </c>
      <c r="U1067">
        <v>447</v>
      </c>
      <c r="V1067">
        <v>454</v>
      </c>
      <c r="W1067">
        <v>386</v>
      </c>
      <c r="X1067">
        <v>456</v>
      </c>
      <c r="Y1067">
        <v>482</v>
      </c>
    </row>
    <row r="1068" spans="1:25" x14ac:dyDescent="0.3">
      <c r="A1068" t="s">
        <v>18</v>
      </c>
      <c r="B1068" t="s">
        <v>17</v>
      </c>
      <c r="C1068" t="s">
        <v>245</v>
      </c>
      <c r="D1068" t="s">
        <v>307</v>
      </c>
      <c r="E1068">
        <v>64</v>
      </c>
      <c r="F1068">
        <v>410</v>
      </c>
      <c r="G1068">
        <v>415</v>
      </c>
      <c r="H1068">
        <v>409</v>
      </c>
      <c r="I1068">
        <v>386</v>
      </c>
      <c r="J1068">
        <v>375</v>
      </c>
      <c r="K1068">
        <v>376</v>
      </c>
      <c r="L1068">
        <v>403</v>
      </c>
      <c r="M1068">
        <v>445</v>
      </c>
      <c r="N1068">
        <v>484</v>
      </c>
      <c r="O1068">
        <v>423</v>
      </c>
      <c r="P1068">
        <v>519</v>
      </c>
      <c r="Q1068">
        <v>552</v>
      </c>
      <c r="R1068">
        <v>489</v>
      </c>
      <c r="S1068">
        <v>416</v>
      </c>
      <c r="T1068">
        <v>422</v>
      </c>
      <c r="U1068">
        <v>425</v>
      </c>
      <c r="V1068">
        <v>434</v>
      </c>
      <c r="W1068">
        <v>451</v>
      </c>
      <c r="X1068">
        <v>388</v>
      </c>
      <c r="Y1068">
        <v>452</v>
      </c>
    </row>
    <row r="1069" spans="1:25" x14ac:dyDescent="0.3">
      <c r="A1069" t="s">
        <v>18</v>
      </c>
      <c r="B1069" t="s">
        <v>17</v>
      </c>
      <c r="C1069" t="s">
        <v>245</v>
      </c>
      <c r="D1069" t="s">
        <v>307</v>
      </c>
      <c r="E1069">
        <v>65</v>
      </c>
      <c r="F1069">
        <v>366</v>
      </c>
      <c r="G1069">
        <v>404</v>
      </c>
      <c r="H1069">
        <v>402</v>
      </c>
      <c r="I1069">
        <v>403</v>
      </c>
      <c r="J1069">
        <v>373</v>
      </c>
      <c r="K1069">
        <v>367</v>
      </c>
      <c r="L1069">
        <v>369</v>
      </c>
      <c r="M1069">
        <v>399</v>
      </c>
      <c r="N1069">
        <v>444</v>
      </c>
      <c r="O1069">
        <v>480</v>
      </c>
      <c r="P1069">
        <v>423</v>
      </c>
      <c r="Q1069">
        <v>522</v>
      </c>
      <c r="R1069">
        <v>545</v>
      </c>
      <c r="S1069">
        <v>495</v>
      </c>
      <c r="T1069">
        <v>413</v>
      </c>
      <c r="U1069">
        <v>420</v>
      </c>
      <c r="V1069">
        <v>415</v>
      </c>
      <c r="W1069">
        <v>429</v>
      </c>
      <c r="X1069">
        <v>441</v>
      </c>
      <c r="Y1069">
        <v>379</v>
      </c>
    </row>
    <row r="1070" spans="1:25" x14ac:dyDescent="0.3">
      <c r="A1070" t="s">
        <v>18</v>
      </c>
      <c r="B1070" t="s">
        <v>17</v>
      </c>
      <c r="C1070" t="s">
        <v>245</v>
      </c>
      <c r="D1070" t="s">
        <v>307</v>
      </c>
      <c r="E1070">
        <v>66</v>
      </c>
      <c r="F1070">
        <v>338</v>
      </c>
      <c r="G1070">
        <v>352</v>
      </c>
      <c r="H1070">
        <v>389</v>
      </c>
      <c r="I1070">
        <v>393</v>
      </c>
      <c r="J1070">
        <v>396</v>
      </c>
      <c r="K1070">
        <v>361</v>
      </c>
      <c r="L1070">
        <v>360</v>
      </c>
      <c r="M1070">
        <v>371</v>
      </c>
      <c r="N1070">
        <v>393</v>
      </c>
      <c r="O1070">
        <v>441</v>
      </c>
      <c r="P1070">
        <v>478</v>
      </c>
      <c r="Q1070">
        <v>419</v>
      </c>
      <c r="R1070">
        <v>514</v>
      </c>
      <c r="S1070">
        <v>539</v>
      </c>
      <c r="T1070">
        <v>493</v>
      </c>
      <c r="U1070">
        <v>409</v>
      </c>
      <c r="V1070">
        <v>408</v>
      </c>
      <c r="W1070">
        <v>400</v>
      </c>
      <c r="X1070">
        <v>417</v>
      </c>
      <c r="Y1070">
        <v>429</v>
      </c>
    </row>
    <row r="1071" spans="1:25" x14ac:dyDescent="0.3">
      <c r="A1071" t="s">
        <v>18</v>
      </c>
      <c r="B1071" t="s">
        <v>17</v>
      </c>
      <c r="C1071" t="s">
        <v>245</v>
      </c>
      <c r="D1071" t="s">
        <v>307</v>
      </c>
      <c r="E1071">
        <v>67</v>
      </c>
      <c r="F1071">
        <v>363</v>
      </c>
      <c r="G1071">
        <v>331</v>
      </c>
      <c r="H1071">
        <v>343</v>
      </c>
      <c r="I1071">
        <v>378</v>
      </c>
      <c r="J1071">
        <v>385</v>
      </c>
      <c r="K1071">
        <v>375</v>
      </c>
      <c r="L1071">
        <v>350</v>
      </c>
      <c r="M1071">
        <v>356</v>
      </c>
      <c r="N1071">
        <v>363</v>
      </c>
      <c r="O1071">
        <v>396</v>
      </c>
      <c r="P1071">
        <v>432</v>
      </c>
      <c r="Q1071">
        <v>475</v>
      </c>
      <c r="R1071">
        <v>421</v>
      </c>
      <c r="S1071">
        <v>504</v>
      </c>
      <c r="T1071">
        <v>533</v>
      </c>
      <c r="U1071">
        <v>492</v>
      </c>
      <c r="V1071">
        <v>406</v>
      </c>
      <c r="W1071">
        <v>399</v>
      </c>
      <c r="X1071">
        <v>393</v>
      </c>
      <c r="Y1071">
        <v>410</v>
      </c>
    </row>
    <row r="1072" spans="1:25" x14ac:dyDescent="0.3">
      <c r="A1072" t="s">
        <v>18</v>
      </c>
      <c r="B1072" t="s">
        <v>17</v>
      </c>
      <c r="C1072" t="s">
        <v>245</v>
      </c>
      <c r="D1072" t="s">
        <v>307</v>
      </c>
      <c r="E1072">
        <v>68</v>
      </c>
      <c r="F1072">
        <v>344</v>
      </c>
      <c r="G1072">
        <v>347</v>
      </c>
      <c r="H1072">
        <v>328</v>
      </c>
      <c r="I1072">
        <v>334</v>
      </c>
      <c r="J1072">
        <v>363</v>
      </c>
      <c r="K1072">
        <v>371</v>
      </c>
      <c r="L1072">
        <v>362</v>
      </c>
      <c r="M1072">
        <v>342</v>
      </c>
      <c r="N1072">
        <v>352</v>
      </c>
      <c r="O1072">
        <v>355</v>
      </c>
      <c r="P1072">
        <v>392</v>
      </c>
      <c r="Q1072">
        <v>423</v>
      </c>
      <c r="R1072">
        <v>467</v>
      </c>
      <c r="S1072">
        <v>425</v>
      </c>
      <c r="T1072">
        <v>487</v>
      </c>
      <c r="U1072">
        <v>525</v>
      </c>
      <c r="V1072">
        <v>489</v>
      </c>
      <c r="W1072">
        <v>399</v>
      </c>
      <c r="X1072">
        <v>399</v>
      </c>
      <c r="Y1072">
        <v>388</v>
      </c>
    </row>
    <row r="1073" spans="1:25" x14ac:dyDescent="0.3">
      <c r="A1073" t="s">
        <v>18</v>
      </c>
      <c r="B1073" t="s">
        <v>17</v>
      </c>
      <c r="C1073" t="s">
        <v>245</v>
      </c>
      <c r="D1073" t="s">
        <v>307</v>
      </c>
      <c r="E1073">
        <v>69</v>
      </c>
      <c r="F1073">
        <v>341</v>
      </c>
      <c r="G1073">
        <v>335</v>
      </c>
      <c r="H1073">
        <v>340</v>
      </c>
      <c r="I1073">
        <v>319</v>
      </c>
      <c r="J1073">
        <v>329</v>
      </c>
      <c r="K1073">
        <v>356</v>
      </c>
      <c r="L1073">
        <v>356</v>
      </c>
      <c r="M1073">
        <v>353</v>
      </c>
      <c r="N1073">
        <v>331</v>
      </c>
      <c r="O1073">
        <v>341</v>
      </c>
      <c r="P1073">
        <v>350</v>
      </c>
      <c r="Q1073">
        <v>386</v>
      </c>
      <c r="R1073">
        <v>416</v>
      </c>
      <c r="S1073">
        <v>455</v>
      </c>
      <c r="T1073">
        <v>420</v>
      </c>
      <c r="U1073">
        <v>479</v>
      </c>
      <c r="V1073">
        <v>517</v>
      </c>
      <c r="W1073">
        <v>493</v>
      </c>
      <c r="X1073">
        <v>398</v>
      </c>
      <c r="Y1073">
        <v>394</v>
      </c>
    </row>
    <row r="1074" spans="1:25" x14ac:dyDescent="0.3">
      <c r="A1074" t="s">
        <v>18</v>
      </c>
      <c r="B1074" t="s">
        <v>17</v>
      </c>
      <c r="C1074" t="s">
        <v>245</v>
      </c>
      <c r="D1074" t="s">
        <v>307</v>
      </c>
      <c r="E1074">
        <v>70</v>
      </c>
      <c r="F1074">
        <v>344</v>
      </c>
      <c r="G1074">
        <v>344</v>
      </c>
      <c r="H1074">
        <v>323</v>
      </c>
      <c r="I1074">
        <v>330</v>
      </c>
      <c r="J1074">
        <v>314</v>
      </c>
      <c r="K1074">
        <v>321</v>
      </c>
      <c r="L1074">
        <v>354</v>
      </c>
      <c r="M1074">
        <v>342</v>
      </c>
      <c r="N1074">
        <v>353</v>
      </c>
      <c r="O1074">
        <v>326</v>
      </c>
      <c r="P1074">
        <v>325</v>
      </c>
      <c r="Q1074">
        <v>343</v>
      </c>
      <c r="R1074">
        <v>379</v>
      </c>
      <c r="S1074">
        <v>410</v>
      </c>
      <c r="T1074">
        <v>449</v>
      </c>
      <c r="U1074">
        <v>411</v>
      </c>
      <c r="V1074">
        <v>470</v>
      </c>
      <c r="W1074">
        <v>511</v>
      </c>
      <c r="X1074">
        <v>488</v>
      </c>
      <c r="Y1074">
        <v>391</v>
      </c>
    </row>
    <row r="1075" spans="1:25" x14ac:dyDescent="0.3">
      <c r="A1075" t="s">
        <v>18</v>
      </c>
      <c r="B1075" t="s">
        <v>17</v>
      </c>
      <c r="C1075" t="s">
        <v>245</v>
      </c>
      <c r="D1075" t="s">
        <v>307</v>
      </c>
      <c r="E1075">
        <v>71</v>
      </c>
      <c r="F1075">
        <v>351</v>
      </c>
      <c r="G1075">
        <v>340</v>
      </c>
      <c r="H1075">
        <v>335</v>
      </c>
      <c r="I1075">
        <v>316</v>
      </c>
      <c r="J1075">
        <v>327</v>
      </c>
      <c r="K1075">
        <v>307</v>
      </c>
      <c r="L1075">
        <v>306</v>
      </c>
      <c r="M1075">
        <v>341</v>
      </c>
      <c r="N1075">
        <v>333</v>
      </c>
      <c r="O1075">
        <v>344</v>
      </c>
      <c r="P1075">
        <v>313</v>
      </c>
      <c r="Q1075">
        <v>319</v>
      </c>
      <c r="R1075">
        <v>333</v>
      </c>
      <c r="S1075">
        <v>378</v>
      </c>
      <c r="T1075">
        <v>409</v>
      </c>
      <c r="U1075">
        <v>447</v>
      </c>
      <c r="V1075">
        <v>405</v>
      </c>
      <c r="W1075">
        <v>464</v>
      </c>
      <c r="X1075">
        <v>501</v>
      </c>
      <c r="Y1075">
        <v>482</v>
      </c>
    </row>
    <row r="1076" spans="1:25" x14ac:dyDescent="0.3">
      <c r="A1076" t="s">
        <v>18</v>
      </c>
      <c r="B1076" t="s">
        <v>17</v>
      </c>
      <c r="C1076" t="s">
        <v>245</v>
      </c>
      <c r="D1076" t="s">
        <v>307</v>
      </c>
      <c r="E1076">
        <v>72</v>
      </c>
      <c r="F1076">
        <v>343</v>
      </c>
      <c r="G1076">
        <v>332</v>
      </c>
      <c r="H1076">
        <v>333</v>
      </c>
      <c r="I1076">
        <v>328</v>
      </c>
      <c r="J1076">
        <v>308</v>
      </c>
      <c r="K1076">
        <v>318</v>
      </c>
      <c r="L1076">
        <v>303</v>
      </c>
      <c r="M1076">
        <v>297</v>
      </c>
      <c r="N1076">
        <v>333</v>
      </c>
      <c r="O1076">
        <v>325</v>
      </c>
      <c r="P1076">
        <v>343</v>
      </c>
      <c r="Q1076">
        <v>308</v>
      </c>
      <c r="R1076">
        <v>315</v>
      </c>
      <c r="S1076">
        <v>322</v>
      </c>
      <c r="T1076">
        <v>373</v>
      </c>
      <c r="U1076">
        <v>394</v>
      </c>
      <c r="V1076">
        <v>439</v>
      </c>
      <c r="W1076">
        <v>390</v>
      </c>
      <c r="X1076">
        <v>448</v>
      </c>
      <c r="Y1076">
        <v>494</v>
      </c>
    </row>
    <row r="1077" spans="1:25" x14ac:dyDescent="0.3">
      <c r="A1077" t="s">
        <v>18</v>
      </c>
      <c r="B1077" t="s">
        <v>17</v>
      </c>
      <c r="C1077" t="s">
        <v>245</v>
      </c>
      <c r="D1077" t="s">
        <v>307</v>
      </c>
      <c r="E1077">
        <v>73</v>
      </c>
      <c r="F1077">
        <v>347</v>
      </c>
      <c r="G1077">
        <v>329</v>
      </c>
      <c r="H1077">
        <v>320</v>
      </c>
      <c r="I1077">
        <v>328</v>
      </c>
      <c r="J1077">
        <v>319</v>
      </c>
      <c r="K1077">
        <v>300</v>
      </c>
      <c r="L1077">
        <v>304</v>
      </c>
      <c r="M1077">
        <v>297</v>
      </c>
      <c r="N1077">
        <v>284</v>
      </c>
      <c r="O1077">
        <v>321</v>
      </c>
      <c r="P1077">
        <v>316</v>
      </c>
      <c r="Q1077">
        <v>335</v>
      </c>
      <c r="R1077">
        <v>298</v>
      </c>
      <c r="S1077">
        <v>311</v>
      </c>
      <c r="T1077">
        <v>314</v>
      </c>
      <c r="U1077">
        <v>368</v>
      </c>
      <c r="V1077">
        <v>390</v>
      </c>
      <c r="W1077">
        <v>439</v>
      </c>
      <c r="X1077">
        <v>387</v>
      </c>
      <c r="Y1077">
        <v>450</v>
      </c>
    </row>
    <row r="1078" spans="1:25" x14ac:dyDescent="0.3">
      <c r="A1078" t="s">
        <v>18</v>
      </c>
      <c r="B1078" t="s">
        <v>17</v>
      </c>
      <c r="C1078" t="s">
        <v>245</v>
      </c>
      <c r="D1078" t="s">
        <v>307</v>
      </c>
      <c r="E1078">
        <v>74</v>
      </c>
      <c r="F1078">
        <v>342</v>
      </c>
      <c r="G1078">
        <v>336</v>
      </c>
      <c r="H1078">
        <v>317</v>
      </c>
      <c r="I1078">
        <v>311</v>
      </c>
      <c r="J1078">
        <v>313</v>
      </c>
      <c r="K1078">
        <v>311</v>
      </c>
      <c r="L1078">
        <v>292</v>
      </c>
      <c r="M1078">
        <v>294</v>
      </c>
      <c r="N1078">
        <v>290</v>
      </c>
      <c r="O1078">
        <v>276</v>
      </c>
      <c r="P1078">
        <v>304</v>
      </c>
      <c r="Q1078">
        <v>311</v>
      </c>
      <c r="R1078">
        <v>321</v>
      </c>
      <c r="S1078">
        <v>293</v>
      </c>
      <c r="T1078">
        <v>306</v>
      </c>
      <c r="U1078">
        <v>304</v>
      </c>
      <c r="V1078">
        <v>352</v>
      </c>
      <c r="W1078">
        <v>385</v>
      </c>
      <c r="X1078">
        <v>423</v>
      </c>
      <c r="Y1078">
        <v>381</v>
      </c>
    </row>
    <row r="1079" spans="1:25" x14ac:dyDescent="0.3">
      <c r="A1079" t="s">
        <v>18</v>
      </c>
      <c r="B1079" t="s">
        <v>17</v>
      </c>
      <c r="C1079" t="s">
        <v>245</v>
      </c>
      <c r="D1079" t="s">
        <v>307</v>
      </c>
      <c r="E1079">
        <v>75</v>
      </c>
      <c r="F1079">
        <v>314</v>
      </c>
      <c r="G1079">
        <v>332</v>
      </c>
      <c r="H1079">
        <v>325</v>
      </c>
      <c r="I1079">
        <v>303</v>
      </c>
      <c r="J1079">
        <v>304</v>
      </c>
      <c r="K1079">
        <v>305</v>
      </c>
      <c r="L1079">
        <v>302</v>
      </c>
      <c r="M1079">
        <v>273</v>
      </c>
      <c r="N1079">
        <v>288</v>
      </c>
      <c r="O1079">
        <v>281</v>
      </c>
      <c r="P1079">
        <v>270</v>
      </c>
      <c r="Q1079">
        <v>298</v>
      </c>
      <c r="R1079">
        <v>301</v>
      </c>
      <c r="S1079">
        <v>307</v>
      </c>
      <c r="T1079">
        <v>287</v>
      </c>
      <c r="U1079">
        <v>301</v>
      </c>
      <c r="V1079">
        <v>288</v>
      </c>
      <c r="W1079">
        <v>343</v>
      </c>
      <c r="X1079">
        <v>371</v>
      </c>
      <c r="Y1079">
        <v>410</v>
      </c>
    </row>
    <row r="1080" spans="1:25" x14ac:dyDescent="0.3">
      <c r="A1080" t="s">
        <v>18</v>
      </c>
      <c r="B1080" t="s">
        <v>17</v>
      </c>
      <c r="C1080" t="s">
        <v>245</v>
      </c>
      <c r="D1080" t="s">
        <v>307</v>
      </c>
      <c r="E1080">
        <v>76</v>
      </c>
      <c r="F1080">
        <v>322</v>
      </c>
      <c r="G1080">
        <v>310</v>
      </c>
      <c r="H1080">
        <v>326</v>
      </c>
      <c r="I1080">
        <v>315</v>
      </c>
      <c r="J1080">
        <v>282</v>
      </c>
      <c r="K1080">
        <v>293</v>
      </c>
      <c r="L1080">
        <v>299</v>
      </c>
      <c r="M1080">
        <v>294</v>
      </c>
      <c r="N1080">
        <v>266</v>
      </c>
      <c r="O1080">
        <v>282</v>
      </c>
      <c r="P1080">
        <v>269</v>
      </c>
      <c r="Q1080">
        <v>271</v>
      </c>
      <c r="R1080">
        <v>293</v>
      </c>
      <c r="S1080">
        <v>293</v>
      </c>
      <c r="T1080">
        <v>294</v>
      </c>
      <c r="U1080">
        <v>282</v>
      </c>
      <c r="V1080">
        <v>294</v>
      </c>
      <c r="W1080">
        <v>282</v>
      </c>
      <c r="X1080">
        <v>343</v>
      </c>
      <c r="Y1080">
        <v>354</v>
      </c>
    </row>
    <row r="1081" spans="1:25" x14ac:dyDescent="0.3">
      <c r="A1081" t="s">
        <v>18</v>
      </c>
      <c r="B1081" t="s">
        <v>17</v>
      </c>
      <c r="C1081" t="s">
        <v>245</v>
      </c>
      <c r="D1081" t="s">
        <v>307</v>
      </c>
      <c r="E1081">
        <v>77</v>
      </c>
      <c r="F1081">
        <v>301</v>
      </c>
      <c r="G1081">
        <v>305</v>
      </c>
      <c r="H1081">
        <v>297</v>
      </c>
      <c r="I1081">
        <v>314</v>
      </c>
      <c r="J1081">
        <v>303</v>
      </c>
      <c r="K1081">
        <v>261</v>
      </c>
      <c r="L1081">
        <v>276</v>
      </c>
      <c r="M1081">
        <v>288</v>
      </c>
      <c r="N1081">
        <v>285</v>
      </c>
      <c r="O1081">
        <v>260</v>
      </c>
      <c r="P1081">
        <v>269</v>
      </c>
      <c r="Q1081">
        <v>261</v>
      </c>
      <c r="R1081">
        <v>268</v>
      </c>
      <c r="S1081">
        <v>287</v>
      </c>
      <c r="T1081">
        <v>280</v>
      </c>
      <c r="U1081">
        <v>281</v>
      </c>
      <c r="V1081">
        <v>266</v>
      </c>
      <c r="W1081">
        <v>287</v>
      </c>
      <c r="X1081">
        <v>277</v>
      </c>
      <c r="Y1081">
        <v>322</v>
      </c>
    </row>
    <row r="1082" spans="1:25" x14ac:dyDescent="0.3">
      <c r="A1082" t="s">
        <v>18</v>
      </c>
      <c r="B1082" t="s">
        <v>17</v>
      </c>
      <c r="C1082" t="s">
        <v>245</v>
      </c>
      <c r="D1082" t="s">
        <v>307</v>
      </c>
      <c r="E1082">
        <v>78</v>
      </c>
      <c r="F1082">
        <v>306</v>
      </c>
      <c r="G1082">
        <v>292</v>
      </c>
      <c r="H1082">
        <v>292</v>
      </c>
      <c r="I1082">
        <v>285</v>
      </c>
      <c r="J1082">
        <v>298</v>
      </c>
      <c r="K1082">
        <v>294</v>
      </c>
      <c r="L1082">
        <v>249</v>
      </c>
      <c r="M1082">
        <v>261</v>
      </c>
      <c r="N1082">
        <v>272</v>
      </c>
      <c r="O1082">
        <v>277</v>
      </c>
      <c r="P1082">
        <v>255</v>
      </c>
      <c r="Q1082">
        <v>258</v>
      </c>
      <c r="R1082">
        <v>250</v>
      </c>
      <c r="S1082">
        <v>260</v>
      </c>
      <c r="T1082">
        <v>277</v>
      </c>
      <c r="U1082">
        <v>269</v>
      </c>
      <c r="V1082">
        <v>275</v>
      </c>
      <c r="W1082">
        <v>262</v>
      </c>
      <c r="X1082">
        <v>274</v>
      </c>
      <c r="Y1082">
        <v>267</v>
      </c>
    </row>
    <row r="1083" spans="1:25" x14ac:dyDescent="0.3">
      <c r="A1083" t="s">
        <v>18</v>
      </c>
      <c r="B1083" t="s">
        <v>17</v>
      </c>
      <c r="C1083" t="s">
        <v>245</v>
      </c>
      <c r="D1083" t="s">
        <v>307</v>
      </c>
      <c r="E1083">
        <v>79</v>
      </c>
      <c r="F1083">
        <v>289</v>
      </c>
      <c r="G1083">
        <v>291</v>
      </c>
      <c r="H1083">
        <v>270</v>
      </c>
      <c r="I1083">
        <v>274</v>
      </c>
      <c r="J1083">
        <v>271</v>
      </c>
      <c r="K1083">
        <v>286</v>
      </c>
      <c r="L1083">
        <v>278</v>
      </c>
      <c r="M1083">
        <v>237</v>
      </c>
      <c r="N1083">
        <v>246</v>
      </c>
      <c r="O1083">
        <v>264</v>
      </c>
      <c r="P1083">
        <v>262</v>
      </c>
      <c r="Q1083">
        <v>240</v>
      </c>
      <c r="R1083">
        <v>249</v>
      </c>
      <c r="S1083">
        <v>242</v>
      </c>
      <c r="T1083">
        <v>252</v>
      </c>
      <c r="U1083">
        <v>262</v>
      </c>
      <c r="V1083">
        <v>262</v>
      </c>
      <c r="W1083">
        <v>264</v>
      </c>
      <c r="X1083">
        <v>261</v>
      </c>
      <c r="Y1083">
        <v>264</v>
      </c>
    </row>
    <row r="1084" spans="1:25" x14ac:dyDescent="0.3">
      <c r="A1084" t="s">
        <v>18</v>
      </c>
      <c r="B1084" t="s">
        <v>17</v>
      </c>
      <c r="C1084" t="s">
        <v>245</v>
      </c>
      <c r="D1084" t="s">
        <v>307</v>
      </c>
      <c r="E1084">
        <v>80</v>
      </c>
      <c r="F1084">
        <v>329</v>
      </c>
      <c r="G1084">
        <v>273</v>
      </c>
      <c r="H1084">
        <v>276</v>
      </c>
      <c r="I1084">
        <v>247</v>
      </c>
      <c r="J1084">
        <v>259</v>
      </c>
      <c r="K1084">
        <v>249</v>
      </c>
      <c r="L1084">
        <v>260</v>
      </c>
      <c r="M1084">
        <v>258</v>
      </c>
      <c r="N1084">
        <v>221</v>
      </c>
      <c r="O1084">
        <v>234</v>
      </c>
      <c r="P1084">
        <v>251</v>
      </c>
      <c r="Q1084">
        <v>251</v>
      </c>
      <c r="R1084">
        <v>230</v>
      </c>
      <c r="S1084">
        <v>249</v>
      </c>
      <c r="T1084">
        <v>230</v>
      </c>
      <c r="U1084">
        <v>240</v>
      </c>
      <c r="V1084">
        <v>254</v>
      </c>
      <c r="W1084">
        <v>259</v>
      </c>
      <c r="X1084">
        <v>245</v>
      </c>
      <c r="Y1084">
        <v>254</v>
      </c>
    </row>
    <row r="1085" spans="1:25" x14ac:dyDescent="0.3">
      <c r="A1085" t="s">
        <v>18</v>
      </c>
      <c r="B1085" t="s">
        <v>17</v>
      </c>
      <c r="C1085" t="s">
        <v>245</v>
      </c>
      <c r="D1085" t="s">
        <v>307</v>
      </c>
      <c r="E1085">
        <v>81</v>
      </c>
      <c r="F1085">
        <v>286</v>
      </c>
      <c r="G1085">
        <v>308</v>
      </c>
      <c r="H1085">
        <v>259</v>
      </c>
      <c r="I1085">
        <v>256</v>
      </c>
      <c r="J1085">
        <v>230</v>
      </c>
      <c r="K1085">
        <v>234</v>
      </c>
      <c r="L1085">
        <v>229</v>
      </c>
      <c r="M1085">
        <v>247</v>
      </c>
      <c r="N1085">
        <v>241</v>
      </c>
      <c r="O1085">
        <v>208</v>
      </c>
      <c r="P1085">
        <v>222</v>
      </c>
      <c r="Q1085">
        <v>242</v>
      </c>
      <c r="R1085">
        <v>244</v>
      </c>
      <c r="S1085">
        <v>221</v>
      </c>
      <c r="T1085">
        <v>246</v>
      </c>
      <c r="U1085">
        <v>219</v>
      </c>
      <c r="V1085">
        <v>230</v>
      </c>
      <c r="W1085">
        <v>244</v>
      </c>
      <c r="X1085">
        <v>246</v>
      </c>
      <c r="Y1085">
        <v>229</v>
      </c>
    </row>
    <row r="1086" spans="1:25" x14ac:dyDescent="0.3">
      <c r="A1086" t="s">
        <v>18</v>
      </c>
      <c r="B1086" t="s">
        <v>17</v>
      </c>
      <c r="C1086" t="s">
        <v>245</v>
      </c>
      <c r="D1086" t="s">
        <v>307</v>
      </c>
      <c r="E1086">
        <v>82</v>
      </c>
      <c r="F1086">
        <v>199</v>
      </c>
      <c r="G1086">
        <v>260</v>
      </c>
      <c r="H1086">
        <v>287</v>
      </c>
      <c r="I1086">
        <v>232</v>
      </c>
      <c r="J1086">
        <v>238</v>
      </c>
      <c r="K1086">
        <v>215</v>
      </c>
      <c r="L1086">
        <v>211</v>
      </c>
      <c r="M1086">
        <v>223</v>
      </c>
      <c r="N1086">
        <v>226</v>
      </c>
      <c r="O1086">
        <v>227</v>
      </c>
      <c r="P1086">
        <v>188</v>
      </c>
      <c r="Q1086">
        <v>210</v>
      </c>
      <c r="R1086">
        <v>230</v>
      </c>
      <c r="S1086">
        <v>228</v>
      </c>
      <c r="T1086">
        <v>199</v>
      </c>
      <c r="U1086">
        <v>241</v>
      </c>
      <c r="V1086">
        <v>209</v>
      </c>
      <c r="W1086">
        <v>217</v>
      </c>
      <c r="X1086">
        <v>231</v>
      </c>
      <c r="Y1086">
        <v>225</v>
      </c>
    </row>
    <row r="1087" spans="1:25" x14ac:dyDescent="0.3">
      <c r="A1087" t="s">
        <v>18</v>
      </c>
      <c r="B1087" t="s">
        <v>17</v>
      </c>
      <c r="C1087" t="s">
        <v>245</v>
      </c>
      <c r="D1087" t="s">
        <v>307</v>
      </c>
      <c r="E1087">
        <v>83</v>
      </c>
      <c r="F1087">
        <v>161</v>
      </c>
      <c r="G1087">
        <v>187</v>
      </c>
      <c r="H1087">
        <v>232</v>
      </c>
      <c r="I1087">
        <v>268</v>
      </c>
      <c r="J1087">
        <v>221</v>
      </c>
      <c r="K1087">
        <v>220</v>
      </c>
      <c r="L1087">
        <v>194</v>
      </c>
      <c r="M1087">
        <v>193</v>
      </c>
      <c r="N1087">
        <v>211</v>
      </c>
      <c r="O1087">
        <v>211</v>
      </c>
      <c r="P1087">
        <v>206</v>
      </c>
      <c r="Q1087">
        <v>177</v>
      </c>
      <c r="R1087">
        <v>192</v>
      </c>
      <c r="S1087">
        <v>215</v>
      </c>
      <c r="T1087">
        <v>208</v>
      </c>
      <c r="U1087">
        <v>188</v>
      </c>
      <c r="V1087">
        <v>221</v>
      </c>
      <c r="W1087">
        <v>201</v>
      </c>
      <c r="X1087">
        <v>208</v>
      </c>
      <c r="Y1087">
        <v>215</v>
      </c>
    </row>
    <row r="1088" spans="1:25" x14ac:dyDescent="0.3">
      <c r="A1088" t="s">
        <v>18</v>
      </c>
      <c r="B1088" t="s">
        <v>17</v>
      </c>
      <c r="C1088" t="s">
        <v>245</v>
      </c>
      <c r="D1088" t="s">
        <v>307</v>
      </c>
      <c r="E1088">
        <v>84</v>
      </c>
      <c r="F1088">
        <v>176</v>
      </c>
      <c r="G1088">
        <v>140</v>
      </c>
      <c r="H1088">
        <v>167</v>
      </c>
      <c r="I1088">
        <v>212</v>
      </c>
      <c r="J1088">
        <v>242</v>
      </c>
      <c r="K1088">
        <v>203</v>
      </c>
      <c r="L1088">
        <v>204</v>
      </c>
      <c r="M1088">
        <v>176</v>
      </c>
      <c r="N1088">
        <v>166</v>
      </c>
      <c r="O1088">
        <v>200</v>
      </c>
      <c r="P1088">
        <v>196</v>
      </c>
      <c r="Q1088">
        <v>189</v>
      </c>
      <c r="R1088">
        <v>162</v>
      </c>
      <c r="S1088">
        <v>174</v>
      </c>
      <c r="T1088">
        <v>202</v>
      </c>
      <c r="U1088">
        <v>202</v>
      </c>
      <c r="V1088">
        <v>170</v>
      </c>
      <c r="W1088">
        <v>209</v>
      </c>
      <c r="X1088">
        <v>186</v>
      </c>
      <c r="Y1088">
        <v>189</v>
      </c>
    </row>
    <row r="1089" spans="1:25" x14ac:dyDescent="0.3">
      <c r="A1089" t="s">
        <v>18</v>
      </c>
      <c r="B1089" t="s">
        <v>17</v>
      </c>
      <c r="C1089" t="s">
        <v>245</v>
      </c>
      <c r="D1089" t="s">
        <v>307</v>
      </c>
      <c r="E1089">
        <v>85</v>
      </c>
      <c r="F1089">
        <v>166</v>
      </c>
      <c r="G1089">
        <v>163</v>
      </c>
      <c r="H1089">
        <v>116</v>
      </c>
      <c r="I1089">
        <v>157</v>
      </c>
      <c r="J1089">
        <v>185</v>
      </c>
      <c r="K1089">
        <v>226</v>
      </c>
      <c r="L1089">
        <v>184</v>
      </c>
      <c r="M1089">
        <v>189</v>
      </c>
      <c r="N1089">
        <v>152</v>
      </c>
      <c r="O1089">
        <v>148</v>
      </c>
      <c r="P1089">
        <v>182</v>
      </c>
      <c r="Q1089">
        <v>183</v>
      </c>
      <c r="R1089">
        <v>177</v>
      </c>
      <c r="S1089">
        <v>141</v>
      </c>
      <c r="T1089">
        <v>158</v>
      </c>
      <c r="U1089">
        <v>176</v>
      </c>
      <c r="V1089">
        <v>188</v>
      </c>
      <c r="W1089">
        <v>148</v>
      </c>
      <c r="X1089">
        <v>195</v>
      </c>
      <c r="Y1089">
        <v>163</v>
      </c>
    </row>
    <row r="1090" spans="1:25" x14ac:dyDescent="0.3">
      <c r="A1090" t="s">
        <v>18</v>
      </c>
      <c r="B1090" t="s">
        <v>17</v>
      </c>
      <c r="C1090" t="s">
        <v>245</v>
      </c>
      <c r="D1090" t="s">
        <v>307</v>
      </c>
      <c r="E1090">
        <v>86</v>
      </c>
      <c r="F1090">
        <v>178</v>
      </c>
      <c r="G1090">
        <v>149</v>
      </c>
      <c r="H1090">
        <v>144</v>
      </c>
      <c r="I1090">
        <v>108</v>
      </c>
      <c r="J1090">
        <v>135</v>
      </c>
      <c r="K1090">
        <v>160</v>
      </c>
      <c r="L1090">
        <v>210</v>
      </c>
      <c r="M1090">
        <v>165</v>
      </c>
      <c r="N1090">
        <v>172</v>
      </c>
      <c r="O1090">
        <v>134</v>
      </c>
      <c r="P1090">
        <v>130</v>
      </c>
      <c r="Q1090">
        <v>161</v>
      </c>
      <c r="R1090">
        <v>166</v>
      </c>
      <c r="S1090">
        <v>157</v>
      </c>
      <c r="T1090">
        <v>130</v>
      </c>
      <c r="U1090">
        <v>140</v>
      </c>
      <c r="V1090">
        <v>157</v>
      </c>
      <c r="W1090">
        <v>177</v>
      </c>
      <c r="X1090">
        <v>121</v>
      </c>
      <c r="Y1090">
        <v>175</v>
      </c>
    </row>
    <row r="1091" spans="1:25" x14ac:dyDescent="0.3">
      <c r="A1091" t="s">
        <v>18</v>
      </c>
      <c r="B1091" t="s">
        <v>17</v>
      </c>
      <c r="C1091" t="s">
        <v>245</v>
      </c>
      <c r="D1091" t="s">
        <v>307</v>
      </c>
      <c r="E1091">
        <v>87</v>
      </c>
      <c r="F1091">
        <v>165</v>
      </c>
      <c r="G1091">
        <v>159</v>
      </c>
      <c r="H1091">
        <v>128</v>
      </c>
      <c r="I1091">
        <v>131</v>
      </c>
      <c r="J1091">
        <v>97</v>
      </c>
      <c r="K1091">
        <v>118</v>
      </c>
      <c r="L1091">
        <v>136</v>
      </c>
      <c r="M1091">
        <v>166</v>
      </c>
      <c r="N1091">
        <v>147</v>
      </c>
      <c r="O1091">
        <v>151</v>
      </c>
      <c r="P1091">
        <v>111</v>
      </c>
      <c r="Q1091">
        <v>126</v>
      </c>
      <c r="R1091">
        <v>134</v>
      </c>
      <c r="S1091">
        <v>137</v>
      </c>
      <c r="T1091">
        <v>139</v>
      </c>
      <c r="U1091">
        <v>113</v>
      </c>
      <c r="V1091">
        <v>121</v>
      </c>
      <c r="W1091">
        <v>143</v>
      </c>
      <c r="X1091">
        <v>157</v>
      </c>
      <c r="Y1091">
        <v>118</v>
      </c>
    </row>
    <row r="1092" spans="1:25" x14ac:dyDescent="0.3">
      <c r="A1092" t="s">
        <v>18</v>
      </c>
      <c r="B1092" t="s">
        <v>17</v>
      </c>
      <c r="C1092" t="s">
        <v>245</v>
      </c>
      <c r="D1092" t="s">
        <v>307</v>
      </c>
      <c r="E1092">
        <v>88</v>
      </c>
      <c r="F1092">
        <v>141</v>
      </c>
      <c r="G1092">
        <v>149</v>
      </c>
      <c r="H1092">
        <v>137</v>
      </c>
      <c r="I1092">
        <v>115</v>
      </c>
      <c r="J1092">
        <v>123</v>
      </c>
      <c r="K1092">
        <v>83</v>
      </c>
      <c r="L1092">
        <v>107</v>
      </c>
      <c r="M1092">
        <v>113</v>
      </c>
      <c r="N1092">
        <v>141</v>
      </c>
      <c r="O1092">
        <v>131</v>
      </c>
      <c r="P1092">
        <v>133</v>
      </c>
      <c r="Q1092">
        <v>97</v>
      </c>
      <c r="R1092">
        <v>104</v>
      </c>
      <c r="S1092">
        <v>119</v>
      </c>
      <c r="T1092">
        <v>122</v>
      </c>
      <c r="U1092">
        <v>124</v>
      </c>
      <c r="V1092">
        <v>95</v>
      </c>
      <c r="W1092">
        <v>101</v>
      </c>
      <c r="X1092">
        <v>119</v>
      </c>
      <c r="Y1092">
        <v>142</v>
      </c>
    </row>
    <row r="1093" spans="1:25" x14ac:dyDescent="0.3">
      <c r="A1093" t="s">
        <v>18</v>
      </c>
      <c r="B1093" t="s">
        <v>17</v>
      </c>
      <c r="C1093" t="s">
        <v>245</v>
      </c>
      <c r="D1093" t="s">
        <v>307</v>
      </c>
      <c r="E1093">
        <v>89</v>
      </c>
      <c r="F1093">
        <v>108</v>
      </c>
      <c r="G1093">
        <v>122</v>
      </c>
      <c r="H1093">
        <v>124</v>
      </c>
      <c r="I1093">
        <v>118</v>
      </c>
      <c r="J1093">
        <v>94</v>
      </c>
      <c r="K1093">
        <v>104</v>
      </c>
      <c r="L1093">
        <v>68</v>
      </c>
      <c r="M1093">
        <v>91</v>
      </c>
      <c r="N1093">
        <v>91</v>
      </c>
      <c r="O1093">
        <v>114</v>
      </c>
      <c r="P1093">
        <v>112</v>
      </c>
      <c r="Q1093">
        <v>113</v>
      </c>
      <c r="R1093">
        <v>94</v>
      </c>
      <c r="S1093">
        <v>89</v>
      </c>
      <c r="T1093">
        <v>105</v>
      </c>
      <c r="U1093">
        <v>107</v>
      </c>
      <c r="V1093">
        <v>110</v>
      </c>
      <c r="W1093">
        <v>79</v>
      </c>
      <c r="X1093">
        <v>88</v>
      </c>
      <c r="Y1093">
        <v>106</v>
      </c>
    </row>
    <row r="1094" spans="1:25" x14ac:dyDescent="0.3">
      <c r="A1094" t="s">
        <v>18</v>
      </c>
      <c r="B1094" t="s">
        <v>17</v>
      </c>
      <c r="C1094" t="s">
        <v>245</v>
      </c>
      <c r="D1094" t="s">
        <v>307</v>
      </c>
      <c r="E1094">
        <v>90</v>
      </c>
      <c r="F1094">
        <v>355</v>
      </c>
      <c r="G1094">
        <v>349</v>
      </c>
      <c r="H1094">
        <v>352</v>
      </c>
      <c r="I1094">
        <v>385</v>
      </c>
      <c r="J1094">
        <v>422</v>
      </c>
      <c r="K1094">
        <v>408</v>
      </c>
      <c r="L1094">
        <v>402</v>
      </c>
      <c r="M1094">
        <v>364</v>
      </c>
      <c r="N1094">
        <v>373</v>
      </c>
      <c r="O1094">
        <v>375</v>
      </c>
      <c r="P1094">
        <v>379</v>
      </c>
      <c r="Q1094">
        <v>409</v>
      </c>
      <c r="R1094">
        <v>415</v>
      </c>
      <c r="S1094">
        <v>421</v>
      </c>
      <c r="T1094">
        <v>409</v>
      </c>
      <c r="U1094">
        <v>429</v>
      </c>
      <c r="V1094">
        <v>430</v>
      </c>
      <c r="W1094">
        <v>410</v>
      </c>
      <c r="X1094">
        <v>403</v>
      </c>
      <c r="Y1094">
        <v>360</v>
      </c>
    </row>
    <row r="1095" spans="1:25" x14ac:dyDescent="0.3">
      <c r="A1095" t="s">
        <v>16</v>
      </c>
      <c r="B1095" t="s">
        <v>15</v>
      </c>
      <c r="C1095" t="s">
        <v>245</v>
      </c>
      <c r="D1095" t="s">
        <v>306</v>
      </c>
      <c r="E1095">
        <v>0</v>
      </c>
      <c r="F1095">
        <v>752</v>
      </c>
      <c r="G1095">
        <v>625</v>
      </c>
      <c r="H1095">
        <v>670</v>
      </c>
      <c r="I1095">
        <v>641</v>
      </c>
      <c r="J1095">
        <v>747</v>
      </c>
      <c r="K1095">
        <v>717</v>
      </c>
      <c r="L1095">
        <v>729</v>
      </c>
      <c r="M1095">
        <v>745</v>
      </c>
      <c r="N1095">
        <v>742</v>
      </c>
      <c r="O1095">
        <v>729</v>
      </c>
      <c r="P1095">
        <v>787</v>
      </c>
      <c r="Q1095">
        <v>818</v>
      </c>
      <c r="R1095">
        <v>826</v>
      </c>
      <c r="S1095">
        <v>755</v>
      </c>
      <c r="T1095">
        <v>737</v>
      </c>
      <c r="U1095">
        <v>769</v>
      </c>
      <c r="V1095">
        <v>680</v>
      </c>
      <c r="W1095">
        <v>677</v>
      </c>
      <c r="X1095">
        <v>740</v>
      </c>
      <c r="Y1095">
        <v>672</v>
      </c>
    </row>
    <row r="1096" spans="1:25" x14ac:dyDescent="0.3">
      <c r="A1096" t="s">
        <v>16</v>
      </c>
      <c r="B1096" t="s">
        <v>15</v>
      </c>
      <c r="C1096" t="s">
        <v>245</v>
      </c>
      <c r="D1096" t="s">
        <v>306</v>
      </c>
      <c r="E1096">
        <v>1</v>
      </c>
      <c r="F1096">
        <v>705</v>
      </c>
      <c r="G1096">
        <v>756</v>
      </c>
      <c r="H1096">
        <v>626</v>
      </c>
      <c r="I1096">
        <v>671</v>
      </c>
      <c r="J1096">
        <v>644</v>
      </c>
      <c r="K1096">
        <v>742</v>
      </c>
      <c r="L1096">
        <v>718</v>
      </c>
      <c r="M1096">
        <v>731</v>
      </c>
      <c r="N1096">
        <v>759</v>
      </c>
      <c r="O1096">
        <v>723</v>
      </c>
      <c r="P1096">
        <v>705</v>
      </c>
      <c r="Q1096">
        <v>806</v>
      </c>
      <c r="R1096">
        <v>833</v>
      </c>
      <c r="S1096">
        <v>834</v>
      </c>
      <c r="T1096">
        <v>765</v>
      </c>
      <c r="U1096">
        <v>738</v>
      </c>
      <c r="V1096">
        <v>774</v>
      </c>
      <c r="W1096">
        <v>687</v>
      </c>
      <c r="X1096">
        <v>696</v>
      </c>
      <c r="Y1096">
        <v>767</v>
      </c>
    </row>
    <row r="1097" spans="1:25" x14ac:dyDescent="0.3">
      <c r="A1097" t="s">
        <v>16</v>
      </c>
      <c r="B1097" t="s">
        <v>15</v>
      </c>
      <c r="C1097" t="s">
        <v>245</v>
      </c>
      <c r="D1097" t="s">
        <v>306</v>
      </c>
      <c r="E1097">
        <v>2</v>
      </c>
      <c r="F1097">
        <v>696</v>
      </c>
      <c r="G1097">
        <v>706</v>
      </c>
      <c r="H1097">
        <v>765</v>
      </c>
      <c r="I1097">
        <v>631</v>
      </c>
      <c r="J1097">
        <v>665</v>
      </c>
      <c r="K1097">
        <v>629</v>
      </c>
      <c r="L1097">
        <v>740</v>
      </c>
      <c r="M1097">
        <v>718</v>
      </c>
      <c r="N1097">
        <v>727</v>
      </c>
      <c r="O1097">
        <v>755</v>
      </c>
      <c r="P1097">
        <v>734</v>
      </c>
      <c r="Q1097">
        <v>723</v>
      </c>
      <c r="R1097">
        <v>799</v>
      </c>
      <c r="S1097">
        <v>846</v>
      </c>
      <c r="T1097">
        <v>836</v>
      </c>
      <c r="U1097">
        <v>771</v>
      </c>
      <c r="V1097">
        <v>721</v>
      </c>
      <c r="W1097">
        <v>790</v>
      </c>
      <c r="X1097">
        <v>720</v>
      </c>
      <c r="Y1097">
        <v>713</v>
      </c>
    </row>
    <row r="1098" spans="1:25" x14ac:dyDescent="0.3">
      <c r="A1098" t="s">
        <v>16</v>
      </c>
      <c r="B1098" t="s">
        <v>15</v>
      </c>
      <c r="C1098" t="s">
        <v>245</v>
      </c>
      <c r="D1098" t="s">
        <v>306</v>
      </c>
      <c r="E1098">
        <v>3</v>
      </c>
      <c r="F1098">
        <v>774</v>
      </c>
      <c r="G1098">
        <v>692</v>
      </c>
      <c r="H1098">
        <v>702</v>
      </c>
      <c r="I1098">
        <v>753</v>
      </c>
      <c r="J1098">
        <v>637</v>
      </c>
      <c r="K1098">
        <v>675</v>
      </c>
      <c r="L1098">
        <v>649</v>
      </c>
      <c r="M1098">
        <v>739</v>
      </c>
      <c r="N1098">
        <v>707</v>
      </c>
      <c r="O1098">
        <v>732</v>
      </c>
      <c r="P1098">
        <v>769</v>
      </c>
      <c r="Q1098">
        <v>743</v>
      </c>
      <c r="R1098">
        <v>727</v>
      </c>
      <c r="S1098">
        <v>810</v>
      </c>
      <c r="T1098">
        <v>844</v>
      </c>
      <c r="U1098">
        <v>844</v>
      </c>
      <c r="V1098">
        <v>786</v>
      </c>
      <c r="W1098">
        <v>736</v>
      </c>
      <c r="X1098">
        <v>798</v>
      </c>
      <c r="Y1098">
        <v>735</v>
      </c>
    </row>
    <row r="1099" spans="1:25" x14ac:dyDescent="0.3">
      <c r="A1099" t="s">
        <v>16</v>
      </c>
      <c r="B1099" t="s">
        <v>15</v>
      </c>
      <c r="C1099" t="s">
        <v>245</v>
      </c>
      <c r="D1099" t="s">
        <v>306</v>
      </c>
      <c r="E1099">
        <v>4</v>
      </c>
      <c r="F1099">
        <v>828</v>
      </c>
      <c r="G1099">
        <v>758</v>
      </c>
      <c r="H1099">
        <v>712</v>
      </c>
      <c r="I1099">
        <v>696</v>
      </c>
      <c r="J1099">
        <v>763</v>
      </c>
      <c r="K1099">
        <v>631</v>
      </c>
      <c r="L1099">
        <v>683</v>
      </c>
      <c r="M1099">
        <v>651</v>
      </c>
      <c r="N1099">
        <v>737</v>
      </c>
      <c r="O1099">
        <v>713</v>
      </c>
      <c r="P1099">
        <v>741</v>
      </c>
      <c r="Q1099">
        <v>778</v>
      </c>
      <c r="R1099">
        <v>752</v>
      </c>
      <c r="S1099">
        <v>723</v>
      </c>
      <c r="T1099">
        <v>827</v>
      </c>
      <c r="U1099">
        <v>862</v>
      </c>
      <c r="V1099">
        <v>849</v>
      </c>
      <c r="W1099">
        <v>795</v>
      </c>
      <c r="X1099">
        <v>733</v>
      </c>
      <c r="Y1099">
        <v>805</v>
      </c>
    </row>
    <row r="1100" spans="1:25" x14ac:dyDescent="0.3">
      <c r="A1100" t="s">
        <v>16</v>
      </c>
      <c r="B1100" t="s">
        <v>15</v>
      </c>
      <c r="C1100" t="s">
        <v>245</v>
      </c>
      <c r="D1100" t="s">
        <v>306</v>
      </c>
      <c r="E1100">
        <v>5</v>
      </c>
      <c r="F1100">
        <v>754</v>
      </c>
      <c r="G1100">
        <v>834</v>
      </c>
      <c r="H1100">
        <v>762</v>
      </c>
      <c r="I1100">
        <v>728</v>
      </c>
      <c r="J1100">
        <v>687</v>
      </c>
      <c r="K1100">
        <v>758</v>
      </c>
      <c r="L1100">
        <v>636</v>
      </c>
      <c r="M1100">
        <v>671</v>
      </c>
      <c r="N1100">
        <v>644</v>
      </c>
      <c r="O1100">
        <v>728</v>
      </c>
      <c r="P1100">
        <v>712</v>
      </c>
      <c r="Q1100">
        <v>754</v>
      </c>
      <c r="R1100">
        <v>796</v>
      </c>
      <c r="S1100">
        <v>760</v>
      </c>
      <c r="T1100">
        <v>731</v>
      </c>
      <c r="U1100">
        <v>849</v>
      </c>
      <c r="V1100">
        <v>866</v>
      </c>
      <c r="W1100">
        <v>858</v>
      </c>
      <c r="X1100">
        <v>816</v>
      </c>
      <c r="Y1100">
        <v>747</v>
      </c>
    </row>
    <row r="1101" spans="1:25" x14ac:dyDescent="0.3">
      <c r="A1101" t="s">
        <v>16</v>
      </c>
      <c r="B1101" t="s">
        <v>15</v>
      </c>
      <c r="C1101" t="s">
        <v>245</v>
      </c>
      <c r="D1101" t="s">
        <v>306</v>
      </c>
      <c r="E1101">
        <v>6</v>
      </c>
      <c r="F1101">
        <v>761</v>
      </c>
      <c r="G1101">
        <v>756</v>
      </c>
      <c r="H1101">
        <v>831</v>
      </c>
      <c r="I1101">
        <v>775</v>
      </c>
      <c r="J1101">
        <v>735</v>
      </c>
      <c r="K1101">
        <v>673</v>
      </c>
      <c r="L1101">
        <v>749</v>
      </c>
      <c r="M1101">
        <v>634</v>
      </c>
      <c r="N1101">
        <v>680</v>
      </c>
      <c r="O1101">
        <v>649</v>
      </c>
      <c r="P1101">
        <v>718</v>
      </c>
      <c r="Q1101">
        <v>716</v>
      </c>
      <c r="R1101">
        <v>765</v>
      </c>
      <c r="S1101">
        <v>800</v>
      </c>
      <c r="T1101">
        <v>775</v>
      </c>
      <c r="U1101">
        <v>740</v>
      </c>
      <c r="V1101">
        <v>863</v>
      </c>
      <c r="W1101">
        <v>886</v>
      </c>
      <c r="X1101">
        <v>867</v>
      </c>
      <c r="Y1101">
        <v>828</v>
      </c>
    </row>
    <row r="1102" spans="1:25" x14ac:dyDescent="0.3">
      <c r="A1102" t="s">
        <v>16</v>
      </c>
      <c r="B1102" t="s">
        <v>15</v>
      </c>
      <c r="C1102" t="s">
        <v>245</v>
      </c>
      <c r="D1102" t="s">
        <v>306</v>
      </c>
      <c r="E1102">
        <v>7</v>
      </c>
      <c r="F1102">
        <v>749</v>
      </c>
      <c r="G1102">
        <v>762</v>
      </c>
      <c r="H1102">
        <v>763</v>
      </c>
      <c r="I1102">
        <v>836</v>
      </c>
      <c r="J1102">
        <v>771</v>
      </c>
      <c r="K1102">
        <v>734</v>
      </c>
      <c r="L1102">
        <v>681</v>
      </c>
      <c r="M1102">
        <v>747</v>
      </c>
      <c r="N1102">
        <v>626</v>
      </c>
      <c r="O1102">
        <v>682</v>
      </c>
      <c r="P1102">
        <v>654</v>
      </c>
      <c r="Q1102">
        <v>736</v>
      </c>
      <c r="R1102">
        <v>736</v>
      </c>
      <c r="S1102">
        <v>776</v>
      </c>
      <c r="T1102">
        <v>802</v>
      </c>
      <c r="U1102">
        <v>781</v>
      </c>
      <c r="V1102">
        <v>745</v>
      </c>
      <c r="W1102">
        <v>886</v>
      </c>
      <c r="X1102">
        <v>896</v>
      </c>
      <c r="Y1102">
        <v>872</v>
      </c>
    </row>
    <row r="1103" spans="1:25" x14ac:dyDescent="0.3">
      <c r="A1103" t="s">
        <v>16</v>
      </c>
      <c r="B1103" t="s">
        <v>15</v>
      </c>
      <c r="C1103" t="s">
        <v>245</v>
      </c>
      <c r="D1103" t="s">
        <v>306</v>
      </c>
      <c r="E1103">
        <v>8</v>
      </c>
      <c r="F1103">
        <v>814</v>
      </c>
      <c r="G1103">
        <v>747</v>
      </c>
      <c r="H1103">
        <v>755</v>
      </c>
      <c r="I1103">
        <v>763</v>
      </c>
      <c r="J1103">
        <v>836</v>
      </c>
      <c r="K1103">
        <v>771</v>
      </c>
      <c r="L1103">
        <v>744</v>
      </c>
      <c r="M1103">
        <v>679</v>
      </c>
      <c r="N1103">
        <v>748</v>
      </c>
      <c r="O1103">
        <v>628</v>
      </c>
      <c r="P1103">
        <v>680</v>
      </c>
      <c r="Q1103">
        <v>654</v>
      </c>
      <c r="R1103">
        <v>740</v>
      </c>
      <c r="S1103">
        <v>747</v>
      </c>
      <c r="T1103">
        <v>785</v>
      </c>
      <c r="U1103">
        <v>799</v>
      </c>
      <c r="V1103">
        <v>787</v>
      </c>
      <c r="W1103">
        <v>766</v>
      </c>
      <c r="X1103">
        <v>888</v>
      </c>
      <c r="Y1103">
        <v>903</v>
      </c>
    </row>
    <row r="1104" spans="1:25" x14ac:dyDescent="0.3">
      <c r="A1104" t="s">
        <v>16</v>
      </c>
      <c r="B1104" t="s">
        <v>15</v>
      </c>
      <c r="C1104" t="s">
        <v>245</v>
      </c>
      <c r="D1104" t="s">
        <v>306</v>
      </c>
      <c r="E1104">
        <v>9</v>
      </c>
      <c r="F1104">
        <v>844</v>
      </c>
      <c r="G1104">
        <v>813</v>
      </c>
      <c r="H1104">
        <v>757</v>
      </c>
      <c r="I1104">
        <v>762</v>
      </c>
      <c r="J1104">
        <v>770</v>
      </c>
      <c r="K1104">
        <v>822</v>
      </c>
      <c r="L1104">
        <v>769</v>
      </c>
      <c r="M1104">
        <v>752</v>
      </c>
      <c r="N1104">
        <v>681</v>
      </c>
      <c r="O1104">
        <v>741</v>
      </c>
      <c r="P1104">
        <v>631</v>
      </c>
      <c r="Q1104">
        <v>684</v>
      </c>
      <c r="R1104">
        <v>673</v>
      </c>
      <c r="S1104">
        <v>741</v>
      </c>
      <c r="T1104">
        <v>752</v>
      </c>
      <c r="U1104">
        <v>794</v>
      </c>
      <c r="V1104">
        <v>804</v>
      </c>
      <c r="W1104">
        <v>784</v>
      </c>
      <c r="X1104">
        <v>777</v>
      </c>
      <c r="Y1104">
        <v>899</v>
      </c>
    </row>
    <row r="1105" spans="1:25" x14ac:dyDescent="0.3">
      <c r="A1105" t="s">
        <v>16</v>
      </c>
      <c r="B1105" t="s">
        <v>15</v>
      </c>
      <c r="C1105" t="s">
        <v>245</v>
      </c>
      <c r="D1105" t="s">
        <v>306</v>
      </c>
      <c r="E1105">
        <v>10</v>
      </c>
      <c r="F1105">
        <v>853</v>
      </c>
      <c r="G1105">
        <v>839</v>
      </c>
      <c r="H1105">
        <v>818</v>
      </c>
      <c r="I1105">
        <v>756</v>
      </c>
      <c r="J1105">
        <v>762</v>
      </c>
      <c r="K1105">
        <v>782</v>
      </c>
      <c r="L1105">
        <v>817</v>
      </c>
      <c r="M1105">
        <v>771</v>
      </c>
      <c r="N1105">
        <v>755</v>
      </c>
      <c r="O1105">
        <v>691</v>
      </c>
      <c r="P1105">
        <v>733</v>
      </c>
      <c r="Q1105">
        <v>639</v>
      </c>
      <c r="R1105">
        <v>692</v>
      </c>
      <c r="S1105">
        <v>671</v>
      </c>
      <c r="T1105">
        <v>739</v>
      </c>
      <c r="U1105">
        <v>756</v>
      </c>
      <c r="V1105">
        <v>806</v>
      </c>
      <c r="W1105">
        <v>805</v>
      </c>
      <c r="X1105">
        <v>799</v>
      </c>
      <c r="Y1105">
        <v>785</v>
      </c>
    </row>
    <row r="1106" spans="1:25" x14ac:dyDescent="0.3">
      <c r="A1106" t="s">
        <v>16</v>
      </c>
      <c r="B1106" t="s">
        <v>15</v>
      </c>
      <c r="C1106" t="s">
        <v>245</v>
      </c>
      <c r="D1106" t="s">
        <v>306</v>
      </c>
      <c r="E1106">
        <v>11</v>
      </c>
      <c r="F1106">
        <v>848</v>
      </c>
      <c r="G1106">
        <v>871</v>
      </c>
      <c r="H1106">
        <v>857</v>
      </c>
      <c r="I1106">
        <v>827</v>
      </c>
      <c r="J1106">
        <v>779</v>
      </c>
      <c r="K1106">
        <v>756</v>
      </c>
      <c r="L1106">
        <v>784</v>
      </c>
      <c r="M1106">
        <v>811</v>
      </c>
      <c r="N1106">
        <v>778</v>
      </c>
      <c r="O1106">
        <v>779</v>
      </c>
      <c r="P1106">
        <v>704</v>
      </c>
      <c r="Q1106">
        <v>753</v>
      </c>
      <c r="R1106">
        <v>661</v>
      </c>
      <c r="S1106">
        <v>694</v>
      </c>
      <c r="T1106">
        <v>676</v>
      </c>
      <c r="U1106">
        <v>750</v>
      </c>
      <c r="V1106">
        <v>776</v>
      </c>
      <c r="W1106">
        <v>826</v>
      </c>
      <c r="X1106">
        <v>828</v>
      </c>
      <c r="Y1106">
        <v>804</v>
      </c>
    </row>
    <row r="1107" spans="1:25" x14ac:dyDescent="0.3">
      <c r="A1107" t="s">
        <v>16</v>
      </c>
      <c r="B1107" t="s">
        <v>15</v>
      </c>
      <c r="C1107" t="s">
        <v>245</v>
      </c>
      <c r="D1107" t="s">
        <v>306</v>
      </c>
      <c r="E1107">
        <v>12</v>
      </c>
      <c r="F1107">
        <v>857</v>
      </c>
      <c r="G1107">
        <v>863</v>
      </c>
      <c r="H1107">
        <v>885</v>
      </c>
      <c r="I1107">
        <v>869</v>
      </c>
      <c r="J1107">
        <v>850</v>
      </c>
      <c r="K1107">
        <v>791</v>
      </c>
      <c r="L1107">
        <v>779</v>
      </c>
      <c r="M1107">
        <v>807</v>
      </c>
      <c r="N1107">
        <v>841</v>
      </c>
      <c r="O1107">
        <v>797</v>
      </c>
      <c r="P1107">
        <v>796</v>
      </c>
      <c r="Q1107">
        <v>733</v>
      </c>
      <c r="R1107">
        <v>771</v>
      </c>
      <c r="S1107">
        <v>694</v>
      </c>
      <c r="T1107">
        <v>710</v>
      </c>
      <c r="U1107">
        <v>692</v>
      </c>
      <c r="V1107">
        <v>768</v>
      </c>
      <c r="W1107">
        <v>787</v>
      </c>
      <c r="X1107">
        <v>842</v>
      </c>
      <c r="Y1107">
        <v>856</v>
      </c>
    </row>
    <row r="1108" spans="1:25" x14ac:dyDescent="0.3">
      <c r="A1108" t="s">
        <v>16</v>
      </c>
      <c r="B1108" t="s">
        <v>15</v>
      </c>
      <c r="C1108" t="s">
        <v>245</v>
      </c>
      <c r="D1108" t="s">
        <v>306</v>
      </c>
      <c r="E1108">
        <v>13</v>
      </c>
      <c r="F1108">
        <v>856</v>
      </c>
      <c r="G1108">
        <v>842</v>
      </c>
      <c r="H1108">
        <v>860</v>
      </c>
      <c r="I1108">
        <v>878</v>
      </c>
      <c r="J1108">
        <v>867</v>
      </c>
      <c r="K1108">
        <v>846</v>
      </c>
      <c r="L1108">
        <v>798</v>
      </c>
      <c r="M1108">
        <v>771</v>
      </c>
      <c r="N1108">
        <v>806</v>
      </c>
      <c r="O1108">
        <v>834</v>
      </c>
      <c r="P1108">
        <v>804</v>
      </c>
      <c r="Q1108">
        <v>803</v>
      </c>
      <c r="R1108">
        <v>736</v>
      </c>
      <c r="S1108">
        <v>789</v>
      </c>
      <c r="T1108">
        <v>701</v>
      </c>
      <c r="U1108">
        <v>716</v>
      </c>
      <c r="V1108">
        <v>708</v>
      </c>
      <c r="W1108">
        <v>781</v>
      </c>
      <c r="X1108">
        <v>802</v>
      </c>
      <c r="Y1108">
        <v>859</v>
      </c>
    </row>
    <row r="1109" spans="1:25" x14ac:dyDescent="0.3">
      <c r="A1109" t="s">
        <v>16</v>
      </c>
      <c r="B1109" t="s">
        <v>15</v>
      </c>
      <c r="C1109" t="s">
        <v>245</v>
      </c>
      <c r="D1109" t="s">
        <v>306</v>
      </c>
      <c r="E1109">
        <v>14</v>
      </c>
      <c r="F1109">
        <v>875</v>
      </c>
      <c r="G1109">
        <v>840</v>
      </c>
      <c r="H1109">
        <v>805</v>
      </c>
      <c r="I1109">
        <v>848</v>
      </c>
      <c r="J1109">
        <v>842</v>
      </c>
      <c r="K1109">
        <v>861</v>
      </c>
      <c r="L1109">
        <v>827</v>
      </c>
      <c r="M1109">
        <v>794</v>
      </c>
      <c r="N1109">
        <v>770</v>
      </c>
      <c r="O1109">
        <v>818</v>
      </c>
      <c r="P1109">
        <v>833</v>
      </c>
      <c r="Q1109">
        <v>803</v>
      </c>
      <c r="R1109">
        <v>817</v>
      </c>
      <c r="S1109">
        <v>750</v>
      </c>
      <c r="T1109">
        <v>795</v>
      </c>
      <c r="U1109">
        <v>702</v>
      </c>
      <c r="V1109">
        <v>730</v>
      </c>
      <c r="W1109">
        <v>721</v>
      </c>
      <c r="X1109">
        <v>785</v>
      </c>
      <c r="Y1109">
        <v>820</v>
      </c>
    </row>
    <row r="1110" spans="1:25" x14ac:dyDescent="0.3">
      <c r="A1110" t="s">
        <v>16</v>
      </c>
      <c r="B1110" t="s">
        <v>15</v>
      </c>
      <c r="C1110" t="s">
        <v>245</v>
      </c>
      <c r="D1110" t="s">
        <v>306</v>
      </c>
      <c r="E1110">
        <v>15</v>
      </c>
      <c r="F1110">
        <v>823</v>
      </c>
      <c r="G1110">
        <v>849</v>
      </c>
      <c r="H1110">
        <v>823</v>
      </c>
      <c r="I1110">
        <v>775</v>
      </c>
      <c r="J1110">
        <v>822</v>
      </c>
      <c r="K1110">
        <v>828</v>
      </c>
      <c r="L1110">
        <v>863</v>
      </c>
      <c r="M1110">
        <v>833</v>
      </c>
      <c r="N1110">
        <v>820</v>
      </c>
      <c r="O1110">
        <v>762</v>
      </c>
      <c r="P1110">
        <v>820</v>
      </c>
      <c r="Q1110">
        <v>835</v>
      </c>
      <c r="R1110">
        <v>813</v>
      </c>
      <c r="S1110">
        <v>814</v>
      </c>
      <c r="T1110">
        <v>760</v>
      </c>
      <c r="U1110">
        <v>808</v>
      </c>
      <c r="V1110">
        <v>705</v>
      </c>
      <c r="W1110">
        <v>726</v>
      </c>
      <c r="X1110">
        <v>714</v>
      </c>
      <c r="Y1110">
        <v>798</v>
      </c>
    </row>
    <row r="1111" spans="1:25" x14ac:dyDescent="0.3">
      <c r="A1111" t="s">
        <v>16</v>
      </c>
      <c r="B1111" t="s">
        <v>15</v>
      </c>
      <c r="C1111" t="s">
        <v>245</v>
      </c>
      <c r="D1111" t="s">
        <v>306</v>
      </c>
      <c r="E1111">
        <v>16</v>
      </c>
      <c r="F1111">
        <v>864</v>
      </c>
      <c r="G1111">
        <v>811</v>
      </c>
      <c r="H1111">
        <v>814</v>
      </c>
      <c r="I1111">
        <v>798</v>
      </c>
      <c r="J1111">
        <v>753</v>
      </c>
      <c r="K1111">
        <v>812</v>
      </c>
      <c r="L1111">
        <v>817</v>
      </c>
      <c r="M1111">
        <v>853</v>
      </c>
      <c r="N1111">
        <v>839</v>
      </c>
      <c r="O1111">
        <v>820</v>
      </c>
      <c r="P1111">
        <v>756</v>
      </c>
      <c r="Q1111">
        <v>808</v>
      </c>
      <c r="R1111">
        <v>846</v>
      </c>
      <c r="S1111">
        <v>813</v>
      </c>
      <c r="T1111">
        <v>825</v>
      </c>
      <c r="U1111">
        <v>747</v>
      </c>
      <c r="V1111">
        <v>822</v>
      </c>
      <c r="W1111">
        <v>714</v>
      </c>
      <c r="X1111">
        <v>729</v>
      </c>
      <c r="Y1111">
        <v>715</v>
      </c>
    </row>
    <row r="1112" spans="1:25" x14ac:dyDescent="0.3">
      <c r="A1112" t="s">
        <v>16</v>
      </c>
      <c r="B1112" t="s">
        <v>15</v>
      </c>
      <c r="C1112" t="s">
        <v>245</v>
      </c>
      <c r="D1112" t="s">
        <v>306</v>
      </c>
      <c r="E1112">
        <v>17</v>
      </c>
      <c r="F1112">
        <v>886</v>
      </c>
      <c r="G1112">
        <v>847</v>
      </c>
      <c r="H1112">
        <v>823</v>
      </c>
      <c r="I1112">
        <v>811</v>
      </c>
      <c r="J1112">
        <v>788</v>
      </c>
      <c r="K1112">
        <v>743</v>
      </c>
      <c r="L1112">
        <v>784</v>
      </c>
      <c r="M1112">
        <v>810</v>
      </c>
      <c r="N1112">
        <v>854</v>
      </c>
      <c r="O1112">
        <v>837</v>
      </c>
      <c r="P1112">
        <v>831</v>
      </c>
      <c r="Q1112">
        <v>760</v>
      </c>
      <c r="R1112">
        <v>807</v>
      </c>
      <c r="S1112">
        <v>854</v>
      </c>
      <c r="T1112">
        <v>822</v>
      </c>
      <c r="U1112">
        <v>842</v>
      </c>
      <c r="V1112">
        <v>765</v>
      </c>
      <c r="W1112">
        <v>840</v>
      </c>
      <c r="X1112">
        <v>706</v>
      </c>
      <c r="Y1112">
        <v>747</v>
      </c>
    </row>
    <row r="1113" spans="1:25" x14ac:dyDescent="0.3">
      <c r="A1113" t="s">
        <v>16</v>
      </c>
      <c r="B1113" t="s">
        <v>15</v>
      </c>
      <c r="C1113" t="s">
        <v>245</v>
      </c>
      <c r="D1113" t="s">
        <v>306</v>
      </c>
      <c r="E1113">
        <v>18</v>
      </c>
      <c r="F1113">
        <v>1058</v>
      </c>
      <c r="G1113">
        <v>1010</v>
      </c>
      <c r="H1113">
        <v>993</v>
      </c>
      <c r="I1113">
        <v>959</v>
      </c>
      <c r="J1113">
        <v>926</v>
      </c>
      <c r="K1113">
        <v>908</v>
      </c>
      <c r="L1113">
        <v>865</v>
      </c>
      <c r="M1113">
        <v>908</v>
      </c>
      <c r="N1113">
        <v>981</v>
      </c>
      <c r="O1113">
        <v>1035</v>
      </c>
      <c r="P1113">
        <v>1022</v>
      </c>
      <c r="Q1113">
        <v>1054</v>
      </c>
      <c r="R1113">
        <v>979</v>
      </c>
      <c r="S1113">
        <v>1024</v>
      </c>
      <c r="T1113">
        <v>992</v>
      </c>
      <c r="U1113">
        <v>936</v>
      </c>
      <c r="V1113">
        <v>1002</v>
      </c>
      <c r="W1113">
        <v>926</v>
      </c>
      <c r="X1113">
        <v>1016</v>
      </c>
      <c r="Y1113">
        <v>910</v>
      </c>
    </row>
    <row r="1114" spans="1:25" x14ac:dyDescent="0.3">
      <c r="A1114" t="s">
        <v>16</v>
      </c>
      <c r="B1114" t="s">
        <v>15</v>
      </c>
      <c r="C1114" t="s">
        <v>245</v>
      </c>
      <c r="D1114" t="s">
        <v>306</v>
      </c>
      <c r="E1114">
        <v>19</v>
      </c>
      <c r="F1114">
        <v>1476</v>
      </c>
      <c r="G1114">
        <v>1705</v>
      </c>
      <c r="H1114">
        <v>1666</v>
      </c>
      <c r="I1114">
        <v>1688</v>
      </c>
      <c r="J1114">
        <v>1624</v>
      </c>
      <c r="K1114">
        <v>1541</v>
      </c>
      <c r="L1114">
        <v>1582</v>
      </c>
      <c r="M1114">
        <v>1415</v>
      </c>
      <c r="N1114">
        <v>1625</v>
      </c>
      <c r="O1114">
        <v>1747</v>
      </c>
      <c r="P1114">
        <v>1750</v>
      </c>
      <c r="Q1114">
        <v>1898</v>
      </c>
      <c r="R1114">
        <v>1860</v>
      </c>
      <c r="S1114">
        <v>1683</v>
      </c>
      <c r="T1114">
        <v>1533</v>
      </c>
      <c r="U1114">
        <v>1621</v>
      </c>
      <c r="V1114">
        <v>1677</v>
      </c>
      <c r="W1114">
        <v>1836</v>
      </c>
      <c r="X1114">
        <v>1773</v>
      </c>
      <c r="Y1114">
        <v>1868</v>
      </c>
    </row>
    <row r="1115" spans="1:25" x14ac:dyDescent="0.3">
      <c r="A1115" t="s">
        <v>16</v>
      </c>
      <c r="B1115" t="s">
        <v>15</v>
      </c>
      <c r="C1115" t="s">
        <v>245</v>
      </c>
      <c r="D1115" t="s">
        <v>306</v>
      </c>
      <c r="E1115">
        <v>20</v>
      </c>
      <c r="F1115">
        <v>1586</v>
      </c>
      <c r="G1115">
        <v>1521</v>
      </c>
      <c r="H1115">
        <v>1793</v>
      </c>
      <c r="I1115">
        <v>1756</v>
      </c>
      <c r="J1115">
        <v>1803</v>
      </c>
      <c r="K1115">
        <v>1685</v>
      </c>
      <c r="L1115">
        <v>1539</v>
      </c>
      <c r="M1115">
        <v>1604</v>
      </c>
      <c r="N1115">
        <v>1558</v>
      </c>
      <c r="O1115">
        <v>1782</v>
      </c>
      <c r="P1115">
        <v>1990</v>
      </c>
      <c r="Q1115">
        <v>2071</v>
      </c>
      <c r="R1115">
        <v>2073</v>
      </c>
      <c r="S1115">
        <v>1970</v>
      </c>
      <c r="T1115">
        <v>1744</v>
      </c>
      <c r="U1115">
        <v>1706</v>
      </c>
      <c r="V1115">
        <v>1803</v>
      </c>
      <c r="W1115">
        <v>1842</v>
      </c>
      <c r="X1115">
        <v>2017</v>
      </c>
      <c r="Y1115">
        <v>2003</v>
      </c>
    </row>
    <row r="1116" spans="1:25" x14ac:dyDescent="0.3">
      <c r="A1116" t="s">
        <v>16</v>
      </c>
      <c r="B1116" t="s">
        <v>15</v>
      </c>
      <c r="C1116" t="s">
        <v>245</v>
      </c>
      <c r="D1116" t="s">
        <v>306</v>
      </c>
      <c r="E1116">
        <v>21</v>
      </c>
      <c r="F1116">
        <v>1342</v>
      </c>
      <c r="G1116">
        <v>1266</v>
      </c>
      <c r="H1116">
        <v>1235</v>
      </c>
      <c r="I1116">
        <v>1546</v>
      </c>
      <c r="J1116">
        <v>1464</v>
      </c>
      <c r="K1116">
        <v>1439</v>
      </c>
      <c r="L1116">
        <v>1322</v>
      </c>
      <c r="M1116">
        <v>1225</v>
      </c>
      <c r="N1116">
        <v>1260</v>
      </c>
      <c r="O1116">
        <v>1459</v>
      </c>
      <c r="P1116">
        <v>1667</v>
      </c>
      <c r="Q1116">
        <v>1856</v>
      </c>
      <c r="R1116">
        <v>1850</v>
      </c>
      <c r="S1116">
        <v>1866</v>
      </c>
      <c r="T1116">
        <v>1789</v>
      </c>
      <c r="U1116">
        <v>1731</v>
      </c>
      <c r="V1116">
        <v>1646</v>
      </c>
      <c r="W1116">
        <v>1736</v>
      </c>
      <c r="X1116">
        <v>1756</v>
      </c>
      <c r="Y1116">
        <v>2001</v>
      </c>
    </row>
    <row r="1117" spans="1:25" x14ac:dyDescent="0.3">
      <c r="A1117" t="s">
        <v>16</v>
      </c>
      <c r="B1117" t="s">
        <v>15</v>
      </c>
      <c r="C1117" t="s">
        <v>245</v>
      </c>
      <c r="D1117" t="s">
        <v>306</v>
      </c>
      <c r="E1117">
        <v>22</v>
      </c>
      <c r="F1117">
        <v>944</v>
      </c>
      <c r="G1117">
        <v>1066</v>
      </c>
      <c r="H1117">
        <v>1088</v>
      </c>
      <c r="I1117">
        <v>1113</v>
      </c>
      <c r="J1117">
        <v>1306</v>
      </c>
      <c r="K1117">
        <v>1238</v>
      </c>
      <c r="L1117">
        <v>1190</v>
      </c>
      <c r="M1117">
        <v>1058</v>
      </c>
      <c r="N1117">
        <v>965</v>
      </c>
      <c r="O1117">
        <v>1048</v>
      </c>
      <c r="P1117">
        <v>1181</v>
      </c>
      <c r="Q1117">
        <v>1441</v>
      </c>
      <c r="R1117">
        <v>1573</v>
      </c>
      <c r="S1117">
        <v>1614</v>
      </c>
      <c r="T1117">
        <v>1627</v>
      </c>
      <c r="U1117">
        <v>1555</v>
      </c>
      <c r="V1117">
        <v>1500</v>
      </c>
      <c r="W1117">
        <v>1434</v>
      </c>
      <c r="X1117">
        <v>1543</v>
      </c>
      <c r="Y1117">
        <v>1638</v>
      </c>
    </row>
    <row r="1118" spans="1:25" x14ac:dyDescent="0.3">
      <c r="A1118" t="s">
        <v>16</v>
      </c>
      <c r="B1118" t="s">
        <v>15</v>
      </c>
      <c r="C1118" t="s">
        <v>245</v>
      </c>
      <c r="D1118" t="s">
        <v>306</v>
      </c>
      <c r="E1118">
        <v>23</v>
      </c>
      <c r="F1118">
        <v>771</v>
      </c>
      <c r="G1118">
        <v>801</v>
      </c>
      <c r="H1118">
        <v>963</v>
      </c>
      <c r="I1118">
        <v>1011</v>
      </c>
      <c r="J1118">
        <v>1025</v>
      </c>
      <c r="K1118">
        <v>1110</v>
      </c>
      <c r="L1118">
        <v>1057</v>
      </c>
      <c r="M1118">
        <v>1003</v>
      </c>
      <c r="N1118">
        <v>925</v>
      </c>
      <c r="O1118">
        <v>861</v>
      </c>
      <c r="P1118">
        <v>876</v>
      </c>
      <c r="Q1118">
        <v>1010</v>
      </c>
      <c r="R1118">
        <v>1246</v>
      </c>
      <c r="S1118">
        <v>1353</v>
      </c>
      <c r="T1118">
        <v>1459</v>
      </c>
      <c r="U1118">
        <v>1376</v>
      </c>
      <c r="V1118">
        <v>1338</v>
      </c>
      <c r="W1118">
        <v>1283</v>
      </c>
      <c r="X1118">
        <v>1186</v>
      </c>
      <c r="Y1118">
        <v>1404</v>
      </c>
    </row>
    <row r="1119" spans="1:25" x14ac:dyDescent="0.3">
      <c r="A1119" t="s">
        <v>16</v>
      </c>
      <c r="B1119" t="s">
        <v>15</v>
      </c>
      <c r="C1119" t="s">
        <v>245</v>
      </c>
      <c r="D1119" t="s">
        <v>306</v>
      </c>
      <c r="E1119">
        <v>24</v>
      </c>
      <c r="F1119">
        <v>632</v>
      </c>
      <c r="G1119">
        <v>716</v>
      </c>
      <c r="H1119">
        <v>730</v>
      </c>
      <c r="I1119">
        <v>931</v>
      </c>
      <c r="J1119">
        <v>995</v>
      </c>
      <c r="K1119">
        <v>940</v>
      </c>
      <c r="L1119">
        <v>1026</v>
      </c>
      <c r="M1119">
        <v>942</v>
      </c>
      <c r="N1119">
        <v>897</v>
      </c>
      <c r="O1119">
        <v>849</v>
      </c>
      <c r="P1119">
        <v>828</v>
      </c>
      <c r="Q1119">
        <v>791</v>
      </c>
      <c r="R1119">
        <v>918</v>
      </c>
      <c r="S1119">
        <v>1145</v>
      </c>
      <c r="T1119">
        <v>1243</v>
      </c>
      <c r="U1119">
        <v>1372</v>
      </c>
      <c r="V1119">
        <v>1266</v>
      </c>
      <c r="W1119">
        <v>1312</v>
      </c>
      <c r="X1119">
        <v>1228</v>
      </c>
      <c r="Y1119">
        <v>1168</v>
      </c>
    </row>
    <row r="1120" spans="1:25" x14ac:dyDescent="0.3">
      <c r="A1120" t="s">
        <v>16</v>
      </c>
      <c r="B1120" t="s">
        <v>15</v>
      </c>
      <c r="C1120" t="s">
        <v>245</v>
      </c>
      <c r="D1120" t="s">
        <v>306</v>
      </c>
      <c r="E1120">
        <v>25</v>
      </c>
      <c r="F1120">
        <v>680</v>
      </c>
      <c r="G1120">
        <v>608</v>
      </c>
      <c r="H1120">
        <v>685</v>
      </c>
      <c r="I1120">
        <v>691</v>
      </c>
      <c r="J1120">
        <v>929</v>
      </c>
      <c r="K1120">
        <v>957</v>
      </c>
      <c r="L1120">
        <v>860</v>
      </c>
      <c r="M1120">
        <v>905</v>
      </c>
      <c r="N1120">
        <v>859</v>
      </c>
      <c r="O1120">
        <v>808</v>
      </c>
      <c r="P1120">
        <v>785</v>
      </c>
      <c r="Q1120">
        <v>806</v>
      </c>
      <c r="R1120">
        <v>755</v>
      </c>
      <c r="S1120">
        <v>853</v>
      </c>
      <c r="T1120">
        <v>1085</v>
      </c>
      <c r="U1120">
        <v>1191</v>
      </c>
      <c r="V1120">
        <v>1307</v>
      </c>
      <c r="W1120">
        <v>1218</v>
      </c>
      <c r="X1120">
        <v>1301</v>
      </c>
      <c r="Y1120">
        <v>1216</v>
      </c>
    </row>
    <row r="1121" spans="1:25" x14ac:dyDescent="0.3">
      <c r="A1121" t="s">
        <v>16</v>
      </c>
      <c r="B1121" t="s">
        <v>15</v>
      </c>
      <c r="C1121" t="s">
        <v>245</v>
      </c>
      <c r="D1121" t="s">
        <v>306</v>
      </c>
      <c r="E1121">
        <v>26</v>
      </c>
      <c r="F1121">
        <v>710</v>
      </c>
      <c r="G1121">
        <v>678</v>
      </c>
      <c r="H1121">
        <v>630</v>
      </c>
      <c r="I1121">
        <v>682</v>
      </c>
      <c r="J1121">
        <v>704</v>
      </c>
      <c r="K1121">
        <v>884</v>
      </c>
      <c r="L1121">
        <v>912</v>
      </c>
      <c r="M1121">
        <v>822</v>
      </c>
      <c r="N1121">
        <v>816</v>
      </c>
      <c r="O1121">
        <v>838</v>
      </c>
      <c r="P1121">
        <v>785</v>
      </c>
      <c r="Q1121">
        <v>779</v>
      </c>
      <c r="R1121">
        <v>789</v>
      </c>
      <c r="S1121">
        <v>701</v>
      </c>
      <c r="T1121">
        <v>839</v>
      </c>
      <c r="U1121">
        <v>1048</v>
      </c>
      <c r="V1121">
        <v>1136</v>
      </c>
      <c r="W1121">
        <v>1317</v>
      </c>
      <c r="X1121">
        <v>1206</v>
      </c>
      <c r="Y1121">
        <v>1239</v>
      </c>
    </row>
    <row r="1122" spans="1:25" x14ac:dyDescent="0.3">
      <c r="A1122" t="s">
        <v>16</v>
      </c>
      <c r="B1122" t="s">
        <v>15</v>
      </c>
      <c r="C1122" t="s">
        <v>245</v>
      </c>
      <c r="D1122" t="s">
        <v>306</v>
      </c>
      <c r="E1122">
        <v>27</v>
      </c>
      <c r="F1122">
        <v>740</v>
      </c>
      <c r="G1122">
        <v>709</v>
      </c>
      <c r="H1122">
        <v>684</v>
      </c>
      <c r="I1122">
        <v>626</v>
      </c>
      <c r="J1122">
        <v>702</v>
      </c>
      <c r="K1122">
        <v>689</v>
      </c>
      <c r="L1122">
        <v>860</v>
      </c>
      <c r="M1122">
        <v>863</v>
      </c>
      <c r="N1122">
        <v>765</v>
      </c>
      <c r="O1122">
        <v>779</v>
      </c>
      <c r="P1122">
        <v>812</v>
      </c>
      <c r="Q1122">
        <v>761</v>
      </c>
      <c r="R1122">
        <v>755</v>
      </c>
      <c r="S1122">
        <v>762</v>
      </c>
      <c r="T1122">
        <v>698</v>
      </c>
      <c r="U1122">
        <v>802</v>
      </c>
      <c r="V1122">
        <v>1035</v>
      </c>
      <c r="W1122">
        <v>1139</v>
      </c>
      <c r="X1122">
        <v>1286</v>
      </c>
      <c r="Y1122">
        <v>1183</v>
      </c>
    </row>
    <row r="1123" spans="1:25" x14ac:dyDescent="0.3">
      <c r="A1123" t="s">
        <v>16</v>
      </c>
      <c r="B1123" t="s">
        <v>15</v>
      </c>
      <c r="C1123" t="s">
        <v>245</v>
      </c>
      <c r="D1123" t="s">
        <v>306</v>
      </c>
      <c r="E1123">
        <v>28</v>
      </c>
      <c r="F1123">
        <v>700</v>
      </c>
      <c r="G1123">
        <v>742</v>
      </c>
      <c r="H1123">
        <v>715</v>
      </c>
      <c r="I1123">
        <v>715</v>
      </c>
      <c r="J1123">
        <v>653</v>
      </c>
      <c r="K1123">
        <v>719</v>
      </c>
      <c r="L1123">
        <v>699</v>
      </c>
      <c r="M1123">
        <v>832</v>
      </c>
      <c r="N1123">
        <v>824</v>
      </c>
      <c r="O1123">
        <v>752</v>
      </c>
      <c r="P1123">
        <v>742</v>
      </c>
      <c r="Q1123">
        <v>807</v>
      </c>
      <c r="R1123">
        <v>734</v>
      </c>
      <c r="S1123">
        <v>726</v>
      </c>
      <c r="T1123">
        <v>774</v>
      </c>
      <c r="U1123">
        <v>688</v>
      </c>
      <c r="V1123">
        <v>772</v>
      </c>
      <c r="W1123">
        <v>1015</v>
      </c>
      <c r="X1123">
        <v>1130</v>
      </c>
      <c r="Y1123">
        <v>1286</v>
      </c>
    </row>
    <row r="1124" spans="1:25" x14ac:dyDescent="0.3">
      <c r="A1124" t="s">
        <v>16</v>
      </c>
      <c r="B1124" t="s">
        <v>15</v>
      </c>
      <c r="C1124" t="s">
        <v>245</v>
      </c>
      <c r="D1124" t="s">
        <v>306</v>
      </c>
      <c r="E1124">
        <v>29</v>
      </c>
      <c r="F1124">
        <v>793</v>
      </c>
      <c r="G1124">
        <v>725</v>
      </c>
      <c r="H1124">
        <v>775</v>
      </c>
      <c r="I1124">
        <v>721</v>
      </c>
      <c r="J1124">
        <v>735</v>
      </c>
      <c r="K1124">
        <v>646</v>
      </c>
      <c r="L1124">
        <v>707</v>
      </c>
      <c r="M1124">
        <v>696</v>
      </c>
      <c r="N1124">
        <v>830</v>
      </c>
      <c r="O1124">
        <v>807</v>
      </c>
      <c r="P1124">
        <v>705</v>
      </c>
      <c r="Q1124">
        <v>708</v>
      </c>
      <c r="R1124">
        <v>805</v>
      </c>
      <c r="S1124">
        <v>723</v>
      </c>
      <c r="T1124">
        <v>734</v>
      </c>
      <c r="U1124">
        <v>760</v>
      </c>
      <c r="V1124">
        <v>654</v>
      </c>
      <c r="W1124">
        <v>811</v>
      </c>
      <c r="X1124">
        <v>1017</v>
      </c>
      <c r="Y1124">
        <v>1114</v>
      </c>
    </row>
    <row r="1125" spans="1:25" x14ac:dyDescent="0.3">
      <c r="A1125" t="s">
        <v>16</v>
      </c>
      <c r="B1125" t="s">
        <v>15</v>
      </c>
      <c r="C1125" t="s">
        <v>245</v>
      </c>
      <c r="D1125" t="s">
        <v>306</v>
      </c>
      <c r="E1125">
        <v>30</v>
      </c>
      <c r="F1125">
        <v>811</v>
      </c>
      <c r="G1125">
        <v>785</v>
      </c>
      <c r="H1125">
        <v>744</v>
      </c>
      <c r="I1125">
        <v>782</v>
      </c>
      <c r="J1125">
        <v>718</v>
      </c>
      <c r="K1125">
        <v>745</v>
      </c>
      <c r="L1125">
        <v>647</v>
      </c>
      <c r="M1125">
        <v>695</v>
      </c>
      <c r="N1125">
        <v>715</v>
      </c>
      <c r="O1125">
        <v>802</v>
      </c>
      <c r="P1125">
        <v>760</v>
      </c>
      <c r="Q1125">
        <v>704</v>
      </c>
      <c r="R1125">
        <v>706</v>
      </c>
      <c r="S1125">
        <v>789</v>
      </c>
      <c r="T1125">
        <v>739</v>
      </c>
      <c r="U1125">
        <v>741</v>
      </c>
      <c r="V1125">
        <v>731</v>
      </c>
      <c r="W1125">
        <v>631</v>
      </c>
      <c r="X1125">
        <v>797</v>
      </c>
      <c r="Y1125">
        <v>1016</v>
      </c>
    </row>
    <row r="1126" spans="1:25" x14ac:dyDescent="0.3">
      <c r="A1126" t="s">
        <v>16</v>
      </c>
      <c r="B1126" t="s">
        <v>15</v>
      </c>
      <c r="C1126" t="s">
        <v>245</v>
      </c>
      <c r="D1126" t="s">
        <v>306</v>
      </c>
      <c r="E1126">
        <v>31</v>
      </c>
      <c r="F1126">
        <v>836</v>
      </c>
      <c r="G1126">
        <v>819</v>
      </c>
      <c r="H1126">
        <v>788</v>
      </c>
      <c r="I1126">
        <v>756</v>
      </c>
      <c r="J1126">
        <v>792</v>
      </c>
      <c r="K1126">
        <v>738</v>
      </c>
      <c r="L1126">
        <v>738</v>
      </c>
      <c r="M1126">
        <v>621</v>
      </c>
      <c r="N1126">
        <v>707</v>
      </c>
      <c r="O1126">
        <v>741</v>
      </c>
      <c r="P1126">
        <v>766</v>
      </c>
      <c r="Q1126">
        <v>755</v>
      </c>
      <c r="R1126">
        <v>685</v>
      </c>
      <c r="S1126">
        <v>719</v>
      </c>
      <c r="T1126">
        <v>796</v>
      </c>
      <c r="U1126">
        <v>749</v>
      </c>
      <c r="V1126">
        <v>725</v>
      </c>
      <c r="W1126">
        <v>738</v>
      </c>
      <c r="X1126">
        <v>641</v>
      </c>
      <c r="Y1126">
        <v>831</v>
      </c>
    </row>
    <row r="1127" spans="1:25" x14ac:dyDescent="0.3">
      <c r="A1127" t="s">
        <v>16</v>
      </c>
      <c r="B1127" t="s">
        <v>15</v>
      </c>
      <c r="C1127" t="s">
        <v>245</v>
      </c>
      <c r="D1127" t="s">
        <v>306</v>
      </c>
      <c r="E1127">
        <v>32</v>
      </c>
      <c r="F1127">
        <v>884</v>
      </c>
      <c r="G1127">
        <v>815</v>
      </c>
      <c r="H1127">
        <v>842</v>
      </c>
      <c r="I1127">
        <v>783</v>
      </c>
      <c r="J1127">
        <v>753</v>
      </c>
      <c r="K1127">
        <v>792</v>
      </c>
      <c r="L1127">
        <v>723</v>
      </c>
      <c r="M1127">
        <v>724</v>
      </c>
      <c r="N1127">
        <v>626</v>
      </c>
      <c r="O1127">
        <v>691</v>
      </c>
      <c r="P1127">
        <v>726</v>
      </c>
      <c r="Q1127">
        <v>754</v>
      </c>
      <c r="R1127">
        <v>755</v>
      </c>
      <c r="S1127">
        <v>674</v>
      </c>
      <c r="T1127">
        <v>731</v>
      </c>
      <c r="U1127">
        <v>792</v>
      </c>
      <c r="V1127">
        <v>732</v>
      </c>
      <c r="W1127">
        <v>722</v>
      </c>
      <c r="X1127">
        <v>728</v>
      </c>
      <c r="Y1127">
        <v>659</v>
      </c>
    </row>
    <row r="1128" spans="1:25" x14ac:dyDescent="0.3">
      <c r="A1128" t="s">
        <v>16</v>
      </c>
      <c r="B1128" t="s">
        <v>15</v>
      </c>
      <c r="C1128" t="s">
        <v>245</v>
      </c>
      <c r="D1128" t="s">
        <v>306</v>
      </c>
      <c r="E1128">
        <v>33</v>
      </c>
      <c r="F1128">
        <v>889</v>
      </c>
      <c r="G1128">
        <v>888</v>
      </c>
      <c r="H1128">
        <v>841</v>
      </c>
      <c r="I1128">
        <v>863</v>
      </c>
      <c r="J1128">
        <v>784</v>
      </c>
      <c r="K1128">
        <v>748</v>
      </c>
      <c r="L1128">
        <v>772</v>
      </c>
      <c r="M1128">
        <v>718</v>
      </c>
      <c r="N1128">
        <v>710</v>
      </c>
      <c r="O1128">
        <v>633</v>
      </c>
      <c r="P1128">
        <v>691</v>
      </c>
      <c r="Q1128">
        <v>693</v>
      </c>
      <c r="R1128">
        <v>752</v>
      </c>
      <c r="S1128">
        <v>757</v>
      </c>
      <c r="T1128">
        <v>704</v>
      </c>
      <c r="U1128">
        <v>734</v>
      </c>
      <c r="V1128">
        <v>775</v>
      </c>
      <c r="W1128">
        <v>719</v>
      </c>
      <c r="X1128">
        <v>738</v>
      </c>
      <c r="Y1128">
        <v>727</v>
      </c>
    </row>
    <row r="1129" spans="1:25" x14ac:dyDescent="0.3">
      <c r="A1129" t="s">
        <v>16</v>
      </c>
      <c r="B1129" t="s">
        <v>15</v>
      </c>
      <c r="C1129" t="s">
        <v>245</v>
      </c>
      <c r="D1129" t="s">
        <v>306</v>
      </c>
      <c r="E1129">
        <v>34</v>
      </c>
      <c r="F1129">
        <v>915</v>
      </c>
      <c r="G1129">
        <v>867</v>
      </c>
      <c r="H1129">
        <v>884</v>
      </c>
      <c r="I1129">
        <v>848</v>
      </c>
      <c r="J1129">
        <v>874</v>
      </c>
      <c r="K1129">
        <v>783</v>
      </c>
      <c r="L1129">
        <v>743</v>
      </c>
      <c r="M1129">
        <v>780</v>
      </c>
      <c r="N1129">
        <v>719</v>
      </c>
      <c r="O1129">
        <v>688</v>
      </c>
      <c r="P1129">
        <v>650</v>
      </c>
      <c r="Q1129">
        <v>681</v>
      </c>
      <c r="R1129">
        <v>698</v>
      </c>
      <c r="S1129">
        <v>736</v>
      </c>
      <c r="T1129">
        <v>793</v>
      </c>
      <c r="U1129">
        <v>706</v>
      </c>
      <c r="V1129">
        <v>708</v>
      </c>
      <c r="W1129">
        <v>789</v>
      </c>
      <c r="X1129">
        <v>739</v>
      </c>
      <c r="Y1129">
        <v>764</v>
      </c>
    </row>
    <row r="1130" spans="1:25" x14ac:dyDescent="0.3">
      <c r="A1130" t="s">
        <v>16</v>
      </c>
      <c r="B1130" t="s">
        <v>15</v>
      </c>
      <c r="C1130" t="s">
        <v>245</v>
      </c>
      <c r="D1130" t="s">
        <v>306</v>
      </c>
      <c r="E1130">
        <v>35</v>
      </c>
      <c r="F1130">
        <v>929</v>
      </c>
      <c r="G1130">
        <v>920</v>
      </c>
      <c r="H1130">
        <v>886</v>
      </c>
      <c r="I1130">
        <v>904</v>
      </c>
      <c r="J1130">
        <v>872</v>
      </c>
      <c r="K1130">
        <v>878</v>
      </c>
      <c r="L1130">
        <v>784</v>
      </c>
      <c r="M1130">
        <v>752</v>
      </c>
      <c r="N1130">
        <v>779</v>
      </c>
      <c r="O1130">
        <v>729</v>
      </c>
      <c r="P1130">
        <v>682</v>
      </c>
      <c r="Q1130">
        <v>642</v>
      </c>
      <c r="R1130">
        <v>688</v>
      </c>
      <c r="S1130">
        <v>695</v>
      </c>
      <c r="T1130">
        <v>741</v>
      </c>
      <c r="U1130">
        <v>763</v>
      </c>
      <c r="V1130">
        <v>687</v>
      </c>
      <c r="W1130">
        <v>715</v>
      </c>
      <c r="X1130">
        <v>793</v>
      </c>
      <c r="Y1130">
        <v>717</v>
      </c>
    </row>
    <row r="1131" spans="1:25" x14ac:dyDescent="0.3">
      <c r="A1131" t="s">
        <v>16</v>
      </c>
      <c r="B1131" t="s">
        <v>15</v>
      </c>
      <c r="C1131" t="s">
        <v>245</v>
      </c>
      <c r="D1131" t="s">
        <v>306</v>
      </c>
      <c r="E1131">
        <v>36</v>
      </c>
      <c r="F1131">
        <v>1002</v>
      </c>
      <c r="G1131">
        <v>921</v>
      </c>
      <c r="H1131">
        <v>932</v>
      </c>
      <c r="I1131">
        <v>879</v>
      </c>
      <c r="J1131">
        <v>942</v>
      </c>
      <c r="K1131">
        <v>870</v>
      </c>
      <c r="L1131">
        <v>882</v>
      </c>
      <c r="M1131">
        <v>785</v>
      </c>
      <c r="N1131">
        <v>750</v>
      </c>
      <c r="O1131">
        <v>790</v>
      </c>
      <c r="P1131">
        <v>718</v>
      </c>
      <c r="Q1131">
        <v>670</v>
      </c>
      <c r="R1131">
        <v>654</v>
      </c>
      <c r="S1131">
        <v>685</v>
      </c>
      <c r="T1131">
        <v>705</v>
      </c>
      <c r="U1131">
        <v>734</v>
      </c>
      <c r="V1131">
        <v>756</v>
      </c>
      <c r="W1131">
        <v>708</v>
      </c>
      <c r="X1131">
        <v>726</v>
      </c>
      <c r="Y1131">
        <v>795</v>
      </c>
    </row>
    <row r="1132" spans="1:25" x14ac:dyDescent="0.3">
      <c r="A1132" t="s">
        <v>16</v>
      </c>
      <c r="B1132" t="s">
        <v>15</v>
      </c>
      <c r="C1132" t="s">
        <v>245</v>
      </c>
      <c r="D1132" t="s">
        <v>306</v>
      </c>
      <c r="E1132">
        <v>37</v>
      </c>
      <c r="F1132">
        <v>881</v>
      </c>
      <c r="G1132">
        <v>989</v>
      </c>
      <c r="H1132">
        <v>938</v>
      </c>
      <c r="I1132">
        <v>923</v>
      </c>
      <c r="J1132">
        <v>896</v>
      </c>
      <c r="K1132">
        <v>923</v>
      </c>
      <c r="L1132">
        <v>879</v>
      </c>
      <c r="M1132">
        <v>867</v>
      </c>
      <c r="N1132">
        <v>779</v>
      </c>
      <c r="O1132">
        <v>764</v>
      </c>
      <c r="P1132">
        <v>758</v>
      </c>
      <c r="Q1132">
        <v>710</v>
      </c>
      <c r="R1132">
        <v>671</v>
      </c>
      <c r="S1132">
        <v>641</v>
      </c>
      <c r="T1132">
        <v>702</v>
      </c>
      <c r="U1132">
        <v>711</v>
      </c>
      <c r="V1132">
        <v>726</v>
      </c>
      <c r="W1132">
        <v>743</v>
      </c>
      <c r="X1132">
        <v>716</v>
      </c>
      <c r="Y1132">
        <v>728</v>
      </c>
    </row>
    <row r="1133" spans="1:25" x14ac:dyDescent="0.3">
      <c r="A1133" t="s">
        <v>16</v>
      </c>
      <c r="B1133" t="s">
        <v>15</v>
      </c>
      <c r="C1133" t="s">
        <v>245</v>
      </c>
      <c r="D1133" t="s">
        <v>306</v>
      </c>
      <c r="E1133">
        <v>38</v>
      </c>
      <c r="F1133">
        <v>882</v>
      </c>
      <c r="G1133">
        <v>881</v>
      </c>
      <c r="H1133">
        <v>1004</v>
      </c>
      <c r="I1133">
        <v>951</v>
      </c>
      <c r="J1133">
        <v>926</v>
      </c>
      <c r="K1133">
        <v>901</v>
      </c>
      <c r="L1133">
        <v>910</v>
      </c>
      <c r="M1133">
        <v>874</v>
      </c>
      <c r="N1133">
        <v>862</v>
      </c>
      <c r="O1133">
        <v>762</v>
      </c>
      <c r="P1133">
        <v>753</v>
      </c>
      <c r="Q1133">
        <v>764</v>
      </c>
      <c r="R1133">
        <v>718</v>
      </c>
      <c r="S1133">
        <v>675</v>
      </c>
      <c r="T1133">
        <v>641</v>
      </c>
      <c r="U1133">
        <v>704</v>
      </c>
      <c r="V1133">
        <v>713</v>
      </c>
      <c r="W1133">
        <v>741</v>
      </c>
      <c r="X1133">
        <v>733</v>
      </c>
      <c r="Y1133">
        <v>704</v>
      </c>
    </row>
    <row r="1134" spans="1:25" x14ac:dyDescent="0.3">
      <c r="A1134" t="s">
        <v>16</v>
      </c>
      <c r="B1134" t="s">
        <v>15</v>
      </c>
      <c r="C1134" t="s">
        <v>245</v>
      </c>
      <c r="D1134" t="s">
        <v>306</v>
      </c>
      <c r="E1134">
        <v>39</v>
      </c>
      <c r="F1134">
        <v>922</v>
      </c>
      <c r="G1134">
        <v>893</v>
      </c>
      <c r="H1134">
        <v>919</v>
      </c>
      <c r="I1134">
        <v>1015</v>
      </c>
      <c r="J1134">
        <v>972</v>
      </c>
      <c r="K1134">
        <v>931</v>
      </c>
      <c r="L1134">
        <v>914</v>
      </c>
      <c r="M1134">
        <v>930</v>
      </c>
      <c r="N1134">
        <v>869</v>
      </c>
      <c r="O1134">
        <v>877</v>
      </c>
      <c r="P1134">
        <v>779</v>
      </c>
      <c r="Q1134">
        <v>755</v>
      </c>
      <c r="R1134">
        <v>757</v>
      </c>
      <c r="S1134">
        <v>711</v>
      </c>
      <c r="T1134">
        <v>679</v>
      </c>
      <c r="U1134">
        <v>653</v>
      </c>
      <c r="V1134">
        <v>705</v>
      </c>
      <c r="W1134">
        <v>716</v>
      </c>
      <c r="X1134">
        <v>734</v>
      </c>
      <c r="Y1134">
        <v>728</v>
      </c>
    </row>
    <row r="1135" spans="1:25" x14ac:dyDescent="0.3">
      <c r="A1135" t="s">
        <v>16</v>
      </c>
      <c r="B1135" t="s">
        <v>15</v>
      </c>
      <c r="C1135" t="s">
        <v>245</v>
      </c>
      <c r="D1135" t="s">
        <v>306</v>
      </c>
      <c r="E1135">
        <v>40</v>
      </c>
      <c r="F1135">
        <v>938</v>
      </c>
      <c r="G1135">
        <v>945</v>
      </c>
      <c r="H1135">
        <v>900</v>
      </c>
      <c r="I1135">
        <v>930</v>
      </c>
      <c r="J1135">
        <v>1016</v>
      </c>
      <c r="K1135">
        <v>957</v>
      </c>
      <c r="L1135">
        <v>922</v>
      </c>
      <c r="M1135">
        <v>895</v>
      </c>
      <c r="N1135">
        <v>939</v>
      </c>
      <c r="O1135">
        <v>884</v>
      </c>
      <c r="P1135">
        <v>866</v>
      </c>
      <c r="Q1135">
        <v>800</v>
      </c>
      <c r="R1135">
        <v>745</v>
      </c>
      <c r="S1135">
        <v>747</v>
      </c>
      <c r="T1135">
        <v>729</v>
      </c>
      <c r="U1135">
        <v>677</v>
      </c>
      <c r="V1135">
        <v>632</v>
      </c>
      <c r="W1135">
        <v>703</v>
      </c>
      <c r="X1135">
        <v>717</v>
      </c>
      <c r="Y1135">
        <v>725</v>
      </c>
    </row>
    <row r="1136" spans="1:25" x14ac:dyDescent="0.3">
      <c r="A1136" t="s">
        <v>16</v>
      </c>
      <c r="B1136" t="s">
        <v>15</v>
      </c>
      <c r="C1136" t="s">
        <v>245</v>
      </c>
      <c r="D1136" t="s">
        <v>306</v>
      </c>
      <c r="E1136">
        <v>41</v>
      </c>
      <c r="F1136">
        <v>930</v>
      </c>
      <c r="G1136">
        <v>936</v>
      </c>
      <c r="H1136">
        <v>944</v>
      </c>
      <c r="I1136">
        <v>899</v>
      </c>
      <c r="J1136">
        <v>929</v>
      </c>
      <c r="K1136">
        <v>1011</v>
      </c>
      <c r="L1136">
        <v>956</v>
      </c>
      <c r="M1136">
        <v>917</v>
      </c>
      <c r="N1136">
        <v>893</v>
      </c>
      <c r="O1136">
        <v>951</v>
      </c>
      <c r="P1136">
        <v>881</v>
      </c>
      <c r="Q1136">
        <v>863</v>
      </c>
      <c r="R1136">
        <v>797</v>
      </c>
      <c r="S1136">
        <v>739</v>
      </c>
      <c r="T1136">
        <v>746</v>
      </c>
      <c r="U1136">
        <v>731</v>
      </c>
      <c r="V1136">
        <v>677</v>
      </c>
      <c r="W1136">
        <v>633</v>
      </c>
      <c r="X1136">
        <v>706</v>
      </c>
      <c r="Y1136">
        <v>726</v>
      </c>
    </row>
    <row r="1137" spans="1:25" x14ac:dyDescent="0.3">
      <c r="A1137" t="s">
        <v>16</v>
      </c>
      <c r="B1137" t="s">
        <v>15</v>
      </c>
      <c r="C1137" t="s">
        <v>245</v>
      </c>
      <c r="D1137" t="s">
        <v>306</v>
      </c>
      <c r="E1137">
        <v>42</v>
      </c>
      <c r="F1137">
        <v>866</v>
      </c>
      <c r="G1137">
        <v>931</v>
      </c>
      <c r="H1137">
        <v>940</v>
      </c>
      <c r="I1137">
        <v>950</v>
      </c>
      <c r="J1137">
        <v>909</v>
      </c>
      <c r="K1137">
        <v>931</v>
      </c>
      <c r="L1137">
        <v>998</v>
      </c>
      <c r="M1137">
        <v>940</v>
      </c>
      <c r="N1137">
        <v>921</v>
      </c>
      <c r="O1137">
        <v>881</v>
      </c>
      <c r="P1137">
        <v>949</v>
      </c>
      <c r="Q1137">
        <v>867</v>
      </c>
      <c r="R1137">
        <v>864</v>
      </c>
      <c r="S1137">
        <v>794</v>
      </c>
      <c r="T1137">
        <v>753</v>
      </c>
      <c r="U1137">
        <v>758</v>
      </c>
      <c r="V1137">
        <v>731</v>
      </c>
      <c r="W1137">
        <v>673</v>
      </c>
      <c r="X1137">
        <v>631</v>
      </c>
      <c r="Y1137">
        <v>715</v>
      </c>
    </row>
    <row r="1138" spans="1:25" x14ac:dyDescent="0.3">
      <c r="A1138" t="s">
        <v>16</v>
      </c>
      <c r="B1138" t="s">
        <v>15</v>
      </c>
      <c r="C1138" t="s">
        <v>245</v>
      </c>
      <c r="D1138" t="s">
        <v>306</v>
      </c>
      <c r="E1138">
        <v>43</v>
      </c>
      <c r="F1138">
        <v>839</v>
      </c>
      <c r="G1138">
        <v>860</v>
      </c>
      <c r="H1138">
        <v>934</v>
      </c>
      <c r="I1138">
        <v>930</v>
      </c>
      <c r="J1138">
        <v>959</v>
      </c>
      <c r="K1138">
        <v>905</v>
      </c>
      <c r="L1138">
        <v>943</v>
      </c>
      <c r="M1138">
        <v>995</v>
      </c>
      <c r="N1138">
        <v>929</v>
      </c>
      <c r="O1138">
        <v>933</v>
      </c>
      <c r="P1138">
        <v>869</v>
      </c>
      <c r="Q1138">
        <v>955</v>
      </c>
      <c r="R1138">
        <v>885</v>
      </c>
      <c r="S1138">
        <v>848</v>
      </c>
      <c r="T1138">
        <v>810</v>
      </c>
      <c r="U1138">
        <v>750</v>
      </c>
      <c r="V1138">
        <v>778</v>
      </c>
      <c r="W1138">
        <v>743</v>
      </c>
      <c r="X1138">
        <v>681</v>
      </c>
      <c r="Y1138">
        <v>645</v>
      </c>
    </row>
    <row r="1139" spans="1:25" x14ac:dyDescent="0.3">
      <c r="A1139" t="s">
        <v>16</v>
      </c>
      <c r="B1139" t="s">
        <v>15</v>
      </c>
      <c r="C1139" t="s">
        <v>245</v>
      </c>
      <c r="D1139" t="s">
        <v>306</v>
      </c>
      <c r="E1139">
        <v>44</v>
      </c>
      <c r="F1139">
        <v>792</v>
      </c>
      <c r="G1139">
        <v>837</v>
      </c>
      <c r="H1139">
        <v>850</v>
      </c>
      <c r="I1139">
        <v>933</v>
      </c>
      <c r="J1139">
        <v>923</v>
      </c>
      <c r="K1139">
        <v>953</v>
      </c>
      <c r="L1139">
        <v>897</v>
      </c>
      <c r="M1139">
        <v>943</v>
      </c>
      <c r="N1139">
        <v>985</v>
      </c>
      <c r="O1139">
        <v>928</v>
      </c>
      <c r="P1139">
        <v>934</v>
      </c>
      <c r="Q1139">
        <v>865</v>
      </c>
      <c r="R1139">
        <v>961</v>
      </c>
      <c r="S1139">
        <v>883</v>
      </c>
      <c r="T1139">
        <v>851</v>
      </c>
      <c r="U1139">
        <v>801</v>
      </c>
      <c r="V1139">
        <v>768</v>
      </c>
      <c r="W1139">
        <v>785</v>
      </c>
      <c r="X1139">
        <v>744</v>
      </c>
      <c r="Y1139">
        <v>692</v>
      </c>
    </row>
    <row r="1140" spans="1:25" x14ac:dyDescent="0.3">
      <c r="A1140" t="s">
        <v>16</v>
      </c>
      <c r="B1140" t="s">
        <v>15</v>
      </c>
      <c r="C1140" t="s">
        <v>245</v>
      </c>
      <c r="D1140" t="s">
        <v>306</v>
      </c>
      <c r="E1140">
        <v>45</v>
      </c>
      <c r="F1140">
        <v>755</v>
      </c>
      <c r="G1140">
        <v>784</v>
      </c>
      <c r="H1140">
        <v>843</v>
      </c>
      <c r="I1140">
        <v>856</v>
      </c>
      <c r="J1140">
        <v>936</v>
      </c>
      <c r="K1140">
        <v>926</v>
      </c>
      <c r="L1140">
        <v>940</v>
      </c>
      <c r="M1140">
        <v>889</v>
      </c>
      <c r="N1140">
        <v>950</v>
      </c>
      <c r="O1140">
        <v>986</v>
      </c>
      <c r="P1140">
        <v>931</v>
      </c>
      <c r="Q1140">
        <v>929</v>
      </c>
      <c r="R1140">
        <v>852</v>
      </c>
      <c r="S1140">
        <v>957</v>
      </c>
      <c r="T1140">
        <v>882</v>
      </c>
      <c r="U1140">
        <v>849</v>
      </c>
      <c r="V1140">
        <v>799</v>
      </c>
      <c r="W1140">
        <v>781</v>
      </c>
      <c r="X1140">
        <v>783</v>
      </c>
      <c r="Y1140">
        <v>729</v>
      </c>
    </row>
    <row r="1141" spans="1:25" x14ac:dyDescent="0.3">
      <c r="A1141" t="s">
        <v>16</v>
      </c>
      <c r="B1141" t="s">
        <v>15</v>
      </c>
      <c r="C1141" t="s">
        <v>245</v>
      </c>
      <c r="D1141" t="s">
        <v>306</v>
      </c>
      <c r="E1141">
        <v>46</v>
      </c>
      <c r="F1141">
        <v>819</v>
      </c>
      <c r="G1141">
        <v>742</v>
      </c>
      <c r="H1141">
        <v>799</v>
      </c>
      <c r="I1141">
        <v>850</v>
      </c>
      <c r="J1141">
        <v>858</v>
      </c>
      <c r="K1141">
        <v>943</v>
      </c>
      <c r="L1141">
        <v>897</v>
      </c>
      <c r="M1141">
        <v>949</v>
      </c>
      <c r="N1141">
        <v>890</v>
      </c>
      <c r="O1141">
        <v>957</v>
      </c>
      <c r="P1141">
        <v>969</v>
      </c>
      <c r="Q1141">
        <v>914</v>
      </c>
      <c r="R1141">
        <v>932</v>
      </c>
      <c r="S1141">
        <v>848</v>
      </c>
      <c r="T1141">
        <v>956</v>
      </c>
      <c r="U1141">
        <v>881</v>
      </c>
      <c r="V1141">
        <v>832</v>
      </c>
      <c r="W1141">
        <v>811</v>
      </c>
      <c r="X1141">
        <v>786</v>
      </c>
      <c r="Y1141">
        <v>803</v>
      </c>
    </row>
    <row r="1142" spans="1:25" x14ac:dyDescent="0.3">
      <c r="A1142" t="s">
        <v>16</v>
      </c>
      <c r="B1142" t="s">
        <v>15</v>
      </c>
      <c r="C1142" t="s">
        <v>245</v>
      </c>
      <c r="D1142" t="s">
        <v>306</v>
      </c>
      <c r="E1142">
        <v>47</v>
      </c>
      <c r="F1142">
        <v>775</v>
      </c>
      <c r="G1142">
        <v>804</v>
      </c>
      <c r="H1142">
        <v>754</v>
      </c>
      <c r="I1142">
        <v>796</v>
      </c>
      <c r="J1142">
        <v>852</v>
      </c>
      <c r="K1142">
        <v>855</v>
      </c>
      <c r="L1142">
        <v>936</v>
      </c>
      <c r="M1142">
        <v>885</v>
      </c>
      <c r="N1142">
        <v>954</v>
      </c>
      <c r="O1142">
        <v>879</v>
      </c>
      <c r="P1142">
        <v>942</v>
      </c>
      <c r="Q1142">
        <v>966</v>
      </c>
      <c r="R1142">
        <v>895</v>
      </c>
      <c r="S1142">
        <v>928</v>
      </c>
      <c r="T1142">
        <v>867</v>
      </c>
      <c r="U1142">
        <v>965</v>
      </c>
      <c r="V1142">
        <v>899</v>
      </c>
      <c r="W1142">
        <v>845</v>
      </c>
      <c r="X1142">
        <v>813</v>
      </c>
      <c r="Y1142">
        <v>786</v>
      </c>
    </row>
    <row r="1143" spans="1:25" x14ac:dyDescent="0.3">
      <c r="A1143" t="s">
        <v>16</v>
      </c>
      <c r="B1143" t="s">
        <v>15</v>
      </c>
      <c r="C1143" t="s">
        <v>245</v>
      </c>
      <c r="D1143" t="s">
        <v>306</v>
      </c>
      <c r="E1143">
        <v>48</v>
      </c>
      <c r="F1143">
        <v>768</v>
      </c>
      <c r="G1143">
        <v>755</v>
      </c>
      <c r="H1143">
        <v>808</v>
      </c>
      <c r="I1143">
        <v>764</v>
      </c>
      <c r="J1143">
        <v>796</v>
      </c>
      <c r="K1143">
        <v>840</v>
      </c>
      <c r="L1143">
        <v>852</v>
      </c>
      <c r="M1143">
        <v>933</v>
      </c>
      <c r="N1143">
        <v>888</v>
      </c>
      <c r="O1143">
        <v>951</v>
      </c>
      <c r="P1143">
        <v>883</v>
      </c>
      <c r="Q1143">
        <v>933</v>
      </c>
      <c r="R1143">
        <v>955</v>
      </c>
      <c r="S1143">
        <v>898</v>
      </c>
      <c r="T1143">
        <v>941</v>
      </c>
      <c r="U1143">
        <v>874</v>
      </c>
      <c r="V1143">
        <v>963</v>
      </c>
      <c r="W1143">
        <v>900</v>
      </c>
      <c r="X1143">
        <v>842</v>
      </c>
      <c r="Y1143">
        <v>805</v>
      </c>
    </row>
    <row r="1144" spans="1:25" x14ac:dyDescent="0.3">
      <c r="A1144" t="s">
        <v>16</v>
      </c>
      <c r="B1144" t="s">
        <v>15</v>
      </c>
      <c r="C1144" t="s">
        <v>245</v>
      </c>
      <c r="D1144" t="s">
        <v>306</v>
      </c>
      <c r="E1144">
        <v>49</v>
      </c>
      <c r="F1144">
        <v>804</v>
      </c>
      <c r="G1144">
        <v>764</v>
      </c>
      <c r="H1144">
        <v>767</v>
      </c>
      <c r="I1144">
        <v>815</v>
      </c>
      <c r="J1144">
        <v>769</v>
      </c>
      <c r="K1144">
        <v>807</v>
      </c>
      <c r="L1144">
        <v>823</v>
      </c>
      <c r="M1144">
        <v>852</v>
      </c>
      <c r="N1144">
        <v>935</v>
      </c>
      <c r="O1144">
        <v>886</v>
      </c>
      <c r="P1144">
        <v>955</v>
      </c>
      <c r="Q1144">
        <v>876</v>
      </c>
      <c r="R1144">
        <v>937</v>
      </c>
      <c r="S1144">
        <v>949</v>
      </c>
      <c r="T1144">
        <v>902</v>
      </c>
      <c r="U1144">
        <v>943</v>
      </c>
      <c r="V1144">
        <v>884</v>
      </c>
      <c r="W1144">
        <v>976</v>
      </c>
      <c r="X1144">
        <v>898</v>
      </c>
      <c r="Y1144">
        <v>835</v>
      </c>
    </row>
    <row r="1145" spans="1:25" x14ac:dyDescent="0.3">
      <c r="A1145" t="s">
        <v>16</v>
      </c>
      <c r="B1145" t="s">
        <v>15</v>
      </c>
      <c r="C1145" t="s">
        <v>245</v>
      </c>
      <c r="D1145" t="s">
        <v>306</v>
      </c>
      <c r="E1145">
        <v>50</v>
      </c>
      <c r="F1145">
        <v>770</v>
      </c>
      <c r="G1145">
        <v>810</v>
      </c>
      <c r="H1145">
        <v>770</v>
      </c>
      <c r="I1145">
        <v>765</v>
      </c>
      <c r="J1145">
        <v>814</v>
      </c>
      <c r="K1145">
        <v>766</v>
      </c>
      <c r="L1145">
        <v>805</v>
      </c>
      <c r="M1145">
        <v>816</v>
      </c>
      <c r="N1145">
        <v>862</v>
      </c>
      <c r="O1145">
        <v>930</v>
      </c>
      <c r="P1145">
        <v>867</v>
      </c>
      <c r="Q1145">
        <v>955</v>
      </c>
      <c r="R1145">
        <v>874</v>
      </c>
      <c r="S1145">
        <v>933</v>
      </c>
      <c r="T1145">
        <v>952</v>
      </c>
      <c r="U1145">
        <v>895</v>
      </c>
      <c r="V1145">
        <v>950</v>
      </c>
      <c r="W1145">
        <v>883</v>
      </c>
      <c r="X1145">
        <v>969</v>
      </c>
      <c r="Y1145">
        <v>909</v>
      </c>
    </row>
    <row r="1146" spans="1:25" x14ac:dyDescent="0.3">
      <c r="A1146" t="s">
        <v>16</v>
      </c>
      <c r="B1146" t="s">
        <v>15</v>
      </c>
      <c r="C1146" t="s">
        <v>245</v>
      </c>
      <c r="D1146" t="s">
        <v>306</v>
      </c>
      <c r="E1146">
        <v>51</v>
      </c>
      <c r="F1146">
        <v>787</v>
      </c>
      <c r="G1146">
        <v>764</v>
      </c>
      <c r="H1146">
        <v>811</v>
      </c>
      <c r="I1146">
        <v>776</v>
      </c>
      <c r="J1146">
        <v>775</v>
      </c>
      <c r="K1146">
        <v>808</v>
      </c>
      <c r="L1146">
        <v>762</v>
      </c>
      <c r="M1146">
        <v>802</v>
      </c>
      <c r="N1146">
        <v>796</v>
      </c>
      <c r="O1146">
        <v>849</v>
      </c>
      <c r="P1146">
        <v>919</v>
      </c>
      <c r="Q1146">
        <v>858</v>
      </c>
      <c r="R1146">
        <v>964</v>
      </c>
      <c r="S1146">
        <v>873</v>
      </c>
      <c r="T1146">
        <v>945</v>
      </c>
      <c r="U1146">
        <v>964</v>
      </c>
      <c r="V1146">
        <v>884</v>
      </c>
      <c r="W1146">
        <v>941</v>
      </c>
      <c r="X1146">
        <v>866</v>
      </c>
      <c r="Y1146">
        <v>958</v>
      </c>
    </row>
    <row r="1147" spans="1:25" x14ac:dyDescent="0.3">
      <c r="A1147" t="s">
        <v>16</v>
      </c>
      <c r="B1147" t="s">
        <v>15</v>
      </c>
      <c r="C1147" t="s">
        <v>245</v>
      </c>
      <c r="D1147" t="s">
        <v>306</v>
      </c>
      <c r="E1147">
        <v>52</v>
      </c>
      <c r="F1147">
        <v>869</v>
      </c>
      <c r="G1147">
        <v>781</v>
      </c>
      <c r="H1147">
        <v>762</v>
      </c>
      <c r="I1147">
        <v>789</v>
      </c>
      <c r="J1147">
        <v>773</v>
      </c>
      <c r="K1147">
        <v>779</v>
      </c>
      <c r="L1147">
        <v>801</v>
      </c>
      <c r="M1147">
        <v>778</v>
      </c>
      <c r="N1147">
        <v>804</v>
      </c>
      <c r="O1147">
        <v>780</v>
      </c>
      <c r="P1147">
        <v>849</v>
      </c>
      <c r="Q1147">
        <v>919</v>
      </c>
      <c r="R1147">
        <v>859</v>
      </c>
      <c r="S1147">
        <v>960</v>
      </c>
      <c r="T1147">
        <v>881</v>
      </c>
      <c r="U1147">
        <v>945</v>
      </c>
      <c r="V1147">
        <v>963</v>
      </c>
      <c r="W1147">
        <v>893</v>
      </c>
      <c r="X1147">
        <v>956</v>
      </c>
      <c r="Y1147">
        <v>870</v>
      </c>
    </row>
    <row r="1148" spans="1:25" x14ac:dyDescent="0.3">
      <c r="A1148" t="s">
        <v>16</v>
      </c>
      <c r="B1148" t="s">
        <v>15</v>
      </c>
      <c r="C1148" t="s">
        <v>245</v>
      </c>
      <c r="D1148" t="s">
        <v>306</v>
      </c>
      <c r="E1148">
        <v>53</v>
      </c>
      <c r="F1148">
        <v>885</v>
      </c>
      <c r="G1148">
        <v>866</v>
      </c>
      <c r="H1148">
        <v>779</v>
      </c>
      <c r="I1148">
        <v>768</v>
      </c>
      <c r="J1148">
        <v>799</v>
      </c>
      <c r="K1148">
        <v>764</v>
      </c>
      <c r="L1148">
        <v>768</v>
      </c>
      <c r="M1148">
        <v>806</v>
      </c>
      <c r="N1148">
        <v>774</v>
      </c>
      <c r="O1148">
        <v>803</v>
      </c>
      <c r="P1148">
        <v>777</v>
      </c>
      <c r="Q1148">
        <v>841</v>
      </c>
      <c r="R1148">
        <v>907</v>
      </c>
      <c r="S1148">
        <v>864</v>
      </c>
      <c r="T1148">
        <v>960</v>
      </c>
      <c r="U1148">
        <v>886</v>
      </c>
      <c r="V1148">
        <v>951</v>
      </c>
      <c r="W1148">
        <v>963</v>
      </c>
      <c r="X1148">
        <v>904</v>
      </c>
      <c r="Y1148">
        <v>961</v>
      </c>
    </row>
    <row r="1149" spans="1:25" x14ac:dyDescent="0.3">
      <c r="A1149" t="s">
        <v>16</v>
      </c>
      <c r="B1149" t="s">
        <v>15</v>
      </c>
      <c r="C1149" t="s">
        <v>245</v>
      </c>
      <c r="D1149" t="s">
        <v>306</v>
      </c>
      <c r="E1149">
        <v>54</v>
      </c>
      <c r="F1149">
        <v>1023</v>
      </c>
      <c r="G1149">
        <v>892</v>
      </c>
      <c r="H1149">
        <v>871</v>
      </c>
      <c r="I1149">
        <v>781</v>
      </c>
      <c r="J1149">
        <v>760</v>
      </c>
      <c r="K1149">
        <v>798</v>
      </c>
      <c r="L1149">
        <v>754</v>
      </c>
      <c r="M1149">
        <v>757</v>
      </c>
      <c r="N1149">
        <v>812</v>
      </c>
      <c r="O1149">
        <v>774</v>
      </c>
      <c r="P1149">
        <v>812</v>
      </c>
      <c r="Q1149">
        <v>768</v>
      </c>
      <c r="R1149">
        <v>831</v>
      </c>
      <c r="S1149">
        <v>903</v>
      </c>
      <c r="T1149">
        <v>871</v>
      </c>
      <c r="U1149">
        <v>953</v>
      </c>
      <c r="V1149">
        <v>877</v>
      </c>
      <c r="W1149">
        <v>962</v>
      </c>
      <c r="X1149">
        <v>963</v>
      </c>
      <c r="Y1149">
        <v>916</v>
      </c>
    </row>
    <row r="1150" spans="1:25" x14ac:dyDescent="0.3">
      <c r="A1150" t="s">
        <v>16</v>
      </c>
      <c r="B1150" t="s">
        <v>15</v>
      </c>
      <c r="C1150" t="s">
        <v>245</v>
      </c>
      <c r="D1150" t="s">
        <v>306</v>
      </c>
      <c r="E1150">
        <v>55</v>
      </c>
      <c r="F1150">
        <v>811</v>
      </c>
      <c r="G1150">
        <v>1032</v>
      </c>
      <c r="H1150">
        <v>874</v>
      </c>
      <c r="I1150">
        <v>877</v>
      </c>
      <c r="J1150">
        <v>774</v>
      </c>
      <c r="K1150">
        <v>784</v>
      </c>
      <c r="L1150">
        <v>803</v>
      </c>
      <c r="M1150">
        <v>756</v>
      </c>
      <c r="N1150">
        <v>761</v>
      </c>
      <c r="O1150">
        <v>817</v>
      </c>
      <c r="P1150">
        <v>770</v>
      </c>
      <c r="Q1150">
        <v>803</v>
      </c>
      <c r="R1150">
        <v>769</v>
      </c>
      <c r="S1150">
        <v>831</v>
      </c>
      <c r="T1150">
        <v>891</v>
      </c>
      <c r="U1150">
        <v>876</v>
      </c>
      <c r="V1150">
        <v>949</v>
      </c>
      <c r="W1150">
        <v>862</v>
      </c>
      <c r="X1150">
        <v>958</v>
      </c>
      <c r="Y1150">
        <v>970</v>
      </c>
    </row>
    <row r="1151" spans="1:25" x14ac:dyDescent="0.3">
      <c r="A1151" t="s">
        <v>16</v>
      </c>
      <c r="B1151" t="s">
        <v>15</v>
      </c>
      <c r="C1151" t="s">
        <v>245</v>
      </c>
      <c r="D1151" t="s">
        <v>306</v>
      </c>
      <c r="E1151">
        <v>56</v>
      </c>
      <c r="F1151">
        <v>718</v>
      </c>
      <c r="G1151">
        <v>810</v>
      </c>
      <c r="H1151">
        <v>1042</v>
      </c>
      <c r="I1151">
        <v>874</v>
      </c>
      <c r="J1151">
        <v>871</v>
      </c>
      <c r="K1151">
        <v>767</v>
      </c>
      <c r="L1151">
        <v>790</v>
      </c>
      <c r="M1151">
        <v>797</v>
      </c>
      <c r="N1151">
        <v>748</v>
      </c>
      <c r="O1151">
        <v>747</v>
      </c>
      <c r="P1151">
        <v>825</v>
      </c>
      <c r="Q1151">
        <v>776</v>
      </c>
      <c r="R1151">
        <v>799</v>
      </c>
      <c r="S1151">
        <v>772</v>
      </c>
      <c r="T1151">
        <v>850</v>
      </c>
      <c r="U1151">
        <v>885</v>
      </c>
      <c r="V1151">
        <v>885</v>
      </c>
      <c r="W1151">
        <v>950</v>
      </c>
      <c r="X1151">
        <v>871</v>
      </c>
      <c r="Y1151">
        <v>962</v>
      </c>
    </row>
    <row r="1152" spans="1:25" x14ac:dyDescent="0.3">
      <c r="A1152" t="s">
        <v>16</v>
      </c>
      <c r="B1152" t="s">
        <v>15</v>
      </c>
      <c r="C1152" t="s">
        <v>245</v>
      </c>
      <c r="D1152" t="s">
        <v>306</v>
      </c>
      <c r="E1152">
        <v>57</v>
      </c>
      <c r="F1152">
        <v>755</v>
      </c>
      <c r="G1152">
        <v>717</v>
      </c>
      <c r="H1152">
        <v>827</v>
      </c>
      <c r="I1152">
        <v>1054</v>
      </c>
      <c r="J1152">
        <v>869</v>
      </c>
      <c r="K1152">
        <v>877</v>
      </c>
      <c r="L1152">
        <v>766</v>
      </c>
      <c r="M1152">
        <v>793</v>
      </c>
      <c r="N1152">
        <v>783</v>
      </c>
      <c r="O1152">
        <v>729</v>
      </c>
      <c r="P1152">
        <v>730</v>
      </c>
      <c r="Q1152">
        <v>824</v>
      </c>
      <c r="R1152">
        <v>771</v>
      </c>
      <c r="S1152">
        <v>795</v>
      </c>
      <c r="T1152">
        <v>787</v>
      </c>
      <c r="U1152">
        <v>849</v>
      </c>
      <c r="V1152">
        <v>878</v>
      </c>
      <c r="W1152">
        <v>880</v>
      </c>
      <c r="X1152">
        <v>943</v>
      </c>
      <c r="Y1152">
        <v>864</v>
      </c>
    </row>
    <row r="1153" spans="1:25" x14ac:dyDescent="0.3">
      <c r="A1153" t="s">
        <v>16</v>
      </c>
      <c r="B1153" t="s">
        <v>15</v>
      </c>
      <c r="C1153" t="s">
        <v>245</v>
      </c>
      <c r="D1153" t="s">
        <v>306</v>
      </c>
      <c r="E1153">
        <v>58</v>
      </c>
      <c r="F1153">
        <v>761</v>
      </c>
      <c r="G1153">
        <v>746</v>
      </c>
      <c r="H1153">
        <v>727</v>
      </c>
      <c r="I1153">
        <v>838</v>
      </c>
      <c r="J1153">
        <v>1049</v>
      </c>
      <c r="K1153">
        <v>862</v>
      </c>
      <c r="L1153">
        <v>881</v>
      </c>
      <c r="M1153">
        <v>769</v>
      </c>
      <c r="N1153">
        <v>788</v>
      </c>
      <c r="O1153">
        <v>772</v>
      </c>
      <c r="P1153">
        <v>736</v>
      </c>
      <c r="Q1153">
        <v>724</v>
      </c>
      <c r="R1153">
        <v>813</v>
      </c>
      <c r="S1153">
        <v>768</v>
      </c>
      <c r="T1153">
        <v>795</v>
      </c>
      <c r="U1153">
        <v>782</v>
      </c>
      <c r="V1153">
        <v>864</v>
      </c>
      <c r="W1153">
        <v>882</v>
      </c>
      <c r="X1153">
        <v>890</v>
      </c>
      <c r="Y1153">
        <v>939</v>
      </c>
    </row>
    <row r="1154" spans="1:25" x14ac:dyDescent="0.3">
      <c r="A1154" t="s">
        <v>16</v>
      </c>
      <c r="B1154" t="s">
        <v>15</v>
      </c>
      <c r="C1154" t="s">
        <v>245</v>
      </c>
      <c r="D1154" t="s">
        <v>306</v>
      </c>
      <c r="E1154">
        <v>59</v>
      </c>
      <c r="F1154">
        <v>663</v>
      </c>
      <c r="G1154">
        <v>779</v>
      </c>
      <c r="H1154">
        <v>749</v>
      </c>
      <c r="I1154">
        <v>732</v>
      </c>
      <c r="J1154">
        <v>838</v>
      </c>
      <c r="K1154">
        <v>1047</v>
      </c>
      <c r="L1154">
        <v>843</v>
      </c>
      <c r="M1154">
        <v>878</v>
      </c>
      <c r="N1154">
        <v>768</v>
      </c>
      <c r="O1154">
        <v>801</v>
      </c>
      <c r="P1154">
        <v>753</v>
      </c>
      <c r="Q1154">
        <v>734</v>
      </c>
      <c r="R1154">
        <v>729</v>
      </c>
      <c r="S1154">
        <v>799</v>
      </c>
      <c r="T1154">
        <v>775</v>
      </c>
      <c r="U1154">
        <v>793</v>
      </c>
      <c r="V1154">
        <v>784</v>
      </c>
      <c r="W1154">
        <v>869</v>
      </c>
      <c r="X1154">
        <v>896</v>
      </c>
      <c r="Y1154">
        <v>897</v>
      </c>
    </row>
    <row r="1155" spans="1:25" x14ac:dyDescent="0.3">
      <c r="A1155" t="s">
        <v>16</v>
      </c>
      <c r="B1155" t="s">
        <v>15</v>
      </c>
      <c r="C1155" t="s">
        <v>245</v>
      </c>
      <c r="D1155" t="s">
        <v>306</v>
      </c>
      <c r="E1155">
        <v>60</v>
      </c>
      <c r="F1155">
        <v>612</v>
      </c>
      <c r="G1155">
        <v>667</v>
      </c>
      <c r="H1155">
        <v>786</v>
      </c>
      <c r="I1155">
        <v>738</v>
      </c>
      <c r="J1155">
        <v>732</v>
      </c>
      <c r="K1155">
        <v>830</v>
      </c>
      <c r="L1155">
        <v>1043</v>
      </c>
      <c r="M1155">
        <v>853</v>
      </c>
      <c r="N1155">
        <v>864</v>
      </c>
      <c r="O1155">
        <v>773</v>
      </c>
      <c r="P1155">
        <v>801</v>
      </c>
      <c r="Q1155">
        <v>754</v>
      </c>
      <c r="R1155">
        <v>721</v>
      </c>
      <c r="S1155">
        <v>733</v>
      </c>
      <c r="T1155">
        <v>798</v>
      </c>
      <c r="U1155">
        <v>771</v>
      </c>
      <c r="V1155">
        <v>794</v>
      </c>
      <c r="W1155">
        <v>794</v>
      </c>
      <c r="X1155">
        <v>868</v>
      </c>
      <c r="Y1155">
        <v>893</v>
      </c>
    </row>
    <row r="1156" spans="1:25" x14ac:dyDescent="0.3">
      <c r="A1156" t="s">
        <v>16</v>
      </c>
      <c r="B1156" t="s">
        <v>15</v>
      </c>
      <c r="C1156" t="s">
        <v>245</v>
      </c>
      <c r="D1156" t="s">
        <v>306</v>
      </c>
      <c r="E1156">
        <v>61</v>
      </c>
      <c r="F1156">
        <v>622</v>
      </c>
      <c r="G1156">
        <v>616</v>
      </c>
      <c r="H1156">
        <v>684</v>
      </c>
      <c r="I1156">
        <v>783</v>
      </c>
      <c r="J1156">
        <v>732</v>
      </c>
      <c r="K1156">
        <v>733</v>
      </c>
      <c r="L1156">
        <v>816</v>
      </c>
      <c r="M1156">
        <v>1064</v>
      </c>
      <c r="N1156">
        <v>842</v>
      </c>
      <c r="O1156">
        <v>864</v>
      </c>
      <c r="P1156">
        <v>775</v>
      </c>
      <c r="Q1156">
        <v>779</v>
      </c>
      <c r="R1156">
        <v>759</v>
      </c>
      <c r="S1156">
        <v>729</v>
      </c>
      <c r="T1156">
        <v>739</v>
      </c>
      <c r="U1156">
        <v>802</v>
      </c>
      <c r="V1156">
        <v>770</v>
      </c>
      <c r="W1156">
        <v>806</v>
      </c>
      <c r="X1156">
        <v>808</v>
      </c>
      <c r="Y1156">
        <v>877</v>
      </c>
    </row>
    <row r="1157" spans="1:25" x14ac:dyDescent="0.3">
      <c r="A1157" t="s">
        <v>16</v>
      </c>
      <c r="B1157" t="s">
        <v>15</v>
      </c>
      <c r="C1157" t="s">
        <v>245</v>
      </c>
      <c r="D1157" t="s">
        <v>306</v>
      </c>
      <c r="E1157">
        <v>62</v>
      </c>
      <c r="F1157">
        <v>645</v>
      </c>
      <c r="G1157">
        <v>624</v>
      </c>
      <c r="H1157">
        <v>617</v>
      </c>
      <c r="I1157">
        <v>678</v>
      </c>
      <c r="J1157">
        <v>780</v>
      </c>
      <c r="K1157">
        <v>734</v>
      </c>
      <c r="L1157">
        <v>733</v>
      </c>
      <c r="M1157">
        <v>828</v>
      </c>
      <c r="N1157">
        <v>1044</v>
      </c>
      <c r="O1157">
        <v>832</v>
      </c>
      <c r="P1157">
        <v>864</v>
      </c>
      <c r="Q1157">
        <v>776</v>
      </c>
      <c r="R1157">
        <v>778</v>
      </c>
      <c r="S1157">
        <v>756</v>
      </c>
      <c r="T1157">
        <v>722</v>
      </c>
      <c r="U1157">
        <v>734</v>
      </c>
      <c r="V1157">
        <v>803</v>
      </c>
      <c r="W1157">
        <v>776</v>
      </c>
      <c r="X1157">
        <v>805</v>
      </c>
      <c r="Y1157">
        <v>815</v>
      </c>
    </row>
    <row r="1158" spans="1:25" x14ac:dyDescent="0.3">
      <c r="A1158" t="s">
        <v>16</v>
      </c>
      <c r="B1158" t="s">
        <v>15</v>
      </c>
      <c r="C1158" t="s">
        <v>245</v>
      </c>
      <c r="D1158" t="s">
        <v>306</v>
      </c>
      <c r="E1158">
        <v>63</v>
      </c>
      <c r="F1158">
        <v>672</v>
      </c>
      <c r="G1158">
        <v>644</v>
      </c>
      <c r="H1158">
        <v>628</v>
      </c>
      <c r="I1158">
        <v>618</v>
      </c>
      <c r="J1158">
        <v>670</v>
      </c>
      <c r="K1158">
        <v>771</v>
      </c>
      <c r="L1158">
        <v>731</v>
      </c>
      <c r="M1158">
        <v>728</v>
      </c>
      <c r="N1158">
        <v>826</v>
      </c>
      <c r="O1158">
        <v>1037</v>
      </c>
      <c r="P1158">
        <v>827</v>
      </c>
      <c r="Q1158">
        <v>870</v>
      </c>
      <c r="R1158">
        <v>778</v>
      </c>
      <c r="S1158">
        <v>771</v>
      </c>
      <c r="T1158">
        <v>756</v>
      </c>
      <c r="U1158">
        <v>718</v>
      </c>
      <c r="V1158">
        <v>733</v>
      </c>
      <c r="W1158">
        <v>799</v>
      </c>
      <c r="X1158">
        <v>776</v>
      </c>
      <c r="Y1158">
        <v>809</v>
      </c>
    </row>
    <row r="1159" spans="1:25" x14ac:dyDescent="0.3">
      <c r="A1159" t="s">
        <v>16</v>
      </c>
      <c r="B1159" t="s">
        <v>15</v>
      </c>
      <c r="C1159" t="s">
        <v>245</v>
      </c>
      <c r="D1159" t="s">
        <v>306</v>
      </c>
      <c r="E1159">
        <v>64</v>
      </c>
      <c r="F1159">
        <v>629</v>
      </c>
      <c r="G1159">
        <v>681</v>
      </c>
      <c r="H1159">
        <v>646</v>
      </c>
      <c r="I1159">
        <v>632</v>
      </c>
      <c r="J1159">
        <v>613</v>
      </c>
      <c r="K1159">
        <v>666</v>
      </c>
      <c r="L1159">
        <v>770</v>
      </c>
      <c r="M1159">
        <v>727</v>
      </c>
      <c r="N1159">
        <v>712</v>
      </c>
      <c r="O1159">
        <v>821</v>
      </c>
      <c r="P1159">
        <v>1031</v>
      </c>
      <c r="Q1159">
        <v>821</v>
      </c>
      <c r="R1159">
        <v>852</v>
      </c>
      <c r="S1159">
        <v>774</v>
      </c>
      <c r="T1159">
        <v>774</v>
      </c>
      <c r="U1159">
        <v>749</v>
      </c>
      <c r="V1159">
        <v>727</v>
      </c>
      <c r="W1159">
        <v>740</v>
      </c>
      <c r="X1159">
        <v>796</v>
      </c>
      <c r="Y1159">
        <v>770</v>
      </c>
    </row>
    <row r="1160" spans="1:25" x14ac:dyDescent="0.3">
      <c r="A1160" t="s">
        <v>16</v>
      </c>
      <c r="B1160" t="s">
        <v>15</v>
      </c>
      <c r="C1160" t="s">
        <v>245</v>
      </c>
      <c r="D1160" t="s">
        <v>306</v>
      </c>
      <c r="E1160">
        <v>65</v>
      </c>
      <c r="F1160">
        <v>627</v>
      </c>
      <c r="G1160">
        <v>622</v>
      </c>
      <c r="H1160">
        <v>684</v>
      </c>
      <c r="I1160">
        <v>643</v>
      </c>
      <c r="J1160">
        <v>641</v>
      </c>
      <c r="K1160">
        <v>603</v>
      </c>
      <c r="L1160">
        <v>664</v>
      </c>
      <c r="M1160">
        <v>779</v>
      </c>
      <c r="N1160">
        <v>719</v>
      </c>
      <c r="O1160">
        <v>709</v>
      </c>
      <c r="P1160">
        <v>808</v>
      </c>
      <c r="Q1160">
        <v>1020</v>
      </c>
      <c r="R1160">
        <v>809</v>
      </c>
      <c r="S1160">
        <v>846</v>
      </c>
      <c r="T1160">
        <v>777</v>
      </c>
      <c r="U1160">
        <v>761</v>
      </c>
      <c r="V1160">
        <v>744</v>
      </c>
      <c r="W1160">
        <v>722</v>
      </c>
      <c r="X1160">
        <v>733</v>
      </c>
      <c r="Y1160">
        <v>800</v>
      </c>
    </row>
    <row r="1161" spans="1:25" x14ac:dyDescent="0.3">
      <c r="A1161" t="s">
        <v>16</v>
      </c>
      <c r="B1161" t="s">
        <v>15</v>
      </c>
      <c r="C1161" t="s">
        <v>245</v>
      </c>
      <c r="D1161" t="s">
        <v>306</v>
      </c>
      <c r="E1161">
        <v>66</v>
      </c>
      <c r="F1161">
        <v>610</v>
      </c>
      <c r="G1161">
        <v>618</v>
      </c>
      <c r="H1161">
        <v>624</v>
      </c>
      <c r="I1161">
        <v>681</v>
      </c>
      <c r="J1161">
        <v>631</v>
      </c>
      <c r="K1161">
        <v>641</v>
      </c>
      <c r="L1161">
        <v>597</v>
      </c>
      <c r="M1161">
        <v>662</v>
      </c>
      <c r="N1161">
        <v>767</v>
      </c>
      <c r="O1161">
        <v>704</v>
      </c>
      <c r="P1161">
        <v>706</v>
      </c>
      <c r="Q1161">
        <v>794</v>
      </c>
      <c r="R1161">
        <v>1011</v>
      </c>
      <c r="S1161">
        <v>803</v>
      </c>
      <c r="T1161">
        <v>852</v>
      </c>
      <c r="U1161">
        <v>784</v>
      </c>
      <c r="V1161">
        <v>764</v>
      </c>
      <c r="W1161">
        <v>745</v>
      </c>
      <c r="X1161">
        <v>729</v>
      </c>
      <c r="Y1161">
        <v>722</v>
      </c>
    </row>
    <row r="1162" spans="1:25" x14ac:dyDescent="0.3">
      <c r="A1162" t="s">
        <v>16</v>
      </c>
      <c r="B1162" t="s">
        <v>15</v>
      </c>
      <c r="C1162" t="s">
        <v>245</v>
      </c>
      <c r="D1162" t="s">
        <v>306</v>
      </c>
      <c r="E1162">
        <v>67</v>
      </c>
      <c r="F1162">
        <v>588</v>
      </c>
      <c r="G1162">
        <v>597</v>
      </c>
      <c r="H1162">
        <v>606</v>
      </c>
      <c r="I1162">
        <v>634</v>
      </c>
      <c r="J1162">
        <v>677</v>
      </c>
      <c r="K1162">
        <v>621</v>
      </c>
      <c r="L1162">
        <v>644</v>
      </c>
      <c r="M1162">
        <v>591</v>
      </c>
      <c r="N1162">
        <v>658</v>
      </c>
      <c r="O1162">
        <v>751</v>
      </c>
      <c r="P1162">
        <v>707</v>
      </c>
      <c r="Q1162">
        <v>702</v>
      </c>
      <c r="R1162">
        <v>795</v>
      </c>
      <c r="S1162">
        <v>995</v>
      </c>
      <c r="T1162">
        <v>800</v>
      </c>
      <c r="U1162">
        <v>839</v>
      </c>
      <c r="V1162">
        <v>778</v>
      </c>
      <c r="W1162">
        <v>756</v>
      </c>
      <c r="X1162">
        <v>730</v>
      </c>
      <c r="Y1162">
        <v>721</v>
      </c>
    </row>
    <row r="1163" spans="1:25" x14ac:dyDescent="0.3">
      <c r="A1163" t="s">
        <v>16</v>
      </c>
      <c r="B1163" t="s">
        <v>15</v>
      </c>
      <c r="C1163" t="s">
        <v>245</v>
      </c>
      <c r="D1163" t="s">
        <v>306</v>
      </c>
      <c r="E1163">
        <v>68</v>
      </c>
      <c r="F1163">
        <v>592</v>
      </c>
      <c r="G1163">
        <v>574</v>
      </c>
      <c r="H1163">
        <v>588</v>
      </c>
      <c r="I1163">
        <v>600</v>
      </c>
      <c r="J1163">
        <v>627</v>
      </c>
      <c r="K1163">
        <v>663</v>
      </c>
      <c r="L1163">
        <v>618</v>
      </c>
      <c r="M1163">
        <v>639</v>
      </c>
      <c r="N1163">
        <v>583</v>
      </c>
      <c r="O1163">
        <v>659</v>
      </c>
      <c r="P1163">
        <v>736</v>
      </c>
      <c r="Q1163">
        <v>700</v>
      </c>
      <c r="R1163">
        <v>701</v>
      </c>
      <c r="S1163">
        <v>777</v>
      </c>
      <c r="T1163">
        <v>987</v>
      </c>
      <c r="U1163">
        <v>806</v>
      </c>
      <c r="V1163">
        <v>832</v>
      </c>
      <c r="W1163">
        <v>778</v>
      </c>
      <c r="X1163">
        <v>747</v>
      </c>
      <c r="Y1163">
        <v>719</v>
      </c>
    </row>
    <row r="1164" spans="1:25" x14ac:dyDescent="0.3">
      <c r="A1164" t="s">
        <v>16</v>
      </c>
      <c r="B1164" t="s">
        <v>15</v>
      </c>
      <c r="C1164" t="s">
        <v>245</v>
      </c>
      <c r="D1164" t="s">
        <v>306</v>
      </c>
      <c r="E1164">
        <v>69</v>
      </c>
      <c r="F1164">
        <v>553</v>
      </c>
      <c r="G1164">
        <v>574</v>
      </c>
      <c r="H1164">
        <v>561</v>
      </c>
      <c r="I1164">
        <v>572</v>
      </c>
      <c r="J1164">
        <v>601</v>
      </c>
      <c r="K1164">
        <v>610</v>
      </c>
      <c r="L1164">
        <v>646</v>
      </c>
      <c r="M1164">
        <v>607</v>
      </c>
      <c r="N1164">
        <v>632</v>
      </c>
      <c r="O1164">
        <v>580</v>
      </c>
      <c r="P1164">
        <v>651</v>
      </c>
      <c r="Q1164">
        <v>730</v>
      </c>
      <c r="R1164">
        <v>689</v>
      </c>
      <c r="S1164">
        <v>689</v>
      </c>
      <c r="T1164">
        <v>768</v>
      </c>
      <c r="U1164">
        <v>967</v>
      </c>
      <c r="V1164">
        <v>809</v>
      </c>
      <c r="W1164">
        <v>815</v>
      </c>
      <c r="X1164">
        <v>760</v>
      </c>
      <c r="Y1164">
        <v>742</v>
      </c>
    </row>
    <row r="1165" spans="1:25" x14ac:dyDescent="0.3">
      <c r="A1165" t="s">
        <v>16</v>
      </c>
      <c r="B1165" t="s">
        <v>15</v>
      </c>
      <c r="C1165" t="s">
        <v>245</v>
      </c>
      <c r="D1165" t="s">
        <v>306</v>
      </c>
      <c r="E1165">
        <v>70</v>
      </c>
      <c r="F1165">
        <v>525</v>
      </c>
      <c r="G1165">
        <v>540</v>
      </c>
      <c r="H1165">
        <v>567</v>
      </c>
      <c r="I1165">
        <v>554</v>
      </c>
      <c r="J1165">
        <v>557</v>
      </c>
      <c r="K1165">
        <v>594</v>
      </c>
      <c r="L1165">
        <v>597</v>
      </c>
      <c r="M1165">
        <v>635</v>
      </c>
      <c r="N1165">
        <v>601</v>
      </c>
      <c r="O1165">
        <v>624</v>
      </c>
      <c r="P1165">
        <v>574</v>
      </c>
      <c r="Q1165">
        <v>641</v>
      </c>
      <c r="R1165">
        <v>714</v>
      </c>
      <c r="S1165">
        <v>680</v>
      </c>
      <c r="T1165">
        <v>668</v>
      </c>
      <c r="U1165">
        <v>756</v>
      </c>
      <c r="V1165">
        <v>962</v>
      </c>
      <c r="W1165">
        <v>791</v>
      </c>
      <c r="X1165">
        <v>818</v>
      </c>
      <c r="Y1165">
        <v>730</v>
      </c>
    </row>
    <row r="1166" spans="1:25" x14ac:dyDescent="0.3">
      <c r="A1166" t="s">
        <v>16</v>
      </c>
      <c r="B1166" t="s">
        <v>15</v>
      </c>
      <c r="C1166" t="s">
        <v>245</v>
      </c>
      <c r="D1166" t="s">
        <v>306</v>
      </c>
      <c r="E1166">
        <v>71</v>
      </c>
      <c r="F1166">
        <v>522</v>
      </c>
      <c r="G1166">
        <v>496</v>
      </c>
      <c r="H1166">
        <v>527</v>
      </c>
      <c r="I1166">
        <v>564</v>
      </c>
      <c r="J1166">
        <v>543</v>
      </c>
      <c r="K1166">
        <v>546</v>
      </c>
      <c r="L1166">
        <v>578</v>
      </c>
      <c r="M1166">
        <v>579</v>
      </c>
      <c r="N1166">
        <v>614</v>
      </c>
      <c r="O1166">
        <v>597</v>
      </c>
      <c r="P1166">
        <v>610</v>
      </c>
      <c r="Q1166">
        <v>560</v>
      </c>
      <c r="R1166">
        <v>633</v>
      </c>
      <c r="S1166">
        <v>700</v>
      </c>
      <c r="T1166">
        <v>661</v>
      </c>
      <c r="U1166">
        <v>660</v>
      </c>
      <c r="V1166">
        <v>749</v>
      </c>
      <c r="W1166">
        <v>947</v>
      </c>
      <c r="X1166">
        <v>771</v>
      </c>
      <c r="Y1166">
        <v>818</v>
      </c>
    </row>
    <row r="1167" spans="1:25" x14ac:dyDescent="0.3">
      <c r="A1167" t="s">
        <v>16</v>
      </c>
      <c r="B1167" t="s">
        <v>15</v>
      </c>
      <c r="C1167" t="s">
        <v>245</v>
      </c>
      <c r="D1167" t="s">
        <v>306</v>
      </c>
      <c r="E1167">
        <v>72</v>
      </c>
      <c r="F1167">
        <v>538</v>
      </c>
      <c r="G1167">
        <v>512</v>
      </c>
      <c r="H1167">
        <v>482</v>
      </c>
      <c r="I1167">
        <v>513</v>
      </c>
      <c r="J1167">
        <v>556</v>
      </c>
      <c r="K1167">
        <v>547</v>
      </c>
      <c r="L1167">
        <v>526</v>
      </c>
      <c r="M1167">
        <v>553</v>
      </c>
      <c r="N1167">
        <v>561</v>
      </c>
      <c r="O1167">
        <v>611</v>
      </c>
      <c r="P1167">
        <v>579</v>
      </c>
      <c r="Q1167">
        <v>592</v>
      </c>
      <c r="R1167">
        <v>541</v>
      </c>
      <c r="S1167">
        <v>619</v>
      </c>
      <c r="T1167">
        <v>676</v>
      </c>
      <c r="U1167">
        <v>633</v>
      </c>
      <c r="V1167">
        <v>647</v>
      </c>
      <c r="W1167">
        <v>731</v>
      </c>
      <c r="X1167">
        <v>933</v>
      </c>
      <c r="Y1167">
        <v>753</v>
      </c>
    </row>
    <row r="1168" spans="1:25" x14ac:dyDescent="0.3">
      <c r="A1168" t="s">
        <v>16</v>
      </c>
      <c r="B1168" t="s">
        <v>15</v>
      </c>
      <c r="C1168" t="s">
        <v>245</v>
      </c>
      <c r="D1168" t="s">
        <v>306</v>
      </c>
      <c r="E1168">
        <v>73</v>
      </c>
      <c r="F1168">
        <v>488</v>
      </c>
      <c r="G1168">
        <v>521</v>
      </c>
      <c r="H1168">
        <v>497</v>
      </c>
      <c r="I1168">
        <v>472</v>
      </c>
      <c r="J1168">
        <v>502</v>
      </c>
      <c r="K1168">
        <v>537</v>
      </c>
      <c r="L1168">
        <v>520</v>
      </c>
      <c r="M1168">
        <v>506</v>
      </c>
      <c r="N1168">
        <v>537</v>
      </c>
      <c r="O1168">
        <v>543</v>
      </c>
      <c r="P1168">
        <v>594</v>
      </c>
      <c r="Q1168">
        <v>558</v>
      </c>
      <c r="R1168">
        <v>579</v>
      </c>
      <c r="S1168">
        <v>533</v>
      </c>
      <c r="T1168">
        <v>609</v>
      </c>
      <c r="U1168">
        <v>658</v>
      </c>
      <c r="V1168">
        <v>618</v>
      </c>
      <c r="W1168">
        <v>632</v>
      </c>
      <c r="X1168">
        <v>721</v>
      </c>
      <c r="Y1168">
        <v>901</v>
      </c>
    </row>
    <row r="1169" spans="1:25" x14ac:dyDescent="0.3">
      <c r="A1169" t="s">
        <v>16</v>
      </c>
      <c r="B1169" t="s">
        <v>15</v>
      </c>
      <c r="C1169" t="s">
        <v>245</v>
      </c>
      <c r="D1169" t="s">
        <v>306</v>
      </c>
      <c r="E1169">
        <v>74</v>
      </c>
      <c r="F1169">
        <v>493</v>
      </c>
      <c r="G1169">
        <v>466</v>
      </c>
      <c r="H1169">
        <v>498</v>
      </c>
      <c r="I1169">
        <v>469</v>
      </c>
      <c r="J1169">
        <v>452</v>
      </c>
      <c r="K1169">
        <v>476</v>
      </c>
      <c r="L1169">
        <v>535</v>
      </c>
      <c r="M1169">
        <v>502</v>
      </c>
      <c r="N1169">
        <v>493</v>
      </c>
      <c r="O1169">
        <v>518</v>
      </c>
      <c r="P1169">
        <v>527</v>
      </c>
      <c r="Q1169">
        <v>575</v>
      </c>
      <c r="R1169">
        <v>544</v>
      </c>
      <c r="S1169">
        <v>565</v>
      </c>
      <c r="T1169">
        <v>520</v>
      </c>
      <c r="U1169">
        <v>596</v>
      </c>
      <c r="V1169">
        <v>641</v>
      </c>
      <c r="W1169">
        <v>620</v>
      </c>
      <c r="X1169">
        <v>619</v>
      </c>
      <c r="Y1169">
        <v>694</v>
      </c>
    </row>
    <row r="1170" spans="1:25" x14ac:dyDescent="0.3">
      <c r="A1170" t="s">
        <v>16</v>
      </c>
      <c r="B1170" t="s">
        <v>15</v>
      </c>
      <c r="C1170" t="s">
        <v>245</v>
      </c>
      <c r="D1170" t="s">
        <v>306</v>
      </c>
      <c r="E1170">
        <v>75</v>
      </c>
      <c r="F1170">
        <v>457</v>
      </c>
      <c r="G1170">
        <v>467</v>
      </c>
      <c r="H1170">
        <v>446</v>
      </c>
      <c r="I1170">
        <v>474</v>
      </c>
      <c r="J1170">
        <v>460</v>
      </c>
      <c r="K1170">
        <v>436</v>
      </c>
      <c r="L1170">
        <v>461</v>
      </c>
      <c r="M1170">
        <v>516</v>
      </c>
      <c r="N1170">
        <v>492</v>
      </c>
      <c r="O1170">
        <v>461</v>
      </c>
      <c r="P1170">
        <v>502</v>
      </c>
      <c r="Q1170">
        <v>506</v>
      </c>
      <c r="R1170">
        <v>561</v>
      </c>
      <c r="S1170">
        <v>519</v>
      </c>
      <c r="T1170">
        <v>551</v>
      </c>
      <c r="U1170">
        <v>501</v>
      </c>
      <c r="V1170">
        <v>576</v>
      </c>
      <c r="W1170">
        <v>615</v>
      </c>
      <c r="X1170">
        <v>615</v>
      </c>
      <c r="Y1170">
        <v>603</v>
      </c>
    </row>
    <row r="1171" spans="1:25" x14ac:dyDescent="0.3">
      <c r="A1171" t="s">
        <v>16</v>
      </c>
      <c r="B1171" t="s">
        <v>15</v>
      </c>
      <c r="C1171" t="s">
        <v>245</v>
      </c>
      <c r="D1171" t="s">
        <v>306</v>
      </c>
      <c r="E1171">
        <v>76</v>
      </c>
      <c r="F1171">
        <v>400</v>
      </c>
      <c r="G1171">
        <v>429</v>
      </c>
      <c r="H1171">
        <v>458</v>
      </c>
      <c r="I1171">
        <v>429</v>
      </c>
      <c r="J1171">
        <v>459</v>
      </c>
      <c r="K1171">
        <v>440</v>
      </c>
      <c r="L1171">
        <v>421</v>
      </c>
      <c r="M1171">
        <v>442</v>
      </c>
      <c r="N1171">
        <v>498</v>
      </c>
      <c r="O1171">
        <v>471</v>
      </c>
      <c r="P1171">
        <v>440</v>
      </c>
      <c r="Q1171">
        <v>489</v>
      </c>
      <c r="R1171">
        <v>484</v>
      </c>
      <c r="S1171">
        <v>549</v>
      </c>
      <c r="T1171">
        <v>504</v>
      </c>
      <c r="U1171">
        <v>533</v>
      </c>
      <c r="V1171">
        <v>495</v>
      </c>
      <c r="W1171">
        <v>554</v>
      </c>
      <c r="X1171">
        <v>583</v>
      </c>
      <c r="Y1171">
        <v>592</v>
      </c>
    </row>
    <row r="1172" spans="1:25" x14ac:dyDescent="0.3">
      <c r="A1172" t="s">
        <v>16</v>
      </c>
      <c r="B1172" t="s">
        <v>15</v>
      </c>
      <c r="C1172" t="s">
        <v>245</v>
      </c>
      <c r="D1172" t="s">
        <v>306</v>
      </c>
      <c r="E1172">
        <v>77</v>
      </c>
      <c r="F1172">
        <v>408</v>
      </c>
      <c r="G1172">
        <v>386</v>
      </c>
      <c r="H1172">
        <v>401</v>
      </c>
      <c r="I1172">
        <v>432</v>
      </c>
      <c r="J1172">
        <v>396</v>
      </c>
      <c r="K1172">
        <v>441</v>
      </c>
      <c r="L1172">
        <v>413</v>
      </c>
      <c r="M1172">
        <v>406</v>
      </c>
      <c r="N1172">
        <v>426</v>
      </c>
      <c r="O1172">
        <v>474</v>
      </c>
      <c r="P1172">
        <v>451</v>
      </c>
      <c r="Q1172">
        <v>423</v>
      </c>
      <c r="R1172">
        <v>465</v>
      </c>
      <c r="S1172">
        <v>467</v>
      </c>
      <c r="T1172">
        <v>530</v>
      </c>
      <c r="U1172">
        <v>486</v>
      </c>
      <c r="V1172">
        <v>506</v>
      </c>
      <c r="W1172">
        <v>477</v>
      </c>
      <c r="X1172">
        <v>541</v>
      </c>
      <c r="Y1172">
        <v>561</v>
      </c>
    </row>
    <row r="1173" spans="1:25" x14ac:dyDescent="0.3">
      <c r="A1173" t="s">
        <v>16</v>
      </c>
      <c r="B1173" t="s">
        <v>15</v>
      </c>
      <c r="C1173" t="s">
        <v>245</v>
      </c>
      <c r="D1173" t="s">
        <v>306</v>
      </c>
      <c r="E1173">
        <v>78</v>
      </c>
      <c r="F1173">
        <v>414</v>
      </c>
      <c r="G1173">
        <v>388</v>
      </c>
      <c r="H1173">
        <v>357</v>
      </c>
      <c r="I1173">
        <v>373</v>
      </c>
      <c r="J1173">
        <v>411</v>
      </c>
      <c r="K1173">
        <v>376</v>
      </c>
      <c r="L1173">
        <v>426</v>
      </c>
      <c r="M1173">
        <v>397</v>
      </c>
      <c r="N1173">
        <v>378</v>
      </c>
      <c r="O1173">
        <v>403</v>
      </c>
      <c r="P1173">
        <v>447</v>
      </c>
      <c r="Q1173">
        <v>423</v>
      </c>
      <c r="R1173">
        <v>405</v>
      </c>
      <c r="S1173">
        <v>451</v>
      </c>
      <c r="T1173">
        <v>449</v>
      </c>
      <c r="U1173">
        <v>511</v>
      </c>
      <c r="V1173">
        <v>469</v>
      </c>
      <c r="W1173">
        <v>483</v>
      </c>
      <c r="X1173">
        <v>453</v>
      </c>
      <c r="Y1173">
        <v>526</v>
      </c>
    </row>
    <row r="1174" spans="1:25" x14ac:dyDescent="0.3">
      <c r="A1174" t="s">
        <v>16</v>
      </c>
      <c r="B1174" t="s">
        <v>15</v>
      </c>
      <c r="C1174" t="s">
        <v>245</v>
      </c>
      <c r="D1174" t="s">
        <v>306</v>
      </c>
      <c r="E1174">
        <v>79</v>
      </c>
      <c r="F1174">
        <v>407</v>
      </c>
      <c r="G1174">
        <v>383</v>
      </c>
      <c r="H1174">
        <v>368</v>
      </c>
      <c r="I1174">
        <v>331</v>
      </c>
      <c r="J1174">
        <v>339</v>
      </c>
      <c r="K1174">
        <v>387</v>
      </c>
      <c r="L1174">
        <v>357</v>
      </c>
      <c r="M1174">
        <v>407</v>
      </c>
      <c r="N1174">
        <v>368</v>
      </c>
      <c r="O1174">
        <v>354</v>
      </c>
      <c r="P1174">
        <v>390</v>
      </c>
      <c r="Q1174">
        <v>428</v>
      </c>
      <c r="R1174">
        <v>402</v>
      </c>
      <c r="S1174">
        <v>388</v>
      </c>
      <c r="T1174">
        <v>424</v>
      </c>
      <c r="U1174">
        <v>429</v>
      </c>
      <c r="V1174">
        <v>490</v>
      </c>
      <c r="W1174">
        <v>447</v>
      </c>
      <c r="X1174">
        <v>456</v>
      </c>
      <c r="Y1174">
        <v>431</v>
      </c>
    </row>
    <row r="1175" spans="1:25" x14ac:dyDescent="0.3">
      <c r="A1175" t="s">
        <v>16</v>
      </c>
      <c r="B1175" t="s">
        <v>15</v>
      </c>
      <c r="C1175" t="s">
        <v>245</v>
      </c>
      <c r="D1175" t="s">
        <v>306</v>
      </c>
      <c r="E1175">
        <v>80</v>
      </c>
      <c r="F1175">
        <v>387</v>
      </c>
      <c r="G1175">
        <v>377</v>
      </c>
      <c r="H1175">
        <v>354</v>
      </c>
      <c r="I1175">
        <v>349</v>
      </c>
      <c r="J1175">
        <v>304</v>
      </c>
      <c r="K1175">
        <v>313</v>
      </c>
      <c r="L1175">
        <v>355</v>
      </c>
      <c r="M1175">
        <v>325</v>
      </c>
      <c r="N1175">
        <v>373</v>
      </c>
      <c r="O1175">
        <v>354</v>
      </c>
      <c r="P1175">
        <v>327</v>
      </c>
      <c r="Q1175">
        <v>361</v>
      </c>
      <c r="R1175">
        <v>404</v>
      </c>
      <c r="S1175">
        <v>376</v>
      </c>
      <c r="T1175">
        <v>366</v>
      </c>
      <c r="U1175">
        <v>394</v>
      </c>
      <c r="V1175">
        <v>413</v>
      </c>
      <c r="W1175">
        <v>463</v>
      </c>
      <c r="X1175">
        <v>432</v>
      </c>
      <c r="Y1175">
        <v>426</v>
      </c>
    </row>
    <row r="1176" spans="1:25" x14ac:dyDescent="0.3">
      <c r="A1176" t="s">
        <v>16</v>
      </c>
      <c r="B1176" t="s">
        <v>15</v>
      </c>
      <c r="C1176" t="s">
        <v>245</v>
      </c>
      <c r="D1176" t="s">
        <v>306</v>
      </c>
      <c r="E1176">
        <v>81</v>
      </c>
      <c r="F1176">
        <v>331</v>
      </c>
      <c r="G1176">
        <v>353</v>
      </c>
      <c r="H1176">
        <v>338</v>
      </c>
      <c r="I1176">
        <v>327</v>
      </c>
      <c r="J1176">
        <v>332</v>
      </c>
      <c r="K1176">
        <v>276</v>
      </c>
      <c r="L1176">
        <v>292</v>
      </c>
      <c r="M1176">
        <v>334</v>
      </c>
      <c r="N1176">
        <v>301</v>
      </c>
      <c r="O1176">
        <v>342</v>
      </c>
      <c r="P1176">
        <v>326</v>
      </c>
      <c r="Q1176">
        <v>318</v>
      </c>
      <c r="R1176">
        <v>333</v>
      </c>
      <c r="S1176">
        <v>374</v>
      </c>
      <c r="T1176">
        <v>350</v>
      </c>
      <c r="U1176">
        <v>346</v>
      </c>
      <c r="V1176">
        <v>363</v>
      </c>
      <c r="W1176">
        <v>389</v>
      </c>
      <c r="X1176">
        <v>448</v>
      </c>
      <c r="Y1176">
        <v>400</v>
      </c>
    </row>
    <row r="1177" spans="1:25" x14ac:dyDescent="0.3">
      <c r="A1177" t="s">
        <v>16</v>
      </c>
      <c r="B1177" t="s">
        <v>15</v>
      </c>
      <c r="C1177" t="s">
        <v>245</v>
      </c>
      <c r="D1177" t="s">
        <v>306</v>
      </c>
      <c r="E1177">
        <v>82</v>
      </c>
      <c r="F1177">
        <v>203</v>
      </c>
      <c r="G1177">
        <v>299</v>
      </c>
      <c r="H1177">
        <v>314</v>
      </c>
      <c r="I1177">
        <v>305</v>
      </c>
      <c r="J1177">
        <v>303</v>
      </c>
      <c r="K1177">
        <v>302</v>
      </c>
      <c r="L1177">
        <v>244</v>
      </c>
      <c r="M1177">
        <v>268</v>
      </c>
      <c r="N1177">
        <v>310</v>
      </c>
      <c r="O1177">
        <v>288</v>
      </c>
      <c r="P1177">
        <v>311</v>
      </c>
      <c r="Q1177">
        <v>299</v>
      </c>
      <c r="R1177">
        <v>295</v>
      </c>
      <c r="S1177">
        <v>307</v>
      </c>
      <c r="T1177">
        <v>351</v>
      </c>
      <c r="U1177">
        <v>321</v>
      </c>
      <c r="V1177">
        <v>318</v>
      </c>
      <c r="W1177">
        <v>342</v>
      </c>
      <c r="X1177">
        <v>374</v>
      </c>
      <c r="Y1177">
        <v>411</v>
      </c>
    </row>
    <row r="1178" spans="1:25" x14ac:dyDescent="0.3">
      <c r="A1178" t="s">
        <v>16</v>
      </c>
      <c r="B1178" t="s">
        <v>15</v>
      </c>
      <c r="C1178" t="s">
        <v>245</v>
      </c>
      <c r="D1178" t="s">
        <v>306</v>
      </c>
      <c r="E1178">
        <v>83</v>
      </c>
      <c r="F1178">
        <v>180</v>
      </c>
      <c r="G1178">
        <v>174</v>
      </c>
      <c r="H1178">
        <v>259</v>
      </c>
      <c r="I1178">
        <v>294</v>
      </c>
      <c r="J1178">
        <v>275</v>
      </c>
      <c r="K1178">
        <v>279</v>
      </c>
      <c r="L1178">
        <v>271</v>
      </c>
      <c r="M1178">
        <v>227</v>
      </c>
      <c r="N1178">
        <v>240</v>
      </c>
      <c r="O1178">
        <v>283</v>
      </c>
      <c r="P1178">
        <v>262</v>
      </c>
      <c r="Q1178">
        <v>286</v>
      </c>
      <c r="R1178">
        <v>282</v>
      </c>
      <c r="S1178">
        <v>283</v>
      </c>
      <c r="T1178">
        <v>289</v>
      </c>
      <c r="U1178">
        <v>320</v>
      </c>
      <c r="V1178">
        <v>295</v>
      </c>
      <c r="W1178">
        <v>293</v>
      </c>
      <c r="X1178">
        <v>321</v>
      </c>
      <c r="Y1178">
        <v>359</v>
      </c>
    </row>
    <row r="1179" spans="1:25" x14ac:dyDescent="0.3">
      <c r="A1179" t="s">
        <v>16</v>
      </c>
      <c r="B1179" t="s">
        <v>15</v>
      </c>
      <c r="C1179" t="s">
        <v>245</v>
      </c>
      <c r="D1179" t="s">
        <v>306</v>
      </c>
      <c r="E1179">
        <v>84</v>
      </c>
      <c r="F1179">
        <v>163</v>
      </c>
      <c r="G1179">
        <v>167</v>
      </c>
      <c r="H1179">
        <v>157</v>
      </c>
      <c r="I1179">
        <v>236</v>
      </c>
      <c r="J1179">
        <v>256</v>
      </c>
      <c r="K1179">
        <v>240</v>
      </c>
      <c r="L1179">
        <v>246</v>
      </c>
      <c r="M1179">
        <v>246</v>
      </c>
      <c r="N1179">
        <v>212</v>
      </c>
      <c r="O1179">
        <v>212</v>
      </c>
      <c r="P1179">
        <v>266</v>
      </c>
      <c r="Q1179">
        <v>244</v>
      </c>
      <c r="R1179">
        <v>260</v>
      </c>
      <c r="S1179">
        <v>254</v>
      </c>
      <c r="T1179">
        <v>267</v>
      </c>
      <c r="U1179">
        <v>271</v>
      </c>
      <c r="V1179">
        <v>294</v>
      </c>
      <c r="W1179">
        <v>276</v>
      </c>
      <c r="X1179">
        <v>266</v>
      </c>
      <c r="Y1179">
        <v>294</v>
      </c>
    </row>
    <row r="1180" spans="1:25" x14ac:dyDescent="0.3">
      <c r="A1180" t="s">
        <v>16</v>
      </c>
      <c r="B1180" t="s">
        <v>15</v>
      </c>
      <c r="C1180" t="s">
        <v>245</v>
      </c>
      <c r="D1180" t="s">
        <v>306</v>
      </c>
      <c r="E1180">
        <v>85</v>
      </c>
      <c r="F1180">
        <v>147</v>
      </c>
      <c r="G1180">
        <v>145</v>
      </c>
      <c r="H1180">
        <v>141</v>
      </c>
      <c r="I1180">
        <v>144</v>
      </c>
      <c r="J1180">
        <v>193</v>
      </c>
      <c r="K1180">
        <v>232</v>
      </c>
      <c r="L1180">
        <v>209</v>
      </c>
      <c r="M1180">
        <v>222</v>
      </c>
      <c r="N1180">
        <v>216</v>
      </c>
      <c r="O1180">
        <v>180</v>
      </c>
      <c r="P1180">
        <v>185</v>
      </c>
      <c r="Q1180">
        <v>244</v>
      </c>
      <c r="R1180">
        <v>221</v>
      </c>
      <c r="S1180">
        <v>229</v>
      </c>
      <c r="T1180">
        <v>230</v>
      </c>
      <c r="U1180">
        <v>232</v>
      </c>
      <c r="V1180">
        <v>245</v>
      </c>
      <c r="W1180">
        <v>257</v>
      </c>
      <c r="X1180">
        <v>247</v>
      </c>
      <c r="Y1180">
        <v>246</v>
      </c>
    </row>
    <row r="1181" spans="1:25" x14ac:dyDescent="0.3">
      <c r="A1181" t="s">
        <v>16</v>
      </c>
      <c r="B1181" t="s">
        <v>15</v>
      </c>
      <c r="C1181" t="s">
        <v>245</v>
      </c>
      <c r="D1181" t="s">
        <v>306</v>
      </c>
      <c r="E1181">
        <v>86</v>
      </c>
      <c r="F1181">
        <v>145</v>
      </c>
      <c r="G1181">
        <v>122</v>
      </c>
      <c r="H1181">
        <v>125</v>
      </c>
      <c r="I1181">
        <v>114</v>
      </c>
      <c r="J1181">
        <v>119</v>
      </c>
      <c r="K1181">
        <v>177</v>
      </c>
      <c r="L1181">
        <v>202</v>
      </c>
      <c r="M1181">
        <v>172</v>
      </c>
      <c r="N1181">
        <v>202</v>
      </c>
      <c r="O1181">
        <v>194</v>
      </c>
      <c r="P1181">
        <v>160</v>
      </c>
      <c r="Q1181">
        <v>161</v>
      </c>
      <c r="R1181">
        <v>224</v>
      </c>
      <c r="S1181">
        <v>199</v>
      </c>
      <c r="T1181">
        <v>203</v>
      </c>
      <c r="U1181">
        <v>216</v>
      </c>
      <c r="V1181">
        <v>203</v>
      </c>
      <c r="W1181">
        <v>218</v>
      </c>
      <c r="X1181">
        <v>225</v>
      </c>
      <c r="Y1181">
        <v>219</v>
      </c>
    </row>
    <row r="1182" spans="1:25" x14ac:dyDescent="0.3">
      <c r="A1182" t="s">
        <v>16</v>
      </c>
      <c r="B1182" t="s">
        <v>15</v>
      </c>
      <c r="C1182" t="s">
        <v>245</v>
      </c>
      <c r="D1182" t="s">
        <v>306</v>
      </c>
      <c r="E1182">
        <v>87</v>
      </c>
      <c r="F1182">
        <v>131</v>
      </c>
      <c r="G1182">
        <v>121</v>
      </c>
      <c r="H1182">
        <v>103</v>
      </c>
      <c r="I1182">
        <v>108</v>
      </c>
      <c r="J1182">
        <v>101</v>
      </c>
      <c r="K1182">
        <v>107</v>
      </c>
      <c r="L1182">
        <v>155</v>
      </c>
      <c r="M1182">
        <v>185</v>
      </c>
      <c r="N1182">
        <v>155</v>
      </c>
      <c r="O1182">
        <v>173</v>
      </c>
      <c r="P1182">
        <v>166</v>
      </c>
      <c r="Q1182">
        <v>144</v>
      </c>
      <c r="R1182">
        <v>135</v>
      </c>
      <c r="S1182">
        <v>194</v>
      </c>
      <c r="T1182">
        <v>171</v>
      </c>
      <c r="U1182">
        <v>178</v>
      </c>
      <c r="V1182">
        <v>178</v>
      </c>
      <c r="W1182">
        <v>173</v>
      </c>
      <c r="X1182">
        <v>196</v>
      </c>
      <c r="Y1182">
        <v>200</v>
      </c>
    </row>
    <row r="1183" spans="1:25" x14ac:dyDescent="0.3">
      <c r="A1183" t="s">
        <v>16</v>
      </c>
      <c r="B1183" t="s">
        <v>15</v>
      </c>
      <c r="C1183" t="s">
        <v>245</v>
      </c>
      <c r="D1183" t="s">
        <v>306</v>
      </c>
      <c r="E1183">
        <v>88</v>
      </c>
      <c r="F1183">
        <v>94</v>
      </c>
      <c r="G1183">
        <v>110</v>
      </c>
      <c r="H1183">
        <v>105</v>
      </c>
      <c r="I1183">
        <v>77</v>
      </c>
      <c r="J1183">
        <v>95</v>
      </c>
      <c r="K1183">
        <v>84</v>
      </c>
      <c r="L1183">
        <v>86</v>
      </c>
      <c r="M1183">
        <v>137</v>
      </c>
      <c r="N1183">
        <v>158</v>
      </c>
      <c r="O1183">
        <v>133</v>
      </c>
      <c r="P1183">
        <v>149</v>
      </c>
      <c r="Q1183">
        <v>143</v>
      </c>
      <c r="R1183">
        <v>132</v>
      </c>
      <c r="S1183">
        <v>115</v>
      </c>
      <c r="T1183">
        <v>164</v>
      </c>
      <c r="U1183">
        <v>151</v>
      </c>
      <c r="V1183">
        <v>150</v>
      </c>
      <c r="W1183">
        <v>162</v>
      </c>
      <c r="X1183">
        <v>147</v>
      </c>
      <c r="Y1183">
        <v>169</v>
      </c>
    </row>
    <row r="1184" spans="1:25" x14ac:dyDescent="0.3">
      <c r="A1184" t="s">
        <v>16</v>
      </c>
      <c r="B1184" t="s">
        <v>15</v>
      </c>
      <c r="C1184" t="s">
        <v>245</v>
      </c>
      <c r="D1184" t="s">
        <v>306</v>
      </c>
      <c r="E1184">
        <v>89</v>
      </c>
      <c r="F1184">
        <v>83</v>
      </c>
      <c r="G1184">
        <v>85</v>
      </c>
      <c r="H1184">
        <v>92</v>
      </c>
      <c r="I1184">
        <v>81</v>
      </c>
      <c r="J1184">
        <v>63</v>
      </c>
      <c r="K1184">
        <v>81</v>
      </c>
      <c r="L1184">
        <v>73</v>
      </c>
      <c r="M1184">
        <v>76</v>
      </c>
      <c r="N1184">
        <v>121</v>
      </c>
      <c r="O1184">
        <v>137</v>
      </c>
      <c r="P1184">
        <v>109</v>
      </c>
      <c r="Q1184">
        <v>127</v>
      </c>
      <c r="R1184">
        <v>119</v>
      </c>
      <c r="S1184">
        <v>114</v>
      </c>
      <c r="T1184">
        <v>95</v>
      </c>
      <c r="U1184">
        <v>141</v>
      </c>
      <c r="V1184">
        <v>129</v>
      </c>
      <c r="W1184">
        <v>130</v>
      </c>
      <c r="X1184">
        <v>142</v>
      </c>
      <c r="Y1184">
        <v>132</v>
      </c>
    </row>
    <row r="1185" spans="1:25" x14ac:dyDescent="0.3">
      <c r="A1185" t="s">
        <v>16</v>
      </c>
      <c r="B1185" t="s">
        <v>15</v>
      </c>
      <c r="C1185" t="s">
        <v>245</v>
      </c>
      <c r="D1185" t="s">
        <v>306</v>
      </c>
      <c r="E1185">
        <v>90</v>
      </c>
      <c r="F1185">
        <v>257</v>
      </c>
      <c r="G1185">
        <v>258</v>
      </c>
      <c r="H1185">
        <v>269</v>
      </c>
      <c r="I1185">
        <v>283</v>
      </c>
      <c r="J1185">
        <v>282</v>
      </c>
      <c r="K1185">
        <v>258</v>
      </c>
      <c r="L1185">
        <v>256</v>
      </c>
      <c r="M1185">
        <v>251</v>
      </c>
      <c r="N1185">
        <v>267</v>
      </c>
      <c r="O1185">
        <v>290</v>
      </c>
      <c r="P1185">
        <v>310</v>
      </c>
      <c r="Q1185">
        <v>329</v>
      </c>
      <c r="R1185">
        <v>363</v>
      </c>
      <c r="S1185">
        <v>395</v>
      </c>
      <c r="T1185">
        <v>371</v>
      </c>
      <c r="U1185">
        <v>357</v>
      </c>
      <c r="V1185">
        <v>374</v>
      </c>
      <c r="W1185">
        <v>411</v>
      </c>
      <c r="X1185">
        <v>431</v>
      </c>
      <c r="Y1185">
        <v>455</v>
      </c>
    </row>
    <row r="1186" spans="1:25" x14ac:dyDescent="0.3">
      <c r="A1186" t="s">
        <v>16</v>
      </c>
      <c r="B1186" t="s">
        <v>15</v>
      </c>
      <c r="C1186" t="s">
        <v>245</v>
      </c>
      <c r="D1186" t="s">
        <v>307</v>
      </c>
      <c r="E1186">
        <v>0</v>
      </c>
      <c r="F1186">
        <v>702</v>
      </c>
      <c r="G1186">
        <v>545</v>
      </c>
      <c r="H1186">
        <v>652</v>
      </c>
      <c r="I1186">
        <v>626</v>
      </c>
      <c r="J1186">
        <v>618</v>
      </c>
      <c r="K1186">
        <v>655</v>
      </c>
      <c r="L1186">
        <v>673</v>
      </c>
      <c r="M1186">
        <v>726</v>
      </c>
      <c r="N1186">
        <v>682</v>
      </c>
      <c r="O1186">
        <v>704</v>
      </c>
      <c r="P1186">
        <v>771</v>
      </c>
      <c r="Q1186">
        <v>775</v>
      </c>
      <c r="R1186">
        <v>698</v>
      </c>
      <c r="S1186">
        <v>726</v>
      </c>
      <c r="T1186">
        <v>774</v>
      </c>
      <c r="U1186">
        <v>732</v>
      </c>
      <c r="V1186">
        <v>659</v>
      </c>
      <c r="W1186">
        <v>693</v>
      </c>
      <c r="X1186">
        <v>667</v>
      </c>
      <c r="Y1186">
        <v>645</v>
      </c>
    </row>
    <row r="1187" spans="1:25" x14ac:dyDescent="0.3">
      <c r="A1187" t="s">
        <v>16</v>
      </c>
      <c r="B1187" t="s">
        <v>15</v>
      </c>
      <c r="C1187" t="s">
        <v>245</v>
      </c>
      <c r="D1187" t="s">
        <v>307</v>
      </c>
      <c r="E1187">
        <v>1</v>
      </c>
      <c r="F1187">
        <v>682</v>
      </c>
      <c r="G1187">
        <v>693</v>
      </c>
      <c r="H1187">
        <v>556</v>
      </c>
      <c r="I1187">
        <v>635</v>
      </c>
      <c r="J1187">
        <v>640</v>
      </c>
      <c r="K1187">
        <v>607</v>
      </c>
      <c r="L1187">
        <v>652</v>
      </c>
      <c r="M1187">
        <v>653</v>
      </c>
      <c r="N1187">
        <v>737</v>
      </c>
      <c r="O1187">
        <v>678</v>
      </c>
      <c r="P1187">
        <v>678</v>
      </c>
      <c r="Q1187">
        <v>779</v>
      </c>
      <c r="R1187">
        <v>776</v>
      </c>
      <c r="S1187">
        <v>714</v>
      </c>
      <c r="T1187">
        <v>723</v>
      </c>
      <c r="U1187">
        <v>785</v>
      </c>
      <c r="V1187">
        <v>734</v>
      </c>
      <c r="W1187">
        <v>667</v>
      </c>
      <c r="X1187">
        <v>688</v>
      </c>
      <c r="Y1187">
        <v>686</v>
      </c>
    </row>
    <row r="1188" spans="1:25" x14ac:dyDescent="0.3">
      <c r="A1188" t="s">
        <v>16</v>
      </c>
      <c r="B1188" t="s">
        <v>15</v>
      </c>
      <c r="C1188" t="s">
        <v>245</v>
      </c>
      <c r="D1188" t="s">
        <v>307</v>
      </c>
      <c r="E1188">
        <v>2</v>
      </c>
      <c r="F1188">
        <v>695</v>
      </c>
      <c r="G1188">
        <v>702</v>
      </c>
      <c r="H1188">
        <v>689</v>
      </c>
      <c r="I1188">
        <v>561</v>
      </c>
      <c r="J1188">
        <v>640</v>
      </c>
      <c r="K1188">
        <v>629</v>
      </c>
      <c r="L1188">
        <v>607</v>
      </c>
      <c r="M1188">
        <v>647</v>
      </c>
      <c r="N1188">
        <v>659</v>
      </c>
      <c r="O1188">
        <v>737</v>
      </c>
      <c r="P1188">
        <v>674</v>
      </c>
      <c r="Q1188">
        <v>688</v>
      </c>
      <c r="R1188">
        <v>787</v>
      </c>
      <c r="S1188">
        <v>782</v>
      </c>
      <c r="T1188">
        <v>739</v>
      </c>
      <c r="U1188">
        <v>742</v>
      </c>
      <c r="V1188">
        <v>802</v>
      </c>
      <c r="W1188">
        <v>755</v>
      </c>
      <c r="X1188">
        <v>678</v>
      </c>
      <c r="Y1188">
        <v>707</v>
      </c>
    </row>
    <row r="1189" spans="1:25" x14ac:dyDescent="0.3">
      <c r="A1189" t="s">
        <v>16</v>
      </c>
      <c r="B1189" t="s">
        <v>15</v>
      </c>
      <c r="C1189" t="s">
        <v>245</v>
      </c>
      <c r="D1189" t="s">
        <v>307</v>
      </c>
      <c r="E1189">
        <v>3</v>
      </c>
      <c r="F1189">
        <v>680</v>
      </c>
      <c r="G1189">
        <v>691</v>
      </c>
      <c r="H1189">
        <v>710</v>
      </c>
      <c r="I1189">
        <v>683</v>
      </c>
      <c r="J1189">
        <v>567</v>
      </c>
      <c r="K1189">
        <v>633</v>
      </c>
      <c r="L1189">
        <v>629</v>
      </c>
      <c r="M1189">
        <v>601</v>
      </c>
      <c r="N1189">
        <v>645</v>
      </c>
      <c r="O1189">
        <v>657</v>
      </c>
      <c r="P1189">
        <v>733</v>
      </c>
      <c r="Q1189">
        <v>649</v>
      </c>
      <c r="R1189">
        <v>700</v>
      </c>
      <c r="S1189">
        <v>809</v>
      </c>
      <c r="T1189">
        <v>784</v>
      </c>
      <c r="U1189">
        <v>754</v>
      </c>
      <c r="V1189">
        <v>753</v>
      </c>
      <c r="W1189">
        <v>829</v>
      </c>
      <c r="X1189">
        <v>776</v>
      </c>
      <c r="Y1189">
        <v>696</v>
      </c>
    </row>
    <row r="1190" spans="1:25" x14ac:dyDescent="0.3">
      <c r="A1190" t="s">
        <v>16</v>
      </c>
      <c r="B1190" t="s">
        <v>15</v>
      </c>
      <c r="C1190" t="s">
        <v>245</v>
      </c>
      <c r="D1190" t="s">
        <v>307</v>
      </c>
      <c r="E1190">
        <v>4</v>
      </c>
      <c r="F1190">
        <v>763</v>
      </c>
      <c r="G1190">
        <v>683</v>
      </c>
      <c r="H1190">
        <v>695</v>
      </c>
      <c r="I1190">
        <v>711</v>
      </c>
      <c r="J1190">
        <v>692</v>
      </c>
      <c r="K1190">
        <v>554</v>
      </c>
      <c r="L1190">
        <v>628</v>
      </c>
      <c r="M1190">
        <v>626</v>
      </c>
      <c r="N1190">
        <v>606</v>
      </c>
      <c r="O1190">
        <v>642</v>
      </c>
      <c r="P1190">
        <v>635</v>
      </c>
      <c r="Q1190">
        <v>743</v>
      </c>
      <c r="R1190">
        <v>655</v>
      </c>
      <c r="S1190">
        <v>697</v>
      </c>
      <c r="T1190">
        <v>819</v>
      </c>
      <c r="U1190">
        <v>797</v>
      </c>
      <c r="V1190">
        <v>757</v>
      </c>
      <c r="W1190">
        <v>773</v>
      </c>
      <c r="X1190">
        <v>827</v>
      </c>
      <c r="Y1190">
        <v>786</v>
      </c>
    </row>
    <row r="1191" spans="1:25" x14ac:dyDescent="0.3">
      <c r="A1191" t="s">
        <v>16</v>
      </c>
      <c r="B1191" t="s">
        <v>15</v>
      </c>
      <c r="C1191" t="s">
        <v>245</v>
      </c>
      <c r="D1191" t="s">
        <v>307</v>
      </c>
      <c r="E1191">
        <v>5</v>
      </c>
      <c r="F1191">
        <v>697</v>
      </c>
      <c r="G1191">
        <v>765</v>
      </c>
      <c r="H1191">
        <v>689</v>
      </c>
      <c r="I1191">
        <v>714</v>
      </c>
      <c r="J1191">
        <v>714</v>
      </c>
      <c r="K1191">
        <v>690</v>
      </c>
      <c r="L1191">
        <v>567</v>
      </c>
      <c r="M1191">
        <v>628</v>
      </c>
      <c r="N1191">
        <v>628</v>
      </c>
      <c r="O1191">
        <v>602</v>
      </c>
      <c r="P1191">
        <v>641</v>
      </c>
      <c r="Q1191">
        <v>636</v>
      </c>
      <c r="R1191">
        <v>735</v>
      </c>
      <c r="S1191">
        <v>658</v>
      </c>
      <c r="T1191">
        <v>709</v>
      </c>
      <c r="U1191">
        <v>834</v>
      </c>
      <c r="V1191">
        <v>793</v>
      </c>
      <c r="W1191">
        <v>757</v>
      </c>
      <c r="X1191">
        <v>779</v>
      </c>
      <c r="Y1191">
        <v>839</v>
      </c>
    </row>
    <row r="1192" spans="1:25" x14ac:dyDescent="0.3">
      <c r="A1192" t="s">
        <v>16</v>
      </c>
      <c r="B1192" t="s">
        <v>15</v>
      </c>
      <c r="C1192" t="s">
        <v>245</v>
      </c>
      <c r="D1192" t="s">
        <v>307</v>
      </c>
      <c r="E1192">
        <v>6</v>
      </c>
      <c r="F1192">
        <v>730</v>
      </c>
      <c r="G1192">
        <v>703</v>
      </c>
      <c r="H1192">
        <v>766</v>
      </c>
      <c r="I1192">
        <v>688</v>
      </c>
      <c r="J1192">
        <v>717</v>
      </c>
      <c r="K1192">
        <v>712</v>
      </c>
      <c r="L1192">
        <v>692</v>
      </c>
      <c r="M1192">
        <v>580</v>
      </c>
      <c r="N1192">
        <v>634</v>
      </c>
      <c r="O1192">
        <v>633</v>
      </c>
      <c r="P1192">
        <v>599</v>
      </c>
      <c r="Q1192">
        <v>637</v>
      </c>
      <c r="R1192">
        <v>655</v>
      </c>
      <c r="S1192">
        <v>737</v>
      </c>
      <c r="T1192">
        <v>668</v>
      </c>
      <c r="U1192">
        <v>717</v>
      </c>
      <c r="V1192">
        <v>830</v>
      </c>
      <c r="W1192">
        <v>803</v>
      </c>
      <c r="X1192">
        <v>764</v>
      </c>
      <c r="Y1192">
        <v>795</v>
      </c>
    </row>
    <row r="1193" spans="1:25" x14ac:dyDescent="0.3">
      <c r="A1193" t="s">
        <v>16</v>
      </c>
      <c r="B1193" t="s">
        <v>15</v>
      </c>
      <c r="C1193" t="s">
        <v>245</v>
      </c>
      <c r="D1193" t="s">
        <v>307</v>
      </c>
      <c r="E1193">
        <v>7</v>
      </c>
      <c r="F1193">
        <v>801</v>
      </c>
      <c r="G1193">
        <v>712</v>
      </c>
      <c r="H1193">
        <v>708</v>
      </c>
      <c r="I1193">
        <v>767</v>
      </c>
      <c r="J1193">
        <v>684</v>
      </c>
      <c r="K1193">
        <v>725</v>
      </c>
      <c r="L1193">
        <v>722</v>
      </c>
      <c r="M1193">
        <v>680</v>
      </c>
      <c r="N1193">
        <v>574</v>
      </c>
      <c r="O1193">
        <v>620</v>
      </c>
      <c r="P1193">
        <v>627</v>
      </c>
      <c r="Q1193">
        <v>602</v>
      </c>
      <c r="R1193">
        <v>642</v>
      </c>
      <c r="S1193">
        <v>664</v>
      </c>
      <c r="T1193">
        <v>740</v>
      </c>
      <c r="U1193">
        <v>679</v>
      </c>
      <c r="V1193">
        <v>724</v>
      </c>
      <c r="W1193">
        <v>841</v>
      </c>
      <c r="X1193">
        <v>813</v>
      </c>
      <c r="Y1193">
        <v>768</v>
      </c>
    </row>
    <row r="1194" spans="1:25" x14ac:dyDescent="0.3">
      <c r="A1194" t="s">
        <v>16</v>
      </c>
      <c r="B1194" t="s">
        <v>15</v>
      </c>
      <c r="C1194" t="s">
        <v>245</v>
      </c>
      <c r="D1194" t="s">
        <v>307</v>
      </c>
      <c r="E1194">
        <v>8</v>
      </c>
      <c r="F1194">
        <v>739</v>
      </c>
      <c r="G1194">
        <v>801</v>
      </c>
      <c r="H1194">
        <v>723</v>
      </c>
      <c r="I1194">
        <v>707</v>
      </c>
      <c r="J1194">
        <v>761</v>
      </c>
      <c r="K1194">
        <v>681</v>
      </c>
      <c r="L1194">
        <v>724</v>
      </c>
      <c r="M1194">
        <v>718</v>
      </c>
      <c r="N1194">
        <v>681</v>
      </c>
      <c r="O1194">
        <v>578</v>
      </c>
      <c r="P1194">
        <v>622</v>
      </c>
      <c r="Q1194">
        <v>631</v>
      </c>
      <c r="R1194">
        <v>614</v>
      </c>
      <c r="S1194">
        <v>642</v>
      </c>
      <c r="T1194">
        <v>667</v>
      </c>
      <c r="U1194">
        <v>763</v>
      </c>
      <c r="V1194">
        <v>680</v>
      </c>
      <c r="W1194">
        <v>735</v>
      </c>
      <c r="X1194">
        <v>842</v>
      </c>
      <c r="Y1194">
        <v>822</v>
      </c>
    </row>
    <row r="1195" spans="1:25" x14ac:dyDescent="0.3">
      <c r="A1195" t="s">
        <v>16</v>
      </c>
      <c r="B1195" t="s">
        <v>15</v>
      </c>
      <c r="C1195" t="s">
        <v>245</v>
      </c>
      <c r="D1195" t="s">
        <v>307</v>
      </c>
      <c r="E1195">
        <v>9</v>
      </c>
      <c r="F1195">
        <v>801</v>
      </c>
      <c r="G1195">
        <v>749</v>
      </c>
      <c r="H1195">
        <v>813</v>
      </c>
      <c r="I1195">
        <v>725</v>
      </c>
      <c r="J1195">
        <v>709</v>
      </c>
      <c r="K1195">
        <v>760</v>
      </c>
      <c r="L1195">
        <v>683</v>
      </c>
      <c r="M1195">
        <v>717</v>
      </c>
      <c r="N1195">
        <v>720</v>
      </c>
      <c r="O1195">
        <v>689</v>
      </c>
      <c r="P1195">
        <v>577</v>
      </c>
      <c r="Q1195">
        <v>634</v>
      </c>
      <c r="R1195">
        <v>638</v>
      </c>
      <c r="S1195">
        <v>618</v>
      </c>
      <c r="T1195">
        <v>657</v>
      </c>
      <c r="U1195">
        <v>674</v>
      </c>
      <c r="V1195">
        <v>761</v>
      </c>
      <c r="W1195">
        <v>678</v>
      </c>
      <c r="X1195">
        <v>752</v>
      </c>
      <c r="Y1195">
        <v>866</v>
      </c>
    </row>
    <row r="1196" spans="1:25" x14ac:dyDescent="0.3">
      <c r="A1196" t="s">
        <v>16</v>
      </c>
      <c r="B1196" t="s">
        <v>15</v>
      </c>
      <c r="C1196" t="s">
        <v>245</v>
      </c>
      <c r="D1196" t="s">
        <v>307</v>
      </c>
      <c r="E1196">
        <v>10</v>
      </c>
      <c r="F1196">
        <v>795</v>
      </c>
      <c r="G1196">
        <v>807</v>
      </c>
      <c r="H1196">
        <v>761</v>
      </c>
      <c r="I1196">
        <v>810</v>
      </c>
      <c r="J1196">
        <v>720</v>
      </c>
      <c r="K1196">
        <v>716</v>
      </c>
      <c r="L1196">
        <v>763</v>
      </c>
      <c r="M1196">
        <v>670</v>
      </c>
      <c r="N1196">
        <v>735</v>
      </c>
      <c r="O1196">
        <v>726</v>
      </c>
      <c r="P1196">
        <v>680</v>
      </c>
      <c r="Q1196">
        <v>575</v>
      </c>
      <c r="R1196">
        <v>644</v>
      </c>
      <c r="S1196">
        <v>629</v>
      </c>
      <c r="T1196">
        <v>623</v>
      </c>
      <c r="U1196">
        <v>660</v>
      </c>
      <c r="V1196">
        <v>686</v>
      </c>
      <c r="W1196">
        <v>767</v>
      </c>
      <c r="X1196">
        <v>694</v>
      </c>
      <c r="Y1196">
        <v>756</v>
      </c>
    </row>
    <row r="1197" spans="1:25" x14ac:dyDescent="0.3">
      <c r="A1197" t="s">
        <v>16</v>
      </c>
      <c r="B1197" t="s">
        <v>15</v>
      </c>
      <c r="C1197" t="s">
        <v>245</v>
      </c>
      <c r="D1197" t="s">
        <v>307</v>
      </c>
      <c r="E1197">
        <v>11</v>
      </c>
      <c r="F1197">
        <v>783</v>
      </c>
      <c r="G1197">
        <v>798</v>
      </c>
      <c r="H1197">
        <v>828</v>
      </c>
      <c r="I1197">
        <v>769</v>
      </c>
      <c r="J1197">
        <v>829</v>
      </c>
      <c r="K1197">
        <v>727</v>
      </c>
      <c r="L1197">
        <v>736</v>
      </c>
      <c r="M1197">
        <v>768</v>
      </c>
      <c r="N1197">
        <v>669</v>
      </c>
      <c r="O1197">
        <v>752</v>
      </c>
      <c r="P1197">
        <v>715</v>
      </c>
      <c r="Q1197">
        <v>684</v>
      </c>
      <c r="R1197">
        <v>594</v>
      </c>
      <c r="S1197">
        <v>650</v>
      </c>
      <c r="T1197">
        <v>639</v>
      </c>
      <c r="U1197">
        <v>643</v>
      </c>
      <c r="V1197">
        <v>684</v>
      </c>
      <c r="W1197">
        <v>691</v>
      </c>
      <c r="X1197">
        <v>785</v>
      </c>
      <c r="Y1197">
        <v>732</v>
      </c>
    </row>
    <row r="1198" spans="1:25" x14ac:dyDescent="0.3">
      <c r="A1198" t="s">
        <v>16</v>
      </c>
      <c r="B1198" t="s">
        <v>15</v>
      </c>
      <c r="C1198" t="s">
        <v>245</v>
      </c>
      <c r="D1198" t="s">
        <v>307</v>
      </c>
      <c r="E1198">
        <v>12</v>
      </c>
      <c r="F1198">
        <v>839</v>
      </c>
      <c r="G1198">
        <v>781</v>
      </c>
      <c r="H1198">
        <v>818</v>
      </c>
      <c r="I1198">
        <v>866</v>
      </c>
      <c r="J1198">
        <v>798</v>
      </c>
      <c r="K1198">
        <v>848</v>
      </c>
      <c r="L1198">
        <v>758</v>
      </c>
      <c r="M1198">
        <v>766</v>
      </c>
      <c r="N1198">
        <v>811</v>
      </c>
      <c r="O1198">
        <v>721</v>
      </c>
      <c r="P1198">
        <v>780</v>
      </c>
      <c r="Q1198">
        <v>763</v>
      </c>
      <c r="R1198">
        <v>722</v>
      </c>
      <c r="S1198">
        <v>628</v>
      </c>
      <c r="T1198">
        <v>693</v>
      </c>
      <c r="U1198">
        <v>677</v>
      </c>
      <c r="V1198">
        <v>675</v>
      </c>
      <c r="W1198">
        <v>682</v>
      </c>
      <c r="X1198">
        <v>732</v>
      </c>
      <c r="Y1198">
        <v>821</v>
      </c>
    </row>
    <row r="1199" spans="1:25" x14ac:dyDescent="0.3">
      <c r="A1199" t="s">
        <v>16</v>
      </c>
      <c r="B1199" t="s">
        <v>15</v>
      </c>
      <c r="C1199" t="s">
        <v>245</v>
      </c>
      <c r="D1199" t="s">
        <v>307</v>
      </c>
      <c r="E1199">
        <v>13</v>
      </c>
      <c r="F1199">
        <v>852</v>
      </c>
      <c r="G1199">
        <v>818</v>
      </c>
      <c r="H1199">
        <v>771</v>
      </c>
      <c r="I1199">
        <v>832</v>
      </c>
      <c r="J1199">
        <v>876</v>
      </c>
      <c r="K1199">
        <v>816</v>
      </c>
      <c r="L1199">
        <v>854</v>
      </c>
      <c r="M1199">
        <v>759</v>
      </c>
      <c r="N1199">
        <v>797</v>
      </c>
      <c r="O1199">
        <v>799</v>
      </c>
      <c r="P1199">
        <v>727</v>
      </c>
      <c r="Q1199">
        <v>808</v>
      </c>
      <c r="R1199">
        <v>766</v>
      </c>
      <c r="S1199">
        <v>730</v>
      </c>
      <c r="T1199">
        <v>630</v>
      </c>
      <c r="U1199">
        <v>697</v>
      </c>
      <c r="V1199">
        <v>689</v>
      </c>
      <c r="W1199">
        <v>681</v>
      </c>
      <c r="X1199">
        <v>692</v>
      </c>
      <c r="Y1199">
        <v>738</v>
      </c>
    </row>
    <row r="1200" spans="1:25" x14ac:dyDescent="0.3">
      <c r="A1200" t="s">
        <v>16</v>
      </c>
      <c r="B1200" t="s">
        <v>15</v>
      </c>
      <c r="C1200" t="s">
        <v>245</v>
      </c>
      <c r="D1200" t="s">
        <v>307</v>
      </c>
      <c r="E1200">
        <v>14</v>
      </c>
      <c r="F1200">
        <v>799</v>
      </c>
      <c r="G1200">
        <v>861</v>
      </c>
      <c r="H1200">
        <v>805</v>
      </c>
      <c r="I1200">
        <v>743</v>
      </c>
      <c r="J1200">
        <v>836</v>
      </c>
      <c r="K1200">
        <v>905</v>
      </c>
      <c r="L1200">
        <v>819</v>
      </c>
      <c r="M1200">
        <v>842</v>
      </c>
      <c r="N1200">
        <v>766</v>
      </c>
      <c r="O1200">
        <v>788</v>
      </c>
      <c r="P1200">
        <v>807</v>
      </c>
      <c r="Q1200">
        <v>739</v>
      </c>
      <c r="R1200">
        <v>804</v>
      </c>
      <c r="S1200">
        <v>771</v>
      </c>
      <c r="T1200">
        <v>732</v>
      </c>
      <c r="U1200">
        <v>635</v>
      </c>
      <c r="V1200">
        <v>696</v>
      </c>
      <c r="W1200">
        <v>686</v>
      </c>
      <c r="X1200">
        <v>684</v>
      </c>
      <c r="Y1200">
        <v>690</v>
      </c>
    </row>
    <row r="1201" spans="1:25" x14ac:dyDescent="0.3">
      <c r="A1201" t="s">
        <v>16</v>
      </c>
      <c r="B1201" t="s">
        <v>15</v>
      </c>
      <c r="C1201" t="s">
        <v>245</v>
      </c>
      <c r="D1201" t="s">
        <v>307</v>
      </c>
      <c r="E1201">
        <v>15</v>
      </c>
      <c r="F1201">
        <v>787</v>
      </c>
      <c r="G1201">
        <v>776</v>
      </c>
      <c r="H1201">
        <v>846</v>
      </c>
      <c r="I1201">
        <v>772</v>
      </c>
      <c r="J1201">
        <v>730</v>
      </c>
      <c r="K1201">
        <v>837</v>
      </c>
      <c r="L1201">
        <v>904</v>
      </c>
      <c r="M1201">
        <v>819</v>
      </c>
      <c r="N1201">
        <v>841</v>
      </c>
      <c r="O1201">
        <v>762</v>
      </c>
      <c r="P1201">
        <v>795</v>
      </c>
      <c r="Q1201">
        <v>804</v>
      </c>
      <c r="R1201">
        <v>739</v>
      </c>
      <c r="S1201">
        <v>821</v>
      </c>
      <c r="T1201">
        <v>761</v>
      </c>
      <c r="U1201">
        <v>731</v>
      </c>
      <c r="V1201">
        <v>644</v>
      </c>
      <c r="W1201">
        <v>697</v>
      </c>
      <c r="X1201">
        <v>702</v>
      </c>
      <c r="Y1201">
        <v>695</v>
      </c>
    </row>
    <row r="1202" spans="1:25" x14ac:dyDescent="0.3">
      <c r="A1202" t="s">
        <v>16</v>
      </c>
      <c r="B1202" t="s">
        <v>15</v>
      </c>
      <c r="C1202" t="s">
        <v>245</v>
      </c>
      <c r="D1202" t="s">
        <v>307</v>
      </c>
      <c r="E1202">
        <v>16</v>
      </c>
      <c r="F1202">
        <v>809</v>
      </c>
      <c r="G1202">
        <v>761</v>
      </c>
      <c r="H1202">
        <v>778</v>
      </c>
      <c r="I1202">
        <v>816</v>
      </c>
      <c r="J1202">
        <v>754</v>
      </c>
      <c r="K1202">
        <v>706</v>
      </c>
      <c r="L1202">
        <v>822</v>
      </c>
      <c r="M1202">
        <v>903</v>
      </c>
      <c r="N1202">
        <v>833</v>
      </c>
      <c r="O1202">
        <v>843</v>
      </c>
      <c r="P1202">
        <v>764</v>
      </c>
      <c r="Q1202">
        <v>801</v>
      </c>
      <c r="R1202">
        <v>792</v>
      </c>
      <c r="S1202">
        <v>741</v>
      </c>
      <c r="T1202">
        <v>831</v>
      </c>
      <c r="U1202">
        <v>789</v>
      </c>
      <c r="V1202">
        <v>740</v>
      </c>
      <c r="W1202">
        <v>656</v>
      </c>
      <c r="X1202">
        <v>701</v>
      </c>
      <c r="Y1202">
        <v>712</v>
      </c>
    </row>
    <row r="1203" spans="1:25" x14ac:dyDescent="0.3">
      <c r="A1203" t="s">
        <v>16</v>
      </c>
      <c r="B1203" t="s">
        <v>15</v>
      </c>
      <c r="C1203" t="s">
        <v>245</v>
      </c>
      <c r="D1203" t="s">
        <v>307</v>
      </c>
      <c r="E1203">
        <v>17</v>
      </c>
      <c r="F1203">
        <v>777</v>
      </c>
      <c r="G1203">
        <v>816</v>
      </c>
      <c r="H1203">
        <v>751</v>
      </c>
      <c r="I1203">
        <v>768</v>
      </c>
      <c r="J1203">
        <v>836</v>
      </c>
      <c r="K1203">
        <v>738</v>
      </c>
      <c r="L1203">
        <v>677</v>
      </c>
      <c r="M1203">
        <v>810</v>
      </c>
      <c r="N1203">
        <v>933</v>
      </c>
      <c r="O1203">
        <v>851</v>
      </c>
      <c r="P1203">
        <v>849</v>
      </c>
      <c r="Q1203">
        <v>796</v>
      </c>
      <c r="R1203">
        <v>810</v>
      </c>
      <c r="S1203">
        <v>830</v>
      </c>
      <c r="T1203">
        <v>766</v>
      </c>
      <c r="U1203">
        <v>850</v>
      </c>
      <c r="V1203">
        <v>801</v>
      </c>
      <c r="W1203">
        <v>743</v>
      </c>
      <c r="X1203">
        <v>657</v>
      </c>
      <c r="Y1203">
        <v>719</v>
      </c>
    </row>
    <row r="1204" spans="1:25" x14ac:dyDescent="0.3">
      <c r="A1204" t="s">
        <v>16</v>
      </c>
      <c r="B1204" t="s">
        <v>15</v>
      </c>
      <c r="C1204" t="s">
        <v>245</v>
      </c>
      <c r="D1204" t="s">
        <v>307</v>
      </c>
      <c r="E1204">
        <v>18</v>
      </c>
      <c r="F1204">
        <v>1070</v>
      </c>
      <c r="G1204">
        <v>924</v>
      </c>
      <c r="H1204">
        <v>980</v>
      </c>
      <c r="I1204">
        <v>926</v>
      </c>
      <c r="J1204">
        <v>932</v>
      </c>
      <c r="K1204">
        <v>962</v>
      </c>
      <c r="L1204">
        <v>890</v>
      </c>
      <c r="M1204">
        <v>854</v>
      </c>
      <c r="N1204">
        <v>1032</v>
      </c>
      <c r="O1204">
        <v>1141</v>
      </c>
      <c r="P1204">
        <v>1058</v>
      </c>
      <c r="Q1204">
        <v>1078</v>
      </c>
      <c r="R1204">
        <v>967</v>
      </c>
      <c r="S1204">
        <v>980</v>
      </c>
      <c r="T1204">
        <v>984</v>
      </c>
      <c r="U1204">
        <v>929</v>
      </c>
      <c r="V1204">
        <v>981</v>
      </c>
      <c r="W1204">
        <v>933</v>
      </c>
      <c r="X1204">
        <v>928</v>
      </c>
      <c r="Y1204">
        <v>839</v>
      </c>
    </row>
    <row r="1205" spans="1:25" x14ac:dyDescent="0.3">
      <c r="A1205" t="s">
        <v>16</v>
      </c>
      <c r="B1205" t="s">
        <v>15</v>
      </c>
      <c r="C1205" t="s">
        <v>245</v>
      </c>
      <c r="D1205" t="s">
        <v>307</v>
      </c>
      <c r="E1205">
        <v>19</v>
      </c>
      <c r="F1205">
        <v>1725</v>
      </c>
      <c r="G1205">
        <v>1806</v>
      </c>
      <c r="H1205">
        <v>1664</v>
      </c>
      <c r="I1205">
        <v>1769</v>
      </c>
      <c r="J1205">
        <v>1721</v>
      </c>
      <c r="K1205">
        <v>1700</v>
      </c>
      <c r="L1205">
        <v>1754</v>
      </c>
      <c r="M1205">
        <v>1726</v>
      </c>
      <c r="N1205">
        <v>1772</v>
      </c>
      <c r="O1205">
        <v>1916</v>
      </c>
      <c r="P1205">
        <v>2064</v>
      </c>
      <c r="Q1205">
        <v>2016</v>
      </c>
      <c r="R1205">
        <v>1758</v>
      </c>
      <c r="S1205">
        <v>1692</v>
      </c>
      <c r="T1205">
        <v>1557</v>
      </c>
      <c r="U1205">
        <v>1704</v>
      </c>
      <c r="V1205">
        <v>1696</v>
      </c>
      <c r="W1205">
        <v>1816</v>
      </c>
      <c r="X1205">
        <v>1681</v>
      </c>
      <c r="Y1205">
        <v>1743</v>
      </c>
    </row>
    <row r="1206" spans="1:25" x14ac:dyDescent="0.3">
      <c r="A1206" t="s">
        <v>16</v>
      </c>
      <c r="B1206" t="s">
        <v>15</v>
      </c>
      <c r="C1206" t="s">
        <v>245</v>
      </c>
      <c r="D1206" t="s">
        <v>307</v>
      </c>
      <c r="E1206">
        <v>20</v>
      </c>
      <c r="F1206">
        <v>1778</v>
      </c>
      <c r="G1206">
        <v>1764</v>
      </c>
      <c r="H1206">
        <v>1900</v>
      </c>
      <c r="I1206">
        <v>1704</v>
      </c>
      <c r="J1206">
        <v>1859</v>
      </c>
      <c r="K1206">
        <v>1778</v>
      </c>
      <c r="L1206">
        <v>1726</v>
      </c>
      <c r="M1206">
        <v>1792</v>
      </c>
      <c r="N1206">
        <v>1735</v>
      </c>
      <c r="O1206">
        <v>1927</v>
      </c>
      <c r="P1206">
        <v>2049</v>
      </c>
      <c r="Q1206">
        <v>2240</v>
      </c>
      <c r="R1206">
        <v>2003</v>
      </c>
      <c r="S1206">
        <v>1838</v>
      </c>
      <c r="T1206">
        <v>1816</v>
      </c>
      <c r="U1206">
        <v>1649</v>
      </c>
      <c r="V1206">
        <v>1830</v>
      </c>
      <c r="W1206">
        <v>1795</v>
      </c>
      <c r="X1206">
        <v>1933</v>
      </c>
      <c r="Y1206">
        <v>1810</v>
      </c>
    </row>
    <row r="1207" spans="1:25" x14ac:dyDescent="0.3">
      <c r="A1207" t="s">
        <v>16</v>
      </c>
      <c r="B1207" t="s">
        <v>15</v>
      </c>
      <c r="C1207" t="s">
        <v>245</v>
      </c>
      <c r="D1207" t="s">
        <v>307</v>
      </c>
      <c r="E1207">
        <v>21</v>
      </c>
      <c r="F1207">
        <v>1539</v>
      </c>
      <c r="G1207">
        <v>1389</v>
      </c>
      <c r="H1207">
        <v>1455</v>
      </c>
      <c r="I1207">
        <v>1565</v>
      </c>
      <c r="J1207">
        <v>1412</v>
      </c>
      <c r="K1207">
        <v>1548</v>
      </c>
      <c r="L1207">
        <v>1433</v>
      </c>
      <c r="M1207">
        <v>1394</v>
      </c>
      <c r="N1207">
        <v>1452</v>
      </c>
      <c r="O1207">
        <v>1608</v>
      </c>
      <c r="P1207">
        <v>1817</v>
      </c>
      <c r="Q1207">
        <v>1899</v>
      </c>
      <c r="R1207">
        <v>1983</v>
      </c>
      <c r="S1207">
        <v>1794</v>
      </c>
      <c r="T1207">
        <v>1676</v>
      </c>
      <c r="U1207">
        <v>1653</v>
      </c>
      <c r="V1207">
        <v>1526</v>
      </c>
      <c r="W1207">
        <v>1708</v>
      </c>
      <c r="X1207">
        <v>1701</v>
      </c>
      <c r="Y1207">
        <v>1760</v>
      </c>
    </row>
    <row r="1208" spans="1:25" x14ac:dyDescent="0.3">
      <c r="A1208" t="s">
        <v>16</v>
      </c>
      <c r="B1208" t="s">
        <v>15</v>
      </c>
      <c r="C1208" t="s">
        <v>245</v>
      </c>
      <c r="D1208" t="s">
        <v>307</v>
      </c>
      <c r="E1208">
        <v>22</v>
      </c>
      <c r="F1208">
        <v>1132</v>
      </c>
      <c r="G1208">
        <v>1139</v>
      </c>
      <c r="H1208">
        <v>1107</v>
      </c>
      <c r="I1208">
        <v>1180</v>
      </c>
      <c r="J1208">
        <v>1319</v>
      </c>
      <c r="K1208">
        <v>1208</v>
      </c>
      <c r="L1208">
        <v>1228</v>
      </c>
      <c r="M1208">
        <v>1110</v>
      </c>
      <c r="N1208">
        <v>1076</v>
      </c>
      <c r="O1208">
        <v>1139</v>
      </c>
      <c r="P1208">
        <v>1190</v>
      </c>
      <c r="Q1208">
        <v>1315</v>
      </c>
      <c r="R1208">
        <v>1409</v>
      </c>
      <c r="S1208">
        <v>1540</v>
      </c>
      <c r="T1208">
        <v>1476</v>
      </c>
      <c r="U1208">
        <v>1341</v>
      </c>
      <c r="V1208">
        <v>1332</v>
      </c>
      <c r="W1208">
        <v>1206</v>
      </c>
      <c r="X1208">
        <v>1349</v>
      </c>
      <c r="Y1208">
        <v>1417</v>
      </c>
    </row>
    <row r="1209" spans="1:25" x14ac:dyDescent="0.3">
      <c r="A1209" t="s">
        <v>16</v>
      </c>
      <c r="B1209" t="s">
        <v>15</v>
      </c>
      <c r="C1209" t="s">
        <v>245</v>
      </c>
      <c r="D1209" t="s">
        <v>307</v>
      </c>
      <c r="E1209">
        <v>23</v>
      </c>
      <c r="F1209">
        <v>772</v>
      </c>
      <c r="G1209">
        <v>880</v>
      </c>
      <c r="H1209">
        <v>984</v>
      </c>
      <c r="I1209">
        <v>974</v>
      </c>
      <c r="J1209">
        <v>1048</v>
      </c>
      <c r="K1209">
        <v>1143</v>
      </c>
      <c r="L1209">
        <v>980</v>
      </c>
      <c r="M1209">
        <v>1013</v>
      </c>
      <c r="N1209">
        <v>883</v>
      </c>
      <c r="O1209">
        <v>904</v>
      </c>
      <c r="P1209">
        <v>948</v>
      </c>
      <c r="Q1209">
        <v>994</v>
      </c>
      <c r="R1209">
        <v>1044</v>
      </c>
      <c r="S1209">
        <v>1175</v>
      </c>
      <c r="T1209">
        <v>1324</v>
      </c>
      <c r="U1209">
        <v>1252</v>
      </c>
      <c r="V1209">
        <v>1107</v>
      </c>
      <c r="W1209">
        <v>1096</v>
      </c>
      <c r="X1209">
        <v>1025</v>
      </c>
      <c r="Y1209">
        <v>1180</v>
      </c>
    </row>
    <row r="1210" spans="1:25" x14ac:dyDescent="0.3">
      <c r="A1210" t="s">
        <v>16</v>
      </c>
      <c r="B1210" t="s">
        <v>15</v>
      </c>
      <c r="C1210" t="s">
        <v>245</v>
      </c>
      <c r="D1210" t="s">
        <v>307</v>
      </c>
      <c r="E1210">
        <v>24</v>
      </c>
      <c r="F1210">
        <v>702</v>
      </c>
      <c r="G1210">
        <v>702</v>
      </c>
      <c r="H1210">
        <v>822</v>
      </c>
      <c r="I1210">
        <v>971</v>
      </c>
      <c r="J1210">
        <v>934</v>
      </c>
      <c r="K1210">
        <v>993</v>
      </c>
      <c r="L1210">
        <v>1079</v>
      </c>
      <c r="M1210">
        <v>915</v>
      </c>
      <c r="N1210">
        <v>910</v>
      </c>
      <c r="O1210">
        <v>843</v>
      </c>
      <c r="P1210">
        <v>831</v>
      </c>
      <c r="Q1210">
        <v>809</v>
      </c>
      <c r="R1210">
        <v>886</v>
      </c>
      <c r="S1210">
        <v>950</v>
      </c>
      <c r="T1210">
        <v>1047</v>
      </c>
      <c r="U1210">
        <v>1237</v>
      </c>
      <c r="V1210">
        <v>1141</v>
      </c>
      <c r="W1210">
        <v>1045</v>
      </c>
      <c r="X1210">
        <v>1010</v>
      </c>
      <c r="Y1210">
        <v>965</v>
      </c>
    </row>
    <row r="1211" spans="1:25" x14ac:dyDescent="0.3">
      <c r="A1211" t="s">
        <v>16</v>
      </c>
      <c r="B1211" t="s">
        <v>15</v>
      </c>
      <c r="C1211" t="s">
        <v>245</v>
      </c>
      <c r="D1211" t="s">
        <v>307</v>
      </c>
      <c r="E1211">
        <v>25</v>
      </c>
      <c r="F1211">
        <v>738</v>
      </c>
      <c r="G1211">
        <v>661</v>
      </c>
      <c r="H1211">
        <v>678</v>
      </c>
      <c r="I1211">
        <v>777</v>
      </c>
      <c r="J1211">
        <v>993</v>
      </c>
      <c r="K1211">
        <v>869</v>
      </c>
      <c r="L1211">
        <v>927</v>
      </c>
      <c r="M1211">
        <v>968</v>
      </c>
      <c r="N1211">
        <v>876</v>
      </c>
      <c r="O1211">
        <v>867</v>
      </c>
      <c r="P1211">
        <v>814</v>
      </c>
      <c r="Q1211">
        <v>807</v>
      </c>
      <c r="R1211">
        <v>770</v>
      </c>
      <c r="S1211">
        <v>851</v>
      </c>
      <c r="T1211">
        <v>894</v>
      </c>
      <c r="U1211">
        <v>991</v>
      </c>
      <c r="V1211">
        <v>1170</v>
      </c>
      <c r="W1211">
        <v>1118</v>
      </c>
      <c r="X1211">
        <v>1023</v>
      </c>
      <c r="Y1211">
        <v>981</v>
      </c>
    </row>
    <row r="1212" spans="1:25" x14ac:dyDescent="0.3">
      <c r="A1212" t="s">
        <v>16</v>
      </c>
      <c r="B1212" t="s">
        <v>15</v>
      </c>
      <c r="C1212" t="s">
        <v>245</v>
      </c>
      <c r="D1212" t="s">
        <v>307</v>
      </c>
      <c r="E1212">
        <v>26</v>
      </c>
      <c r="F1212">
        <v>711</v>
      </c>
      <c r="G1212">
        <v>719</v>
      </c>
      <c r="H1212">
        <v>665</v>
      </c>
      <c r="I1212">
        <v>678</v>
      </c>
      <c r="J1212">
        <v>780</v>
      </c>
      <c r="K1212">
        <v>968</v>
      </c>
      <c r="L1212">
        <v>855</v>
      </c>
      <c r="M1212">
        <v>861</v>
      </c>
      <c r="N1212">
        <v>930</v>
      </c>
      <c r="O1212">
        <v>881</v>
      </c>
      <c r="P1212">
        <v>846</v>
      </c>
      <c r="Q1212">
        <v>809</v>
      </c>
      <c r="R1212">
        <v>802</v>
      </c>
      <c r="S1212">
        <v>730</v>
      </c>
      <c r="T1212">
        <v>826</v>
      </c>
      <c r="U1212">
        <v>881</v>
      </c>
      <c r="V1212">
        <v>965</v>
      </c>
      <c r="W1212">
        <v>1126</v>
      </c>
      <c r="X1212">
        <v>1095</v>
      </c>
      <c r="Y1212">
        <v>1013</v>
      </c>
    </row>
    <row r="1213" spans="1:25" x14ac:dyDescent="0.3">
      <c r="A1213" t="s">
        <v>16</v>
      </c>
      <c r="B1213" t="s">
        <v>15</v>
      </c>
      <c r="C1213" t="s">
        <v>245</v>
      </c>
      <c r="D1213" t="s">
        <v>307</v>
      </c>
      <c r="E1213">
        <v>27</v>
      </c>
      <c r="F1213">
        <v>710</v>
      </c>
      <c r="G1213">
        <v>714</v>
      </c>
      <c r="H1213">
        <v>736</v>
      </c>
      <c r="I1213">
        <v>688</v>
      </c>
      <c r="J1213">
        <v>685</v>
      </c>
      <c r="K1213">
        <v>773</v>
      </c>
      <c r="L1213">
        <v>927</v>
      </c>
      <c r="M1213">
        <v>844</v>
      </c>
      <c r="N1213">
        <v>825</v>
      </c>
      <c r="O1213">
        <v>897</v>
      </c>
      <c r="P1213">
        <v>845</v>
      </c>
      <c r="Q1213">
        <v>828</v>
      </c>
      <c r="R1213">
        <v>796</v>
      </c>
      <c r="S1213">
        <v>792</v>
      </c>
      <c r="T1213">
        <v>713</v>
      </c>
      <c r="U1213">
        <v>809</v>
      </c>
      <c r="V1213">
        <v>855</v>
      </c>
      <c r="W1213">
        <v>983</v>
      </c>
      <c r="X1213">
        <v>1112</v>
      </c>
      <c r="Y1213">
        <v>1094</v>
      </c>
    </row>
    <row r="1214" spans="1:25" x14ac:dyDescent="0.3">
      <c r="A1214" t="s">
        <v>16</v>
      </c>
      <c r="B1214" t="s">
        <v>15</v>
      </c>
      <c r="C1214" t="s">
        <v>245</v>
      </c>
      <c r="D1214" t="s">
        <v>307</v>
      </c>
      <c r="E1214">
        <v>28</v>
      </c>
      <c r="F1214">
        <v>787</v>
      </c>
      <c r="G1214">
        <v>714</v>
      </c>
      <c r="H1214">
        <v>710</v>
      </c>
      <c r="I1214">
        <v>742</v>
      </c>
      <c r="J1214">
        <v>732</v>
      </c>
      <c r="K1214">
        <v>706</v>
      </c>
      <c r="L1214">
        <v>791</v>
      </c>
      <c r="M1214">
        <v>886</v>
      </c>
      <c r="N1214">
        <v>817</v>
      </c>
      <c r="O1214">
        <v>802</v>
      </c>
      <c r="P1214">
        <v>873</v>
      </c>
      <c r="Q1214">
        <v>823</v>
      </c>
      <c r="R1214">
        <v>833</v>
      </c>
      <c r="S1214">
        <v>787</v>
      </c>
      <c r="T1214">
        <v>761</v>
      </c>
      <c r="U1214">
        <v>699</v>
      </c>
      <c r="V1214">
        <v>795</v>
      </c>
      <c r="W1214">
        <v>891</v>
      </c>
      <c r="X1214">
        <v>965</v>
      </c>
      <c r="Y1214">
        <v>1122</v>
      </c>
    </row>
    <row r="1215" spans="1:25" x14ac:dyDescent="0.3">
      <c r="A1215" t="s">
        <v>16</v>
      </c>
      <c r="B1215" t="s">
        <v>15</v>
      </c>
      <c r="C1215" t="s">
        <v>245</v>
      </c>
      <c r="D1215" t="s">
        <v>307</v>
      </c>
      <c r="E1215">
        <v>29</v>
      </c>
      <c r="F1215">
        <v>854</v>
      </c>
      <c r="G1215">
        <v>772</v>
      </c>
      <c r="H1215">
        <v>740</v>
      </c>
      <c r="I1215">
        <v>720</v>
      </c>
      <c r="J1215">
        <v>773</v>
      </c>
      <c r="K1215">
        <v>721</v>
      </c>
      <c r="L1215">
        <v>690</v>
      </c>
      <c r="M1215">
        <v>769</v>
      </c>
      <c r="N1215">
        <v>868</v>
      </c>
      <c r="O1215">
        <v>798</v>
      </c>
      <c r="P1215">
        <v>769</v>
      </c>
      <c r="Q1215">
        <v>865</v>
      </c>
      <c r="R1215">
        <v>820</v>
      </c>
      <c r="S1215">
        <v>810</v>
      </c>
      <c r="T1215">
        <v>785</v>
      </c>
      <c r="U1215">
        <v>756</v>
      </c>
      <c r="V1215">
        <v>711</v>
      </c>
      <c r="W1215">
        <v>820</v>
      </c>
      <c r="X1215">
        <v>894</v>
      </c>
      <c r="Y1215">
        <v>969</v>
      </c>
    </row>
    <row r="1216" spans="1:25" x14ac:dyDescent="0.3">
      <c r="A1216" t="s">
        <v>16</v>
      </c>
      <c r="B1216" t="s">
        <v>15</v>
      </c>
      <c r="C1216" t="s">
        <v>245</v>
      </c>
      <c r="D1216" t="s">
        <v>307</v>
      </c>
      <c r="E1216">
        <v>30</v>
      </c>
      <c r="F1216">
        <v>886</v>
      </c>
      <c r="G1216">
        <v>843</v>
      </c>
      <c r="H1216">
        <v>765</v>
      </c>
      <c r="I1216">
        <v>738</v>
      </c>
      <c r="J1216">
        <v>728</v>
      </c>
      <c r="K1216">
        <v>764</v>
      </c>
      <c r="L1216">
        <v>706</v>
      </c>
      <c r="M1216">
        <v>688</v>
      </c>
      <c r="N1216">
        <v>762</v>
      </c>
      <c r="O1216">
        <v>838</v>
      </c>
      <c r="P1216">
        <v>774</v>
      </c>
      <c r="Q1216">
        <v>782</v>
      </c>
      <c r="R1216">
        <v>851</v>
      </c>
      <c r="S1216">
        <v>790</v>
      </c>
      <c r="T1216">
        <v>801</v>
      </c>
      <c r="U1216">
        <v>782</v>
      </c>
      <c r="V1216">
        <v>740</v>
      </c>
      <c r="W1216">
        <v>706</v>
      </c>
      <c r="X1216">
        <v>844</v>
      </c>
      <c r="Y1216">
        <v>899</v>
      </c>
    </row>
    <row r="1217" spans="1:25" x14ac:dyDescent="0.3">
      <c r="A1217" t="s">
        <v>16</v>
      </c>
      <c r="B1217" t="s">
        <v>15</v>
      </c>
      <c r="C1217" t="s">
        <v>245</v>
      </c>
      <c r="D1217" t="s">
        <v>307</v>
      </c>
      <c r="E1217">
        <v>31</v>
      </c>
      <c r="F1217">
        <v>907</v>
      </c>
      <c r="G1217">
        <v>883</v>
      </c>
      <c r="H1217">
        <v>864</v>
      </c>
      <c r="I1217">
        <v>768</v>
      </c>
      <c r="J1217">
        <v>768</v>
      </c>
      <c r="K1217">
        <v>715</v>
      </c>
      <c r="L1217">
        <v>755</v>
      </c>
      <c r="M1217">
        <v>701</v>
      </c>
      <c r="N1217">
        <v>676</v>
      </c>
      <c r="O1217">
        <v>751</v>
      </c>
      <c r="P1217">
        <v>814</v>
      </c>
      <c r="Q1217">
        <v>762</v>
      </c>
      <c r="R1217">
        <v>785</v>
      </c>
      <c r="S1217">
        <v>840</v>
      </c>
      <c r="T1217">
        <v>793</v>
      </c>
      <c r="U1217">
        <v>780</v>
      </c>
      <c r="V1217">
        <v>767</v>
      </c>
      <c r="W1217">
        <v>751</v>
      </c>
      <c r="X1217">
        <v>717</v>
      </c>
      <c r="Y1217">
        <v>861</v>
      </c>
    </row>
    <row r="1218" spans="1:25" x14ac:dyDescent="0.3">
      <c r="A1218" t="s">
        <v>16</v>
      </c>
      <c r="B1218" t="s">
        <v>15</v>
      </c>
      <c r="C1218" t="s">
        <v>245</v>
      </c>
      <c r="D1218" t="s">
        <v>307</v>
      </c>
      <c r="E1218">
        <v>32</v>
      </c>
      <c r="F1218">
        <v>970</v>
      </c>
      <c r="G1218">
        <v>913</v>
      </c>
      <c r="H1218">
        <v>895</v>
      </c>
      <c r="I1218">
        <v>863</v>
      </c>
      <c r="J1218">
        <v>788</v>
      </c>
      <c r="K1218">
        <v>772</v>
      </c>
      <c r="L1218">
        <v>705</v>
      </c>
      <c r="M1218">
        <v>758</v>
      </c>
      <c r="N1218">
        <v>703</v>
      </c>
      <c r="O1218">
        <v>678</v>
      </c>
      <c r="P1218">
        <v>751</v>
      </c>
      <c r="Q1218">
        <v>803</v>
      </c>
      <c r="R1218">
        <v>765</v>
      </c>
      <c r="S1218">
        <v>777</v>
      </c>
      <c r="T1218">
        <v>823</v>
      </c>
      <c r="U1218">
        <v>783</v>
      </c>
      <c r="V1218">
        <v>777</v>
      </c>
      <c r="W1218">
        <v>789</v>
      </c>
      <c r="X1218">
        <v>750</v>
      </c>
      <c r="Y1218">
        <v>739</v>
      </c>
    </row>
    <row r="1219" spans="1:25" x14ac:dyDescent="0.3">
      <c r="A1219" t="s">
        <v>16</v>
      </c>
      <c r="B1219" t="s">
        <v>15</v>
      </c>
      <c r="C1219" t="s">
        <v>245</v>
      </c>
      <c r="D1219" t="s">
        <v>307</v>
      </c>
      <c r="E1219">
        <v>33</v>
      </c>
      <c r="F1219">
        <v>965</v>
      </c>
      <c r="G1219">
        <v>955</v>
      </c>
      <c r="H1219">
        <v>912</v>
      </c>
      <c r="I1219">
        <v>895</v>
      </c>
      <c r="J1219">
        <v>874</v>
      </c>
      <c r="K1219">
        <v>797</v>
      </c>
      <c r="L1219">
        <v>752</v>
      </c>
      <c r="M1219">
        <v>695</v>
      </c>
      <c r="N1219">
        <v>766</v>
      </c>
      <c r="O1219">
        <v>696</v>
      </c>
      <c r="P1219">
        <v>691</v>
      </c>
      <c r="Q1219">
        <v>745</v>
      </c>
      <c r="R1219">
        <v>809</v>
      </c>
      <c r="S1219">
        <v>761</v>
      </c>
      <c r="T1219">
        <v>783</v>
      </c>
      <c r="U1219">
        <v>824</v>
      </c>
      <c r="V1219">
        <v>779</v>
      </c>
      <c r="W1219">
        <v>763</v>
      </c>
      <c r="X1219">
        <v>799</v>
      </c>
      <c r="Y1219">
        <v>774</v>
      </c>
    </row>
    <row r="1220" spans="1:25" x14ac:dyDescent="0.3">
      <c r="A1220" t="s">
        <v>16</v>
      </c>
      <c r="B1220" t="s">
        <v>15</v>
      </c>
      <c r="C1220" t="s">
        <v>245</v>
      </c>
      <c r="D1220" t="s">
        <v>307</v>
      </c>
      <c r="E1220">
        <v>34</v>
      </c>
      <c r="F1220">
        <v>960</v>
      </c>
      <c r="G1220">
        <v>961</v>
      </c>
      <c r="H1220">
        <v>952</v>
      </c>
      <c r="I1220">
        <v>909</v>
      </c>
      <c r="J1220">
        <v>913</v>
      </c>
      <c r="K1220">
        <v>884</v>
      </c>
      <c r="L1220">
        <v>786</v>
      </c>
      <c r="M1220">
        <v>737</v>
      </c>
      <c r="N1220">
        <v>696</v>
      </c>
      <c r="O1220">
        <v>772</v>
      </c>
      <c r="P1220">
        <v>696</v>
      </c>
      <c r="Q1220">
        <v>699</v>
      </c>
      <c r="R1220">
        <v>738</v>
      </c>
      <c r="S1220">
        <v>805</v>
      </c>
      <c r="T1220">
        <v>770</v>
      </c>
      <c r="U1220">
        <v>788</v>
      </c>
      <c r="V1220">
        <v>816</v>
      </c>
      <c r="W1220">
        <v>785</v>
      </c>
      <c r="X1220">
        <v>779</v>
      </c>
      <c r="Y1220">
        <v>819</v>
      </c>
    </row>
    <row r="1221" spans="1:25" x14ac:dyDescent="0.3">
      <c r="A1221" t="s">
        <v>16</v>
      </c>
      <c r="B1221" t="s">
        <v>15</v>
      </c>
      <c r="C1221" t="s">
        <v>245</v>
      </c>
      <c r="D1221" t="s">
        <v>307</v>
      </c>
      <c r="E1221">
        <v>35</v>
      </c>
      <c r="F1221">
        <v>921</v>
      </c>
      <c r="G1221">
        <v>956</v>
      </c>
      <c r="H1221">
        <v>965</v>
      </c>
      <c r="I1221">
        <v>951</v>
      </c>
      <c r="J1221">
        <v>919</v>
      </c>
      <c r="K1221">
        <v>910</v>
      </c>
      <c r="L1221">
        <v>879</v>
      </c>
      <c r="M1221">
        <v>768</v>
      </c>
      <c r="N1221">
        <v>733</v>
      </c>
      <c r="O1221">
        <v>702</v>
      </c>
      <c r="P1221">
        <v>762</v>
      </c>
      <c r="Q1221">
        <v>686</v>
      </c>
      <c r="R1221">
        <v>709</v>
      </c>
      <c r="S1221">
        <v>742</v>
      </c>
      <c r="T1221">
        <v>815</v>
      </c>
      <c r="U1221">
        <v>750</v>
      </c>
      <c r="V1221">
        <v>787</v>
      </c>
      <c r="W1221">
        <v>824</v>
      </c>
      <c r="X1221">
        <v>806</v>
      </c>
      <c r="Y1221">
        <v>799</v>
      </c>
    </row>
    <row r="1222" spans="1:25" x14ac:dyDescent="0.3">
      <c r="A1222" t="s">
        <v>16</v>
      </c>
      <c r="B1222" t="s">
        <v>15</v>
      </c>
      <c r="C1222" t="s">
        <v>245</v>
      </c>
      <c r="D1222" t="s">
        <v>307</v>
      </c>
      <c r="E1222">
        <v>36</v>
      </c>
      <c r="F1222">
        <v>942</v>
      </c>
      <c r="G1222">
        <v>940</v>
      </c>
      <c r="H1222">
        <v>942</v>
      </c>
      <c r="I1222">
        <v>963</v>
      </c>
      <c r="J1222">
        <v>950</v>
      </c>
      <c r="K1222">
        <v>913</v>
      </c>
      <c r="L1222">
        <v>902</v>
      </c>
      <c r="M1222">
        <v>881</v>
      </c>
      <c r="N1222">
        <v>767</v>
      </c>
      <c r="O1222">
        <v>729</v>
      </c>
      <c r="P1222">
        <v>710</v>
      </c>
      <c r="Q1222">
        <v>761</v>
      </c>
      <c r="R1222">
        <v>678</v>
      </c>
      <c r="S1222">
        <v>710</v>
      </c>
      <c r="T1222">
        <v>747</v>
      </c>
      <c r="U1222">
        <v>821</v>
      </c>
      <c r="V1222">
        <v>736</v>
      </c>
      <c r="W1222">
        <v>789</v>
      </c>
      <c r="X1222">
        <v>830</v>
      </c>
      <c r="Y1222">
        <v>811</v>
      </c>
    </row>
    <row r="1223" spans="1:25" x14ac:dyDescent="0.3">
      <c r="A1223" t="s">
        <v>16</v>
      </c>
      <c r="B1223" t="s">
        <v>15</v>
      </c>
      <c r="C1223" t="s">
        <v>245</v>
      </c>
      <c r="D1223" t="s">
        <v>307</v>
      </c>
      <c r="E1223">
        <v>37</v>
      </c>
      <c r="F1223">
        <v>962</v>
      </c>
      <c r="G1223">
        <v>961</v>
      </c>
      <c r="H1223">
        <v>952</v>
      </c>
      <c r="I1223">
        <v>948</v>
      </c>
      <c r="J1223">
        <v>974</v>
      </c>
      <c r="K1223">
        <v>950</v>
      </c>
      <c r="L1223">
        <v>912</v>
      </c>
      <c r="M1223">
        <v>903</v>
      </c>
      <c r="N1223">
        <v>880</v>
      </c>
      <c r="O1223">
        <v>772</v>
      </c>
      <c r="P1223">
        <v>718</v>
      </c>
      <c r="Q1223">
        <v>714</v>
      </c>
      <c r="R1223">
        <v>773</v>
      </c>
      <c r="S1223">
        <v>687</v>
      </c>
      <c r="T1223">
        <v>720</v>
      </c>
      <c r="U1223">
        <v>756</v>
      </c>
      <c r="V1223">
        <v>821</v>
      </c>
      <c r="W1223">
        <v>734</v>
      </c>
      <c r="X1223">
        <v>792</v>
      </c>
      <c r="Y1223">
        <v>828</v>
      </c>
    </row>
    <row r="1224" spans="1:25" x14ac:dyDescent="0.3">
      <c r="A1224" t="s">
        <v>16</v>
      </c>
      <c r="B1224" t="s">
        <v>15</v>
      </c>
      <c r="C1224" t="s">
        <v>245</v>
      </c>
      <c r="D1224" t="s">
        <v>307</v>
      </c>
      <c r="E1224">
        <v>38</v>
      </c>
      <c r="F1224">
        <v>943</v>
      </c>
      <c r="G1224">
        <v>967</v>
      </c>
      <c r="H1224">
        <v>984</v>
      </c>
      <c r="I1224">
        <v>970</v>
      </c>
      <c r="J1224">
        <v>962</v>
      </c>
      <c r="K1224">
        <v>972</v>
      </c>
      <c r="L1224">
        <v>943</v>
      </c>
      <c r="M1224">
        <v>917</v>
      </c>
      <c r="N1224">
        <v>898</v>
      </c>
      <c r="O1224">
        <v>890</v>
      </c>
      <c r="P1224">
        <v>786</v>
      </c>
      <c r="Q1224">
        <v>718</v>
      </c>
      <c r="R1224">
        <v>725</v>
      </c>
      <c r="S1224">
        <v>770</v>
      </c>
      <c r="T1224">
        <v>681</v>
      </c>
      <c r="U1224">
        <v>722</v>
      </c>
      <c r="V1224">
        <v>758</v>
      </c>
      <c r="W1224">
        <v>815</v>
      </c>
      <c r="X1224">
        <v>742</v>
      </c>
      <c r="Y1224">
        <v>790</v>
      </c>
    </row>
    <row r="1225" spans="1:25" x14ac:dyDescent="0.3">
      <c r="A1225" t="s">
        <v>16</v>
      </c>
      <c r="B1225" t="s">
        <v>15</v>
      </c>
      <c r="C1225" t="s">
        <v>245</v>
      </c>
      <c r="D1225" t="s">
        <v>307</v>
      </c>
      <c r="E1225">
        <v>39</v>
      </c>
      <c r="F1225">
        <v>950</v>
      </c>
      <c r="G1225">
        <v>954</v>
      </c>
      <c r="H1225">
        <v>972</v>
      </c>
      <c r="I1225">
        <v>999</v>
      </c>
      <c r="J1225">
        <v>978</v>
      </c>
      <c r="K1225">
        <v>959</v>
      </c>
      <c r="L1225">
        <v>977</v>
      </c>
      <c r="M1225">
        <v>950</v>
      </c>
      <c r="N1225">
        <v>922</v>
      </c>
      <c r="O1225">
        <v>904</v>
      </c>
      <c r="P1225">
        <v>892</v>
      </c>
      <c r="Q1225">
        <v>776</v>
      </c>
      <c r="R1225">
        <v>715</v>
      </c>
      <c r="S1225">
        <v>725</v>
      </c>
      <c r="T1225">
        <v>763</v>
      </c>
      <c r="U1225">
        <v>687</v>
      </c>
      <c r="V1225">
        <v>710</v>
      </c>
      <c r="W1225">
        <v>763</v>
      </c>
      <c r="X1225">
        <v>832</v>
      </c>
      <c r="Y1225">
        <v>743</v>
      </c>
    </row>
    <row r="1226" spans="1:25" x14ac:dyDescent="0.3">
      <c r="A1226" t="s">
        <v>16</v>
      </c>
      <c r="B1226" t="s">
        <v>15</v>
      </c>
      <c r="C1226" t="s">
        <v>245</v>
      </c>
      <c r="D1226" t="s">
        <v>307</v>
      </c>
      <c r="E1226">
        <v>40</v>
      </c>
      <c r="F1226">
        <v>911</v>
      </c>
      <c r="G1226">
        <v>967</v>
      </c>
      <c r="H1226">
        <v>963</v>
      </c>
      <c r="I1226">
        <v>954</v>
      </c>
      <c r="J1226">
        <v>1000</v>
      </c>
      <c r="K1226">
        <v>972</v>
      </c>
      <c r="L1226">
        <v>966</v>
      </c>
      <c r="M1226">
        <v>968</v>
      </c>
      <c r="N1226">
        <v>946</v>
      </c>
      <c r="O1226">
        <v>928</v>
      </c>
      <c r="P1226">
        <v>900</v>
      </c>
      <c r="Q1226">
        <v>894</v>
      </c>
      <c r="R1226">
        <v>771</v>
      </c>
      <c r="S1226">
        <v>712</v>
      </c>
      <c r="T1226">
        <v>715</v>
      </c>
      <c r="U1226">
        <v>773</v>
      </c>
      <c r="V1226">
        <v>689</v>
      </c>
      <c r="W1226">
        <v>710</v>
      </c>
      <c r="X1226">
        <v>780</v>
      </c>
      <c r="Y1226">
        <v>838</v>
      </c>
    </row>
    <row r="1227" spans="1:25" x14ac:dyDescent="0.3">
      <c r="A1227" t="s">
        <v>16</v>
      </c>
      <c r="B1227" t="s">
        <v>15</v>
      </c>
      <c r="C1227" t="s">
        <v>245</v>
      </c>
      <c r="D1227" t="s">
        <v>307</v>
      </c>
      <c r="E1227">
        <v>41</v>
      </c>
      <c r="F1227">
        <v>903</v>
      </c>
      <c r="G1227">
        <v>912</v>
      </c>
      <c r="H1227">
        <v>955</v>
      </c>
      <c r="I1227">
        <v>966</v>
      </c>
      <c r="J1227">
        <v>947</v>
      </c>
      <c r="K1227">
        <v>1010</v>
      </c>
      <c r="L1227">
        <v>989</v>
      </c>
      <c r="M1227">
        <v>967</v>
      </c>
      <c r="N1227">
        <v>968</v>
      </c>
      <c r="O1227">
        <v>933</v>
      </c>
      <c r="P1227">
        <v>912</v>
      </c>
      <c r="Q1227">
        <v>897</v>
      </c>
      <c r="R1227">
        <v>888</v>
      </c>
      <c r="S1227">
        <v>764</v>
      </c>
      <c r="T1227">
        <v>706</v>
      </c>
      <c r="U1227">
        <v>720</v>
      </c>
      <c r="V1227">
        <v>778</v>
      </c>
      <c r="W1227">
        <v>691</v>
      </c>
      <c r="X1227">
        <v>718</v>
      </c>
      <c r="Y1227">
        <v>772</v>
      </c>
    </row>
    <row r="1228" spans="1:25" x14ac:dyDescent="0.3">
      <c r="A1228" t="s">
        <v>16</v>
      </c>
      <c r="B1228" t="s">
        <v>15</v>
      </c>
      <c r="C1228" t="s">
        <v>245</v>
      </c>
      <c r="D1228" t="s">
        <v>307</v>
      </c>
      <c r="E1228">
        <v>42</v>
      </c>
      <c r="F1228">
        <v>926</v>
      </c>
      <c r="G1228">
        <v>904</v>
      </c>
      <c r="H1228">
        <v>921</v>
      </c>
      <c r="I1228">
        <v>966</v>
      </c>
      <c r="J1228">
        <v>968</v>
      </c>
      <c r="K1228">
        <v>947</v>
      </c>
      <c r="L1228">
        <v>1017</v>
      </c>
      <c r="M1228">
        <v>986</v>
      </c>
      <c r="N1228">
        <v>972</v>
      </c>
      <c r="O1228">
        <v>967</v>
      </c>
      <c r="P1228">
        <v>931</v>
      </c>
      <c r="Q1228">
        <v>916</v>
      </c>
      <c r="R1228">
        <v>901</v>
      </c>
      <c r="S1228">
        <v>884</v>
      </c>
      <c r="T1228">
        <v>775</v>
      </c>
      <c r="U1228">
        <v>703</v>
      </c>
      <c r="V1228">
        <v>724</v>
      </c>
      <c r="W1228">
        <v>786</v>
      </c>
      <c r="X1228">
        <v>723</v>
      </c>
      <c r="Y1228">
        <v>720</v>
      </c>
    </row>
    <row r="1229" spans="1:25" x14ac:dyDescent="0.3">
      <c r="A1229" t="s">
        <v>16</v>
      </c>
      <c r="B1229" t="s">
        <v>15</v>
      </c>
      <c r="C1229" t="s">
        <v>245</v>
      </c>
      <c r="D1229" t="s">
        <v>307</v>
      </c>
      <c r="E1229">
        <v>43</v>
      </c>
      <c r="F1229">
        <v>871</v>
      </c>
      <c r="G1229">
        <v>922</v>
      </c>
      <c r="H1229">
        <v>922</v>
      </c>
      <c r="I1229">
        <v>932</v>
      </c>
      <c r="J1229">
        <v>969</v>
      </c>
      <c r="K1229">
        <v>957</v>
      </c>
      <c r="L1229">
        <v>949</v>
      </c>
      <c r="M1229">
        <v>1020</v>
      </c>
      <c r="N1229">
        <v>989</v>
      </c>
      <c r="O1229">
        <v>969</v>
      </c>
      <c r="P1229">
        <v>977</v>
      </c>
      <c r="Q1229">
        <v>937</v>
      </c>
      <c r="R1229">
        <v>916</v>
      </c>
      <c r="S1229">
        <v>904</v>
      </c>
      <c r="T1229">
        <v>874</v>
      </c>
      <c r="U1229">
        <v>774</v>
      </c>
      <c r="V1229">
        <v>694</v>
      </c>
      <c r="W1229">
        <v>726</v>
      </c>
      <c r="X1229">
        <v>786</v>
      </c>
      <c r="Y1229">
        <v>725</v>
      </c>
    </row>
    <row r="1230" spans="1:25" x14ac:dyDescent="0.3">
      <c r="A1230" t="s">
        <v>16</v>
      </c>
      <c r="B1230" t="s">
        <v>15</v>
      </c>
      <c r="C1230" t="s">
        <v>245</v>
      </c>
      <c r="D1230" t="s">
        <v>307</v>
      </c>
      <c r="E1230">
        <v>44</v>
      </c>
      <c r="F1230">
        <v>761</v>
      </c>
      <c r="G1230">
        <v>877</v>
      </c>
      <c r="H1230">
        <v>920</v>
      </c>
      <c r="I1230">
        <v>940</v>
      </c>
      <c r="J1230">
        <v>933</v>
      </c>
      <c r="K1230">
        <v>982</v>
      </c>
      <c r="L1230">
        <v>970</v>
      </c>
      <c r="M1230">
        <v>950</v>
      </c>
      <c r="N1230">
        <v>1032</v>
      </c>
      <c r="O1230">
        <v>994</v>
      </c>
      <c r="P1230">
        <v>968</v>
      </c>
      <c r="Q1230">
        <v>976</v>
      </c>
      <c r="R1230">
        <v>936</v>
      </c>
      <c r="S1230">
        <v>903</v>
      </c>
      <c r="T1230">
        <v>898</v>
      </c>
      <c r="U1230">
        <v>882</v>
      </c>
      <c r="V1230">
        <v>775</v>
      </c>
      <c r="W1230">
        <v>689</v>
      </c>
      <c r="X1230">
        <v>733</v>
      </c>
      <c r="Y1230">
        <v>776</v>
      </c>
    </row>
    <row r="1231" spans="1:25" x14ac:dyDescent="0.3">
      <c r="A1231" t="s">
        <v>16</v>
      </c>
      <c r="B1231" t="s">
        <v>15</v>
      </c>
      <c r="C1231" t="s">
        <v>245</v>
      </c>
      <c r="D1231" t="s">
        <v>307</v>
      </c>
      <c r="E1231">
        <v>45</v>
      </c>
      <c r="F1231">
        <v>799</v>
      </c>
      <c r="G1231">
        <v>771</v>
      </c>
      <c r="H1231">
        <v>885</v>
      </c>
      <c r="I1231">
        <v>917</v>
      </c>
      <c r="J1231">
        <v>939</v>
      </c>
      <c r="K1231">
        <v>931</v>
      </c>
      <c r="L1231">
        <v>988</v>
      </c>
      <c r="M1231">
        <v>982</v>
      </c>
      <c r="N1231">
        <v>952</v>
      </c>
      <c r="O1231">
        <v>1050</v>
      </c>
      <c r="P1231">
        <v>1007</v>
      </c>
      <c r="Q1231">
        <v>964</v>
      </c>
      <c r="R1231">
        <v>975</v>
      </c>
      <c r="S1231">
        <v>936</v>
      </c>
      <c r="T1231">
        <v>907</v>
      </c>
      <c r="U1231">
        <v>904</v>
      </c>
      <c r="V1231">
        <v>886</v>
      </c>
      <c r="W1231">
        <v>781</v>
      </c>
      <c r="X1231">
        <v>695</v>
      </c>
      <c r="Y1231">
        <v>742</v>
      </c>
    </row>
    <row r="1232" spans="1:25" x14ac:dyDescent="0.3">
      <c r="A1232" t="s">
        <v>16</v>
      </c>
      <c r="B1232" t="s">
        <v>15</v>
      </c>
      <c r="C1232" t="s">
        <v>245</v>
      </c>
      <c r="D1232" t="s">
        <v>307</v>
      </c>
      <c r="E1232">
        <v>46</v>
      </c>
      <c r="F1232">
        <v>753</v>
      </c>
      <c r="G1232">
        <v>800</v>
      </c>
      <c r="H1232">
        <v>782</v>
      </c>
      <c r="I1232">
        <v>889</v>
      </c>
      <c r="J1232">
        <v>929</v>
      </c>
      <c r="K1232">
        <v>943</v>
      </c>
      <c r="L1232">
        <v>935</v>
      </c>
      <c r="M1232">
        <v>979</v>
      </c>
      <c r="N1232">
        <v>979</v>
      </c>
      <c r="O1232">
        <v>946</v>
      </c>
      <c r="P1232">
        <v>1048</v>
      </c>
      <c r="Q1232">
        <v>988</v>
      </c>
      <c r="R1232">
        <v>958</v>
      </c>
      <c r="S1232">
        <v>966</v>
      </c>
      <c r="T1232">
        <v>932</v>
      </c>
      <c r="U1232">
        <v>920</v>
      </c>
      <c r="V1232">
        <v>921</v>
      </c>
      <c r="W1232">
        <v>893</v>
      </c>
      <c r="X1232">
        <v>782</v>
      </c>
      <c r="Y1232">
        <v>704</v>
      </c>
    </row>
    <row r="1233" spans="1:25" x14ac:dyDescent="0.3">
      <c r="A1233" t="s">
        <v>16</v>
      </c>
      <c r="B1233" t="s">
        <v>15</v>
      </c>
      <c r="C1233" t="s">
        <v>245</v>
      </c>
      <c r="D1233" t="s">
        <v>307</v>
      </c>
      <c r="E1233">
        <v>47</v>
      </c>
      <c r="F1233">
        <v>823</v>
      </c>
      <c r="G1233">
        <v>763</v>
      </c>
      <c r="H1233">
        <v>798</v>
      </c>
      <c r="I1233">
        <v>788</v>
      </c>
      <c r="J1233">
        <v>890</v>
      </c>
      <c r="K1233">
        <v>927</v>
      </c>
      <c r="L1233">
        <v>947</v>
      </c>
      <c r="M1233">
        <v>946</v>
      </c>
      <c r="N1233">
        <v>985</v>
      </c>
      <c r="O1233">
        <v>972</v>
      </c>
      <c r="P1233">
        <v>941</v>
      </c>
      <c r="Q1233">
        <v>1048</v>
      </c>
      <c r="R1233">
        <v>998</v>
      </c>
      <c r="S1233">
        <v>961</v>
      </c>
      <c r="T1233">
        <v>974</v>
      </c>
      <c r="U1233">
        <v>938</v>
      </c>
      <c r="V1233">
        <v>915</v>
      </c>
      <c r="W1233">
        <v>932</v>
      </c>
      <c r="X1233">
        <v>903</v>
      </c>
      <c r="Y1233">
        <v>777</v>
      </c>
    </row>
    <row r="1234" spans="1:25" x14ac:dyDescent="0.3">
      <c r="A1234" t="s">
        <v>16</v>
      </c>
      <c r="B1234" t="s">
        <v>15</v>
      </c>
      <c r="C1234" t="s">
        <v>245</v>
      </c>
      <c r="D1234" t="s">
        <v>307</v>
      </c>
      <c r="E1234">
        <v>48</v>
      </c>
      <c r="F1234">
        <v>790</v>
      </c>
      <c r="G1234">
        <v>815</v>
      </c>
      <c r="H1234">
        <v>784</v>
      </c>
      <c r="I1234">
        <v>794</v>
      </c>
      <c r="J1234">
        <v>803</v>
      </c>
      <c r="K1234">
        <v>877</v>
      </c>
      <c r="L1234">
        <v>942</v>
      </c>
      <c r="M1234">
        <v>941</v>
      </c>
      <c r="N1234">
        <v>950</v>
      </c>
      <c r="O1234">
        <v>983</v>
      </c>
      <c r="P1234">
        <v>982</v>
      </c>
      <c r="Q1234">
        <v>938</v>
      </c>
      <c r="R1234">
        <v>1052</v>
      </c>
      <c r="S1234">
        <v>989</v>
      </c>
      <c r="T1234">
        <v>955</v>
      </c>
      <c r="U1234">
        <v>977</v>
      </c>
      <c r="V1234">
        <v>947</v>
      </c>
      <c r="W1234">
        <v>917</v>
      </c>
      <c r="X1234">
        <v>927</v>
      </c>
      <c r="Y1234">
        <v>901</v>
      </c>
    </row>
    <row r="1235" spans="1:25" x14ac:dyDescent="0.3">
      <c r="A1235" t="s">
        <v>16</v>
      </c>
      <c r="B1235" t="s">
        <v>15</v>
      </c>
      <c r="C1235" t="s">
        <v>245</v>
      </c>
      <c r="D1235" t="s">
        <v>307</v>
      </c>
      <c r="E1235">
        <v>49</v>
      </c>
      <c r="F1235">
        <v>806</v>
      </c>
      <c r="G1235">
        <v>802</v>
      </c>
      <c r="H1235">
        <v>808</v>
      </c>
      <c r="I1235">
        <v>779</v>
      </c>
      <c r="J1235">
        <v>805</v>
      </c>
      <c r="K1235">
        <v>805</v>
      </c>
      <c r="L1235">
        <v>884</v>
      </c>
      <c r="M1235">
        <v>944</v>
      </c>
      <c r="N1235">
        <v>939</v>
      </c>
      <c r="O1235">
        <v>942</v>
      </c>
      <c r="P1235">
        <v>995</v>
      </c>
      <c r="Q1235">
        <v>988</v>
      </c>
      <c r="R1235">
        <v>953</v>
      </c>
      <c r="S1235">
        <v>1067</v>
      </c>
      <c r="T1235">
        <v>986</v>
      </c>
      <c r="U1235">
        <v>962</v>
      </c>
      <c r="V1235">
        <v>982</v>
      </c>
      <c r="W1235">
        <v>963</v>
      </c>
      <c r="X1235">
        <v>922</v>
      </c>
      <c r="Y1235">
        <v>921</v>
      </c>
    </row>
    <row r="1236" spans="1:25" x14ac:dyDescent="0.3">
      <c r="A1236" t="s">
        <v>16</v>
      </c>
      <c r="B1236" t="s">
        <v>15</v>
      </c>
      <c r="C1236" t="s">
        <v>245</v>
      </c>
      <c r="D1236" t="s">
        <v>307</v>
      </c>
      <c r="E1236">
        <v>50</v>
      </c>
      <c r="F1236">
        <v>849</v>
      </c>
      <c r="G1236">
        <v>795</v>
      </c>
      <c r="H1236">
        <v>808</v>
      </c>
      <c r="I1236">
        <v>811</v>
      </c>
      <c r="J1236">
        <v>782</v>
      </c>
      <c r="K1236">
        <v>794</v>
      </c>
      <c r="L1236">
        <v>795</v>
      </c>
      <c r="M1236">
        <v>887</v>
      </c>
      <c r="N1236">
        <v>942</v>
      </c>
      <c r="O1236">
        <v>935</v>
      </c>
      <c r="P1236">
        <v>938</v>
      </c>
      <c r="Q1236">
        <v>992</v>
      </c>
      <c r="R1236">
        <v>1006</v>
      </c>
      <c r="S1236">
        <v>959</v>
      </c>
      <c r="T1236">
        <v>1065</v>
      </c>
      <c r="U1236">
        <v>999</v>
      </c>
      <c r="V1236">
        <v>969</v>
      </c>
      <c r="W1236">
        <v>985</v>
      </c>
      <c r="X1236">
        <v>974</v>
      </c>
      <c r="Y1236">
        <v>925</v>
      </c>
    </row>
    <row r="1237" spans="1:25" x14ac:dyDescent="0.3">
      <c r="A1237" t="s">
        <v>16</v>
      </c>
      <c r="B1237" t="s">
        <v>15</v>
      </c>
      <c r="C1237" t="s">
        <v>245</v>
      </c>
      <c r="D1237" t="s">
        <v>307</v>
      </c>
      <c r="E1237">
        <v>51</v>
      </c>
      <c r="F1237">
        <v>894</v>
      </c>
      <c r="G1237">
        <v>839</v>
      </c>
      <c r="H1237">
        <v>798</v>
      </c>
      <c r="I1237">
        <v>809</v>
      </c>
      <c r="J1237">
        <v>819</v>
      </c>
      <c r="K1237">
        <v>794</v>
      </c>
      <c r="L1237">
        <v>790</v>
      </c>
      <c r="M1237">
        <v>805</v>
      </c>
      <c r="N1237">
        <v>893</v>
      </c>
      <c r="O1237">
        <v>950</v>
      </c>
      <c r="P1237">
        <v>940</v>
      </c>
      <c r="Q1237">
        <v>948</v>
      </c>
      <c r="R1237">
        <v>982</v>
      </c>
      <c r="S1237">
        <v>1006</v>
      </c>
      <c r="T1237">
        <v>960</v>
      </c>
      <c r="U1237">
        <v>1073</v>
      </c>
      <c r="V1237">
        <v>986</v>
      </c>
      <c r="W1237">
        <v>970</v>
      </c>
      <c r="X1237">
        <v>980</v>
      </c>
      <c r="Y1237">
        <v>974</v>
      </c>
    </row>
    <row r="1238" spans="1:25" x14ac:dyDescent="0.3">
      <c r="A1238" t="s">
        <v>16</v>
      </c>
      <c r="B1238" t="s">
        <v>15</v>
      </c>
      <c r="C1238" t="s">
        <v>245</v>
      </c>
      <c r="D1238" t="s">
        <v>307</v>
      </c>
      <c r="E1238">
        <v>52</v>
      </c>
      <c r="F1238">
        <v>842</v>
      </c>
      <c r="G1238">
        <v>889</v>
      </c>
      <c r="H1238">
        <v>840</v>
      </c>
      <c r="I1238">
        <v>792</v>
      </c>
      <c r="J1238">
        <v>814</v>
      </c>
      <c r="K1238">
        <v>821</v>
      </c>
      <c r="L1238">
        <v>782</v>
      </c>
      <c r="M1238">
        <v>792</v>
      </c>
      <c r="N1238">
        <v>811</v>
      </c>
      <c r="O1238">
        <v>881</v>
      </c>
      <c r="P1238">
        <v>934</v>
      </c>
      <c r="Q1238">
        <v>927</v>
      </c>
      <c r="R1238">
        <v>949</v>
      </c>
      <c r="S1238">
        <v>986</v>
      </c>
      <c r="T1238">
        <v>1002</v>
      </c>
      <c r="U1238">
        <v>972</v>
      </c>
      <c r="V1238">
        <v>1084</v>
      </c>
      <c r="W1238">
        <v>1007</v>
      </c>
      <c r="X1238">
        <v>988</v>
      </c>
      <c r="Y1238">
        <v>985</v>
      </c>
    </row>
    <row r="1239" spans="1:25" x14ac:dyDescent="0.3">
      <c r="A1239" t="s">
        <v>16</v>
      </c>
      <c r="B1239" t="s">
        <v>15</v>
      </c>
      <c r="C1239" t="s">
        <v>245</v>
      </c>
      <c r="D1239" t="s">
        <v>307</v>
      </c>
      <c r="E1239">
        <v>53</v>
      </c>
      <c r="F1239">
        <v>916</v>
      </c>
      <c r="G1239">
        <v>848</v>
      </c>
      <c r="H1239">
        <v>894</v>
      </c>
      <c r="I1239">
        <v>836</v>
      </c>
      <c r="J1239">
        <v>801</v>
      </c>
      <c r="K1239">
        <v>817</v>
      </c>
      <c r="L1239">
        <v>823</v>
      </c>
      <c r="M1239">
        <v>789</v>
      </c>
      <c r="N1239">
        <v>788</v>
      </c>
      <c r="O1239">
        <v>823</v>
      </c>
      <c r="P1239">
        <v>884</v>
      </c>
      <c r="Q1239">
        <v>942</v>
      </c>
      <c r="R1239">
        <v>925</v>
      </c>
      <c r="S1239">
        <v>935</v>
      </c>
      <c r="T1239">
        <v>1004</v>
      </c>
      <c r="U1239">
        <v>997</v>
      </c>
      <c r="V1239">
        <v>972</v>
      </c>
      <c r="W1239">
        <v>1085</v>
      </c>
      <c r="X1239">
        <v>996</v>
      </c>
      <c r="Y1239">
        <v>991</v>
      </c>
    </row>
    <row r="1240" spans="1:25" x14ac:dyDescent="0.3">
      <c r="A1240" t="s">
        <v>16</v>
      </c>
      <c r="B1240" t="s">
        <v>15</v>
      </c>
      <c r="C1240" t="s">
        <v>245</v>
      </c>
      <c r="D1240" t="s">
        <v>307</v>
      </c>
      <c r="E1240">
        <v>54</v>
      </c>
      <c r="F1240">
        <v>1018</v>
      </c>
      <c r="G1240">
        <v>910</v>
      </c>
      <c r="H1240">
        <v>849</v>
      </c>
      <c r="I1240">
        <v>890</v>
      </c>
      <c r="J1240">
        <v>832</v>
      </c>
      <c r="K1240">
        <v>805</v>
      </c>
      <c r="L1240">
        <v>809</v>
      </c>
      <c r="M1240">
        <v>823</v>
      </c>
      <c r="N1240">
        <v>790</v>
      </c>
      <c r="O1240">
        <v>791</v>
      </c>
      <c r="P1240">
        <v>825</v>
      </c>
      <c r="Q1240">
        <v>888</v>
      </c>
      <c r="R1240">
        <v>931</v>
      </c>
      <c r="S1240">
        <v>923</v>
      </c>
      <c r="T1240">
        <v>948</v>
      </c>
      <c r="U1240">
        <v>1001</v>
      </c>
      <c r="V1240">
        <v>1003</v>
      </c>
      <c r="W1240">
        <v>978</v>
      </c>
      <c r="X1240">
        <v>1079</v>
      </c>
      <c r="Y1240">
        <v>990</v>
      </c>
    </row>
    <row r="1241" spans="1:25" x14ac:dyDescent="0.3">
      <c r="A1241" t="s">
        <v>16</v>
      </c>
      <c r="B1241" t="s">
        <v>15</v>
      </c>
      <c r="C1241" t="s">
        <v>245</v>
      </c>
      <c r="D1241" t="s">
        <v>307</v>
      </c>
      <c r="E1241">
        <v>55</v>
      </c>
      <c r="F1241">
        <v>812</v>
      </c>
      <c r="G1241">
        <v>1025</v>
      </c>
      <c r="H1241">
        <v>929</v>
      </c>
      <c r="I1241">
        <v>848</v>
      </c>
      <c r="J1241">
        <v>901</v>
      </c>
      <c r="K1241">
        <v>823</v>
      </c>
      <c r="L1241">
        <v>803</v>
      </c>
      <c r="M1241">
        <v>812</v>
      </c>
      <c r="N1241">
        <v>820</v>
      </c>
      <c r="O1241">
        <v>790</v>
      </c>
      <c r="P1241">
        <v>793</v>
      </c>
      <c r="Q1241">
        <v>815</v>
      </c>
      <c r="R1241">
        <v>898</v>
      </c>
      <c r="S1241">
        <v>939</v>
      </c>
      <c r="T1241">
        <v>929</v>
      </c>
      <c r="U1241">
        <v>933</v>
      </c>
      <c r="V1241">
        <v>1014</v>
      </c>
      <c r="W1241">
        <v>1005</v>
      </c>
      <c r="X1241">
        <v>984</v>
      </c>
      <c r="Y1241">
        <v>1097</v>
      </c>
    </row>
    <row r="1242" spans="1:25" x14ac:dyDescent="0.3">
      <c r="A1242" t="s">
        <v>16</v>
      </c>
      <c r="B1242" t="s">
        <v>15</v>
      </c>
      <c r="C1242" t="s">
        <v>245</v>
      </c>
      <c r="D1242" t="s">
        <v>307</v>
      </c>
      <c r="E1242">
        <v>56</v>
      </c>
      <c r="F1242">
        <v>821</v>
      </c>
      <c r="G1242">
        <v>818</v>
      </c>
      <c r="H1242">
        <v>1019</v>
      </c>
      <c r="I1242">
        <v>937</v>
      </c>
      <c r="J1242">
        <v>860</v>
      </c>
      <c r="K1242">
        <v>893</v>
      </c>
      <c r="L1242">
        <v>816</v>
      </c>
      <c r="M1242">
        <v>808</v>
      </c>
      <c r="N1242">
        <v>817</v>
      </c>
      <c r="O1242">
        <v>808</v>
      </c>
      <c r="P1242">
        <v>796</v>
      </c>
      <c r="Q1242">
        <v>786</v>
      </c>
      <c r="R1242">
        <v>807</v>
      </c>
      <c r="S1242">
        <v>901</v>
      </c>
      <c r="T1242">
        <v>920</v>
      </c>
      <c r="U1242">
        <v>938</v>
      </c>
      <c r="V1242">
        <v>940</v>
      </c>
      <c r="W1242">
        <v>1027</v>
      </c>
      <c r="X1242">
        <v>998</v>
      </c>
      <c r="Y1242">
        <v>980</v>
      </c>
    </row>
    <row r="1243" spans="1:25" x14ac:dyDescent="0.3">
      <c r="A1243" t="s">
        <v>16</v>
      </c>
      <c r="B1243" t="s">
        <v>15</v>
      </c>
      <c r="C1243" t="s">
        <v>245</v>
      </c>
      <c r="D1243" t="s">
        <v>307</v>
      </c>
      <c r="E1243">
        <v>57</v>
      </c>
      <c r="F1243">
        <v>755</v>
      </c>
      <c r="G1243">
        <v>832</v>
      </c>
      <c r="H1243">
        <v>825</v>
      </c>
      <c r="I1243">
        <v>1018</v>
      </c>
      <c r="J1243">
        <v>939</v>
      </c>
      <c r="K1243">
        <v>852</v>
      </c>
      <c r="L1243">
        <v>888</v>
      </c>
      <c r="M1243">
        <v>814</v>
      </c>
      <c r="N1243">
        <v>805</v>
      </c>
      <c r="O1243">
        <v>820</v>
      </c>
      <c r="P1243">
        <v>803</v>
      </c>
      <c r="Q1243">
        <v>803</v>
      </c>
      <c r="R1243">
        <v>784</v>
      </c>
      <c r="S1243">
        <v>821</v>
      </c>
      <c r="T1243">
        <v>915</v>
      </c>
      <c r="U1243">
        <v>944</v>
      </c>
      <c r="V1243">
        <v>939</v>
      </c>
      <c r="W1243">
        <v>940</v>
      </c>
      <c r="X1243">
        <v>1044</v>
      </c>
      <c r="Y1243">
        <v>1016</v>
      </c>
    </row>
    <row r="1244" spans="1:25" x14ac:dyDescent="0.3">
      <c r="A1244" t="s">
        <v>16</v>
      </c>
      <c r="B1244" t="s">
        <v>15</v>
      </c>
      <c r="C1244" t="s">
        <v>245</v>
      </c>
      <c r="D1244" t="s">
        <v>307</v>
      </c>
      <c r="E1244">
        <v>58</v>
      </c>
      <c r="F1244">
        <v>714</v>
      </c>
      <c r="G1244">
        <v>773</v>
      </c>
      <c r="H1244">
        <v>838</v>
      </c>
      <c r="I1244">
        <v>829</v>
      </c>
      <c r="J1244">
        <v>1028</v>
      </c>
      <c r="K1244">
        <v>945</v>
      </c>
      <c r="L1244">
        <v>840</v>
      </c>
      <c r="M1244">
        <v>887</v>
      </c>
      <c r="N1244">
        <v>809</v>
      </c>
      <c r="O1244">
        <v>790</v>
      </c>
      <c r="P1244">
        <v>807</v>
      </c>
      <c r="Q1244">
        <v>797</v>
      </c>
      <c r="R1244">
        <v>799</v>
      </c>
      <c r="S1244">
        <v>793</v>
      </c>
      <c r="T1244">
        <v>823</v>
      </c>
      <c r="U1244">
        <v>916</v>
      </c>
      <c r="V1244">
        <v>955</v>
      </c>
      <c r="W1244">
        <v>956</v>
      </c>
      <c r="X1244">
        <v>953</v>
      </c>
      <c r="Y1244">
        <v>1040</v>
      </c>
    </row>
    <row r="1245" spans="1:25" x14ac:dyDescent="0.3">
      <c r="A1245" t="s">
        <v>16</v>
      </c>
      <c r="B1245" t="s">
        <v>15</v>
      </c>
      <c r="C1245" t="s">
        <v>245</v>
      </c>
      <c r="D1245" t="s">
        <v>307</v>
      </c>
      <c r="E1245">
        <v>59</v>
      </c>
      <c r="F1245">
        <v>708</v>
      </c>
      <c r="G1245">
        <v>716</v>
      </c>
      <c r="H1245">
        <v>782</v>
      </c>
      <c r="I1245">
        <v>843</v>
      </c>
      <c r="J1245">
        <v>832</v>
      </c>
      <c r="K1245">
        <v>1051</v>
      </c>
      <c r="L1245">
        <v>930</v>
      </c>
      <c r="M1245">
        <v>831</v>
      </c>
      <c r="N1245">
        <v>886</v>
      </c>
      <c r="O1245">
        <v>818</v>
      </c>
      <c r="P1245">
        <v>798</v>
      </c>
      <c r="Q1245">
        <v>805</v>
      </c>
      <c r="R1245">
        <v>814</v>
      </c>
      <c r="S1245">
        <v>800</v>
      </c>
      <c r="T1245">
        <v>796</v>
      </c>
      <c r="U1245">
        <v>824</v>
      </c>
      <c r="V1245">
        <v>922</v>
      </c>
      <c r="W1245">
        <v>956</v>
      </c>
      <c r="X1245">
        <v>961</v>
      </c>
      <c r="Y1245">
        <v>948</v>
      </c>
    </row>
    <row r="1246" spans="1:25" x14ac:dyDescent="0.3">
      <c r="A1246" t="s">
        <v>16</v>
      </c>
      <c r="B1246" t="s">
        <v>15</v>
      </c>
      <c r="C1246" t="s">
        <v>245</v>
      </c>
      <c r="D1246" t="s">
        <v>307</v>
      </c>
      <c r="E1246">
        <v>60</v>
      </c>
      <c r="F1246">
        <v>653</v>
      </c>
      <c r="G1246">
        <v>717</v>
      </c>
      <c r="H1246">
        <v>715</v>
      </c>
      <c r="I1246">
        <v>782</v>
      </c>
      <c r="J1246">
        <v>841</v>
      </c>
      <c r="K1246">
        <v>821</v>
      </c>
      <c r="L1246">
        <v>1035</v>
      </c>
      <c r="M1246">
        <v>928</v>
      </c>
      <c r="N1246">
        <v>819</v>
      </c>
      <c r="O1246">
        <v>873</v>
      </c>
      <c r="P1246">
        <v>819</v>
      </c>
      <c r="Q1246">
        <v>800</v>
      </c>
      <c r="R1246">
        <v>803</v>
      </c>
      <c r="S1246">
        <v>806</v>
      </c>
      <c r="T1246">
        <v>794</v>
      </c>
      <c r="U1246">
        <v>795</v>
      </c>
      <c r="V1246">
        <v>834</v>
      </c>
      <c r="W1246">
        <v>924</v>
      </c>
      <c r="X1246">
        <v>972</v>
      </c>
      <c r="Y1246">
        <v>966</v>
      </c>
    </row>
    <row r="1247" spans="1:25" x14ac:dyDescent="0.3">
      <c r="A1247" t="s">
        <v>16</v>
      </c>
      <c r="B1247" t="s">
        <v>15</v>
      </c>
      <c r="C1247" t="s">
        <v>245</v>
      </c>
      <c r="D1247" t="s">
        <v>307</v>
      </c>
      <c r="E1247">
        <v>61</v>
      </c>
      <c r="F1247">
        <v>686</v>
      </c>
      <c r="G1247">
        <v>658</v>
      </c>
      <c r="H1247">
        <v>716</v>
      </c>
      <c r="I1247">
        <v>724</v>
      </c>
      <c r="J1247">
        <v>781</v>
      </c>
      <c r="K1247">
        <v>828</v>
      </c>
      <c r="L1247">
        <v>811</v>
      </c>
      <c r="M1247">
        <v>1042</v>
      </c>
      <c r="N1247">
        <v>915</v>
      </c>
      <c r="O1247">
        <v>813</v>
      </c>
      <c r="P1247">
        <v>862</v>
      </c>
      <c r="Q1247">
        <v>823</v>
      </c>
      <c r="R1247">
        <v>790</v>
      </c>
      <c r="S1247">
        <v>792</v>
      </c>
      <c r="T1247">
        <v>806</v>
      </c>
      <c r="U1247">
        <v>795</v>
      </c>
      <c r="V1247">
        <v>795</v>
      </c>
      <c r="W1247">
        <v>832</v>
      </c>
      <c r="X1247">
        <v>928</v>
      </c>
      <c r="Y1247">
        <v>972</v>
      </c>
    </row>
    <row r="1248" spans="1:25" x14ac:dyDescent="0.3">
      <c r="A1248" t="s">
        <v>16</v>
      </c>
      <c r="B1248" t="s">
        <v>15</v>
      </c>
      <c r="C1248" t="s">
        <v>245</v>
      </c>
      <c r="D1248" t="s">
        <v>307</v>
      </c>
      <c r="E1248">
        <v>62</v>
      </c>
      <c r="F1248">
        <v>700</v>
      </c>
      <c r="G1248">
        <v>695</v>
      </c>
      <c r="H1248">
        <v>650</v>
      </c>
      <c r="I1248">
        <v>725</v>
      </c>
      <c r="J1248">
        <v>736</v>
      </c>
      <c r="K1248">
        <v>776</v>
      </c>
      <c r="L1248">
        <v>827</v>
      </c>
      <c r="M1248">
        <v>809</v>
      </c>
      <c r="N1248">
        <v>1033</v>
      </c>
      <c r="O1248">
        <v>907</v>
      </c>
      <c r="P1248">
        <v>811</v>
      </c>
      <c r="Q1248">
        <v>857</v>
      </c>
      <c r="R1248">
        <v>820</v>
      </c>
      <c r="S1248">
        <v>786</v>
      </c>
      <c r="T1248">
        <v>791</v>
      </c>
      <c r="U1248">
        <v>799</v>
      </c>
      <c r="V1248">
        <v>803</v>
      </c>
      <c r="W1248">
        <v>787</v>
      </c>
      <c r="X1248">
        <v>842</v>
      </c>
      <c r="Y1248">
        <v>943</v>
      </c>
    </row>
    <row r="1249" spans="1:25" x14ac:dyDescent="0.3">
      <c r="A1249" t="s">
        <v>16</v>
      </c>
      <c r="B1249" t="s">
        <v>15</v>
      </c>
      <c r="C1249" t="s">
        <v>245</v>
      </c>
      <c r="D1249" t="s">
        <v>307</v>
      </c>
      <c r="E1249">
        <v>63</v>
      </c>
      <c r="F1249">
        <v>693</v>
      </c>
      <c r="G1249">
        <v>704</v>
      </c>
      <c r="H1249">
        <v>697</v>
      </c>
      <c r="I1249">
        <v>665</v>
      </c>
      <c r="J1249">
        <v>708</v>
      </c>
      <c r="K1249">
        <v>728</v>
      </c>
      <c r="L1249">
        <v>774</v>
      </c>
      <c r="M1249">
        <v>813</v>
      </c>
      <c r="N1249">
        <v>797</v>
      </c>
      <c r="O1249">
        <v>1015</v>
      </c>
      <c r="P1249">
        <v>908</v>
      </c>
      <c r="Q1249">
        <v>829</v>
      </c>
      <c r="R1249">
        <v>857</v>
      </c>
      <c r="S1249">
        <v>828</v>
      </c>
      <c r="T1249">
        <v>782</v>
      </c>
      <c r="U1249">
        <v>798</v>
      </c>
      <c r="V1249">
        <v>800</v>
      </c>
      <c r="W1249">
        <v>803</v>
      </c>
      <c r="X1249">
        <v>801</v>
      </c>
      <c r="Y1249">
        <v>848</v>
      </c>
    </row>
    <row r="1250" spans="1:25" x14ac:dyDescent="0.3">
      <c r="A1250" t="s">
        <v>16</v>
      </c>
      <c r="B1250" t="s">
        <v>15</v>
      </c>
      <c r="C1250" t="s">
        <v>245</v>
      </c>
      <c r="D1250" t="s">
        <v>307</v>
      </c>
      <c r="E1250">
        <v>64</v>
      </c>
      <c r="F1250">
        <v>696</v>
      </c>
      <c r="G1250">
        <v>698</v>
      </c>
      <c r="H1250">
        <v>695</v>
      </c>
      <c r="I1250">
        <v>690</v>
      </c>
      <c r="J1250">
        <v>658</v>
      </c>
      <c r="K1250">
        <v>712</v>
      </c>
      <c r="L1250">
        <v>716</v>
      </c>
      <c r="M1250">
        <v>777</v>
      </c>
      <c r="N1250">
        <v>805</v>
      </c>
      <c r="O1250">
        <v>786</v>
      </c>
      <c r="P1250">
        <v>1010</v>
      </c>
      <c r="Q1250">
        <v>912</v>
      </c>
      <c r="R1250">
        <v>829</v>
      </c>
      <c r="S1250">
        <v>849</v>
      </c>
      <c r="T1250">
        <v>821</v>
      </c>
      <c r="U1250">
        <v>780</v>
      </c>
      <c r="V1250">
        <v>801</v>
      </c>
      <c r="W1250">
        <v>801</v>
      </c>
      <c r="X1250">
        <v>813</v>
      </c>
      <c r="Y1250">
        <v>809</v>
      </c>
    </row>
    <row r="1251" spans="1:25" x14ac:dyDescent="0.3">
      <c r="A1251" t="s">
        <v>16</v>
      </c>
      <c r="B1251" t="s">
        <v>15</v>
      </c>
      <c r="C1251" t="s">
        <v>245</v>
      </c>
      <c r="D1251" t="s">
        <v>307</v>
      </c>
      <c r="E1251">
        <v>65</v>
      </c>
      <c r="F1251">
        <v>696</v>
      </c>
      <c r="G1251">
        <v>700</v>
      </c>
      <c r="H1251">
        <v>696</v>
      </c>
      <c r="I1251">
        <v>700</v>
      </c>
      <c r="J1251">
        <v>685</v>
      </c>
      <c r="K1251">
        <v>645</v>
      </c>
      <c r="L1251">
        <v>722</v>
      </c>
      <c r="M1251">
        <v>707</v>
      </c>
      <c r="N1251">
        <v>775</v>
      </c>
      <c r="O1251">
        <v>801</v>
      </c>
      <c r="P1251">
        <v>773</v>
      </c>
      <c r="Q1251">
        <v>1005</v>
      </c>
      <c r="R1251">
        <v>912</v>
      </c>
      <c r="S1251">
        <v>825</v>
      </c>
      <c r="T1251">
        <v>841</v>
      </c>
      <c r="U1251">
        <v>815</v>
      </c>
      <c r="V1251">
        <v>775</v>
      </c>
      <c r="W1251">
        <v>801</v>
      </c>
      <c r="X1251">
        <v>805</v>
      </c>
      <c r="Y1251">
        <v>798</v>
      </c>
    </row>
    <row r="1252" spans="1:25" x14ac:dyDescent="0.3">
      <c r="A1252" t="s">
        <v>16</v>
      </c>
      <c r="B1252" t="s">
        <v>15</v>
      </c>
      <c r="C1252" t="s">
        <v>245</v>
      </c>
      <c r="D1252" t="s">
        <v>307</v>
      </c>
      <c r="E1252">
        <v>66</v>
      </c>
      <c r="F1252">
        <v>684</v>
      </c>
      <c r="G1252">
        <v>693</v>
      </c>
      <c r="H1252">
        <v>686</v>
      </c>
      <c r="I1252">
        <v>701</v>
      </c>
      <c r="J1252">
        <v>692</v>
      </c>
      <c r="K1252">
        <v>672</v>
      </c>
      <c r="L1252">
        <v>633</v>
      </c>
      <c r="M1252">
        <v>726</v>
      </c>
      <c r="N1252">
        <v>703</v>
      </c>
      <c r="O1252">
        <v>765</v>
      </c>
      <c r="P1252">
        <v>794</v>
      </c>
      <c r="Q1252">
        <v>774</v>
      </c>
      <c r="R1252">
        <v>994</v>
      </c>
      <c r="S1252">
        <v>904</v>
      </c>
      <c r="T1252">
        <v>823</v>
      </c>
      <c r="U1252">
        <v>832</v>
      </c>
      <c r="V1252">
        <v>810</v>
      </c>
      <c r="W1252">
        <v>783</v>
      </c>
      <c r="X1252">
        <v>805</v>
      </c>
      <c r="Y1252">
        <v>802</v>
      </c>
    </row>
    <row r="1253" spans="1:25" x14ac:dyDescent="0.3">
      <c r="A1253" t="s">
        <v>16</v>
      </c>
      <c r="B1253" t="s">
        <v>15</v>
      </c>
      <c r="C1253" t="s">
        <v>245</v>
      </c>
      <c r="D1253" t="s">
        <v>307</v>
      </c>
      <c r="E1253">
        <v>67</v>
      </c>
      <c r="F1253">
        <v>668</v>
      </c>
      <c r="G1253">
        <v>673</v>
      </c>
      <c r="H1253">
        <v>708</v>
      </c>
      <c r="I1253">
        <v>693</v>
      </c>
      <c r="J1253">
        <v>695</v>
      </c>
      <c r="K1253">
        <v>687</v>
      </c>
      <c r="L1253">
        <v>669</v>
      </c>
      <c r="M1253">
        <v>622</v>
      </c>
      <c r="N1253">
        <v>716</v>
      </c>
      <c r="O1253">
        <v>695</v>
      </c>
      <c r="P1253">
        <v>760</v>
      </c>
      <c r="Q1253">
        <v>782</v>
      </c>
      <c r="R1253">
        <v>766</v>
      </c>
      <c r="S1253">
        <v>986</v>
      </c>
      <c r="T1253">
        <v>895</v>
      </c>
      <c r="U1253">
        <v>819</v>
      </c>
      <c r="V1253">
        <v>837</v>
      </c>
      <c r="W1253">
        <v>809</v>
      </c>
      <c r="X1253">
        <v>780</v>
      </c>
      <c r="Y1253">
        <v>809</v>
      </c>
    </row>
    <row r="1254" spans="1:25" x14ac:dyDescent="0.3">
      <c r="A1254" t="s">
        <v>16</v>
      </c>
      <c r="B1254" t="s">
        <v>15</v>
      </c>
      <c r="C1254" t="s">
        <v>245</v>
      </c>
      <c r="D1254" t="s">
        <v>307</v>
      </c>
      <c r="E1254">
        <v>68</v>
      </c>
      <c r="F1254">
        <v>688</v>
      </c>
      <c r="G1254">
        <v>667</v>
      </c>
      <c r="H1254">
        <v>668</v>
      </c>
      <c r="I1254">
        <v>694</v>
      </c>
      <c r="J1254">
        <v>684</v>
      </c>
      <c r="K1254">
        <v>685</v>
      </c>
      <c r="L1254">
        <v>685</v>
      </c>
      <c r="M1254">
        <v>666</v>
      </c>
      <c r="N1254">
        <v>606</v>
      </c>
      <c r="O1254">
        <v>705</v>
      </c>
      <c r="P1254">
        <v>694</v>
      </c>
      <c r="Q1254">
        <v>744</v>
      </c>
      <c r="R1254">
        <v>783</v>
      </c>
      <c r="S1254">
        <v>756</v>
      </c>
      <c r="T1254">
        <v>979</v>
      </c>
      <c r="U1254">
        <v>881</v>
      </c>
      <c r="V1254">
        <v>807</v>
      </c>
      <c r="W1254">
        <v>836</v>
      </c>
      <c r="X1254">
        <v>796</v>
      </c>
      <c r="Y1254">
        <v>794</v>
      </c>
    </row>
    <row r="1255" spans="1:25" x14ac:dyDescent="0.3">
      <c r="A1255" t="s">
        <v>16</v>
      </c>
      <c r="B1255" t="s">
        <v>15</v>
      </c>
      <c r="C1255" t="s">
        <v>245</v>
      </c>
      <c r="D1255" t="s">
        <v>307</v>
      </c>
      <c r="E1255">
        <v>69</v>
      </c>
      <c r="F1255">
        <v>671</v>
      </c>
      <c r="G1255">
        <v>685</v>
      </c>
      <c r="H1255">
        <v>657</v>
      </c>
      <c r="I1255">
        <v>654</v>
      </c>
      <c r="J1255">
        <v>689</v>
      </c>
      <c r="K1255">
        <v>676</v>
      </c>
      <c r="L1255">
        <v>678</v>
      </c>
      <c r="M1255">
        <v>678</v>
      </c>
      <c r="N1255">
        <v>656</v>
      </c>
      <c r="O1255">
        <v>605</v>
      </c>
      <c r="P1255">
        <v>697</v>
      </c>
      <c r="Q1255">
        <v>679</v>
      </c>
      <c r="R1255">
        <v>735</v>
      </c>
      <c r="S1255">
        <v>779</v>
      </c>
      <c r="T1255">
        <v>752</v>
      </c>
      <c r="U1255">
        <v>970</v>
      </c>
      <c r="V1255">
        <v>878</v>
      </c>
      <c r="W1255">
        <v>813</v>
      </c>
      <c r="X1255">
        <v>825</v>
      </c>
      <c r="Y1255">
        <v>789</v>
      </c>
    </row>
    <row r="1256" spans="1:25" x14ac:dyDescent="0.3">
      <c r="A1256" t="s">
        <v>16</v>
      </c>
      <c r="B1256" t="s">
        <v>15</v>
      </c>
      <c r="C1256" t="s">
        <v>245</v>
      </c>
      <c r="D1256" t="s">
        <v>307</v>
      </c>
      <c r="E1256">
        <v>70</v>
      </c>
      <c r="F1256">
        <v>675</v>
      </c>
      <c r="G1256">
        <v>662</v>
      </c>
      <c r="H1256">
        <v>682</v>
      </c>
      <c r="I1256">
        <v>648</v>
      </c>
      <c r="J1256">
        <v>635</v>
      </c>
      <c r="K1256">
        <v>681</v>
      </c>
      <c r="L1256">
        <v>663</v>
      </c>
      <c r="M1256">
        <v>666</v>
      </c>
      <c r="N1256">
        <v>665</v>
      </c>
      <c r="O1256">
        <v>635</v>
      </c>
      <c r="P1256">
        <v>595</v>
      </c>
      <c r="Q1256">
        <v>684</v>
      </c>
      <c r="R1256">
        <v>671</v>
      </c>
      <c r="S1256">
        <v>724</v>
      </c>
      <c r="T1256">
        <v>758</v>
      </c>
      <c r="U1256">
        <v>743</v>
      </c>
      <c r="V1256">
        <v>955</v>
      </c>
      <c r="W1256">
        <v>873</v>
      </c>
      <c r="X1256">
        <v>813</v>
      </c>
      <c r="Y1256">
        <v>810</v>
      </c>
    </row>
    <row r="1257" spans="1:25" x14ac:dyDescent="0.3">
      <c r="A1257" t="s">
        <v>16</v>
      </c>
      <c r="B1257" t="s">
        <v>15</v>
      </c>
      <c r="C1257" t="s">
        <v>245</v>
      </c>
      <c r="D1257" t="s">
        <v>307</v>
      </c>
      <c r="E1257">
        <v>71</v>
      </c>
      <c r="F1257">
        <v>664</v>
      </c>
      <c r="G1257">
        <v>661</v>
      </c>
      <c r="H1257">
        <v>643</v>
      </c>
      <c r="I1257">
        <v>683</v>
      </c>
      <c r="J1257">
        <v>641</v>
      </c>
      <c r="K1257">
        <v>624</v>
      </c>
      <c r="L1257">
        <v>667</v>
      </c>
      <c r="M1257">
        <v>658</v>
      </c>
      <c r="N1257">
        <v>652</v>
      </c>
      <c r="O1257">
        <v>661</v>
      </c>
      <c r="P1257">
        <v>620</v>
      </c>
      <c r="Q1257">
        <v>585</v>
      </c>
      <c r="R1257">
        <v>674</v>
      </c>
      <c r="S1257">
        <v>657</v>
      </c>
      <c r="T1257">
        <v>711</v>
      </c>
      <c r="U1257">
        <v>750</v>
      </c>
      <c r="V1257">
        <v>733</v>
      </c>
      <c r="W1257">
        <v>942</v>
      </c>
      <c r="X1257">
        <v>868</v>
      </c>
      <c r="Y1257">
        <v>809</v>
      </c>
    </row>
    <row r="1258" spans="1:25" x14ac:dyDescent="0.3">
      <c r="A1258" t="s">
        <v>16</v>
      </c>
      <c r="B1258" t="s">
        <v>15</v>
      </c>
      <c r="C1258" t="s">
        <v>245</v>
      </c>
      <c r="D1258" t="s">
        <v>307</v>
      </c>
      <c r="E1258">
        <v>72</v>
      </c>
      <c r="F1258">
        <v>651</v>
      </c>
      <c r="G1258">
        <v>650</v>
      </c>
      <c r="H1258">
        <v>650</v>
      </c>
      <c r="I1258">
        <v>631</v>
      </c>
      <c r="J1258">
        <v>667</v>
      </c>
      <c r="K1258">
        <v>632</v>
      </c>
      <c r="L1258">
        <v>610</v>
      </c>
      <c r="M1258">
        <v>655</v>
      </c>
      <c r="N1258">
        <v>649</v>
      </c>
      <c r="O1258">
        <v>638</v>
      </c>
      <c r="P1258">
        <v>644</v>
      </c>
      <c r="Q1258">
        <v>608</v>
      </c>
      <c r="R1258">
        <v>560</v>
      </c>
      <c r="S1258">
        <v>660</v>
      </c>
      <c r="T1258">
        <v>656</v>
      </c>
      <c r="U1258">
        <v>702</v>
      </c>
      <c r="V1258">
        <v>743</v>
      </c>
      <c r="W1258">
        <v>734</v>
      </c>
      <c r="X1258">
        <v>931</v>
      </c>
      <c r="Y1258">
        <v>845</v>
      </c>
    </row>
    <row r="1259" spans="1:25" x14ac:dyDescent="0.3">
      <c r="A1259" t="s">
        <v>16</v>
      </c>
      <c r="B1259" t="s">
        <v>15</v>
      </c>
      <c r="C1259" t="s">
        <v>245</v>
      </c>
      <c r="D1259" t="s">
        <v>307</v>
      </c>
      <c r="E1259">
        <v>73</v>
      </c>
      <c r="F1259">
        <v>616</v>
      </c>
      <c r="G1259">
        <v>638</v>
      </c>
      <c r="H1259">
        <v>626</v>
      </c>
      <c r="I1259">
        <v>633</v>
      </c>
      <c r="J1259">
        <v>618</v>
      </c>
      <c r="K1259">
        <v>643</v>
      </c>
      <c r="L1259">
        <v>611</v>
      </c>
      <c r="M1259">
        <v>594</v>
      </c>
      <c r="N1259">
        <v>642</v>
      </c>
      <c r="O1259">
        <v>642</v>
      </c>
      <c r="P1259">
        <v>618</v>
      </c>
      <c r="Q1259">
        <v>642</v>
      </c>
      <c r="R1259">
        <v>598</v>
      </c>
      <c r="S1259">
        <v>551</v>
      </c>
      <c r="T1259">
        <v>653</v>
      </c>
      <c r="U1259">
        <v>640</v>
      </c>
      <c r="V1259">
        <v>696</v>
      </c>
      <c r="W1259">
        <v>736</v>
      </c>
      <c r="X1259">
        <v>725</v>
      </c>
      <c r="Y1259">
        <v>915</v>
      </c>
    </row>
    <row r="1260" spans="1:25" x14ac:dyDescent="0.3">
      <c r="A1260" t="s">
        <v>16</v>
      </c>
      <c r="B1260" t="s">
        <v>15</v>
      </c>
      <c r="C1260" t="s">
        <v>245</v>
      </c>
      <c r="D1260" t="s">
        <v>307</v>
      </c>
      <c r="E1260">
        <v>74</v>
      </c>
      <c r="F1260">
        <v>651</v>
      </c>
      <c r="G1260">
        <v>591</v>
      </c>
      <c r="H1260">
        <v>616</v>
      </c>
      <c r="I1260">
        <v>611</v>
      </c>
      <c r="J1260">
        <v>626</v>
      </c>
      <c r="K1260">
        <v>600</v>
      </c>
      <c r="L1260">
        <v>626</v>
      </c>
      <c r="M1260">
        <v>584</v>
      </c>
      <c r="N1260">
        <v>574</v>
      </c>
      <c r="O1260">
        <v>632</v>
      </c>
      <c r="P1260">
        <v>627</v>
      </c>
      <c r="Q1260">
        <v>607</v>
      </c>
      <c r="R1260">
        <v>625</v>
      </c>
      <c r="S1260">
        <v>583</v>
      </c>
      <c r="T1260">
        <v>541</v>
      </c>
      <c r="U1260">
        <v>650</v>
      </c>
      <c r="V1260">
        <v>625</v>
      </c>
      <c r="W1260">
        <v>687</v>
      </c>
      <c r="X1260">
        <v>720</v>
      </c>
      <c r="Y1260">
        <v>707</v>
      </c>
    </row>
    <row r="1261" spans="1:25" x14ac:dyDescent="0.3">
      <c r="A1261" t="s">
        <v>16</v>
      </c>
      <c r="B1261" t="s">
        <v>15</v>
      </c>
      <c r="C1261" t="s">
        <v>245</v>
      </c>
      <c r="D1261" t="s">
        <v>307</v>
      </c>
      <c r="E1261">
        <v>75</v>
      </c>
      <c r="F1261">
        <v>581</v>
      </c>
      <c r="G1261">
        <v>638</v>
      </c>
      <c r="H1261">
        <v>570</v>
      </c>
      <c r="I1261">
        <v>600</v>
      </c>
      <c r="J1261">
        <v>597</v>
      </c>
      <c r="K1261">
        <v>615</v>
      </c>
      <c r="L1261">
        <v>572</v>
      </c>
      <c r="M1261">
        <v>611</v>
      </c>
      <c r="N1261">
        <v>568</v>
      </c>
      <c r="O1261">
        <v>552</v>
      </c>
      <c r="P1261">
        <v>621</v>
      </c>
      <c r="Q1261">
        <v>606</v>
      </c>
      <c r="R1261">
        <v>592</v>
      </c>
      <c r="S1261">
        <v>614</v>
      </c>
      <c r="T1261">
        <v>567</v>
      </c>
      <c r="U1261">
        <v>525</v>
      </c>
      <c r="V1261">
        <v>644</v>
      </c>
      <c r="W1261">
        <v>617</v>
      </c>
      <c r="X1261">
        <v>680</v>
      </c>
      <c r="Y1261">
        <v>701</v>
      </c>
    </row>
    <row r="1262" spans="1:25" x14ac:dyDescent="0.3">
      <c r="A1262" t="s">
        <v>16</v>
      </c>
      <c r="B1262" t="s">
        <v>15</v>
      </c>
      <c r="C1262" t="s">
        <v>245</v>
      </c>
      <c r="D1262" t="s">
        <v>307</v>
      </c>
      <c r="E1262">
        <v>76</v>
      </c>
      <c r="F1262">
        <v>584</v>
      </c>
      <c r="G1262">
        <v>559</v>
      </c>
      <c r="H1262">
        <v>620</v>
      </c>
      <c r="I1262">
        <v>549</v>
      </c>
      <c r="J1262">
        <v>574</v>
      </c>
      <c r="K1262">
        <v>573</v>
      </c>
      <c r="L1262">
        <v>601</v>
      </c>
      <c r="M1262">
        <v>560</v>
      </c>
      <c r="N1262">
        <v>599</v>
      </c>
      <c r="O1262">
        <v>556</v>
      </c>
      <c r="P1262">
        <v>532</v>
      </c>
      <c r="Q1262">
        <v>614</v>
      </c>
      <c r="R1262">
        <v>583</v>
      </c>
      <c r="S1262">
        <v>576</v>
      </c>
      <c r="T1262">
        <v>594</v>
      </c>
      <c r="U1262">
        <v>546</v>
      </c>
      <c r="V1262">
        <v>520</v>
      </c>
      <c r="W1262">
        <v>618</v>
      </c>
      <c r="X1262">
        <v>609</v>
      </c>
      <c r="Y1262">
        <v>664</v>
      </c>
    </row>
    <row r="1263" spans="1:25" x14ac:dyDescent="0.3">
      <c r="A1263" t="s">
        <v>16</v>
      </c>
      <c r="B1263" t="s">
        <v>15</v>
      </c>
      <c r="C1263" t="s">
        <v>245</v>
      </c>
      <c r="D1263" t="s">
        <v>307</v>
      </c>
      <c r="E1263">
        <v>77</v>
      </c>
      <c r="F1263">
        <v>580</v>
      </c>
      <c r="G1263">
        <v>562</v>
      </c>
      <c r="H1263">
        <v>537</v>
      </c>
      <c r="I1263">
        <v>596</v>
      </c>
      <c r="J1263">
        <v>531</v>
      </c>
      <c r="K1263">
        <v>557</v>
      </c>
      <c r="L1263">
        <v>561</v>
      </c>
      <c r="M1263">
        <v>578</v>
      </c>
      <c r="N1263">
        <v>531</v>
      </c>
      <c r="O1263">
        <v>587</v>
      </c>
      <c r="P1263">
        <v>537</v>
      </c>
      <c r="Q1263">
        <v>509</v>
      </c>
      <c r="R1263">
        <v>598</v>
      </c>
      <c r="S1263">
        <v>574</v>
      </c>
      <c r="T1263">
        <v>547</v>
      </c>
      <c r="U1263">
        <v>572</v>
      </c>
      <c r="V1263">
        <v>544</v>
      </c>
      <c r="W1263">
        <v>496</v>
      </c>
      <c r="X1263">
        <v>601</v>
      </c>
      <c r="Y1263">
        <v>585</v>
      </c>
    </row>
    <row r="1264" spans="1:25" x14ac:dyDescent="0.3">
      <c r="A1264" t="s">
        <v>16</v>
      </c>
      <c r="B1264" t="s">
        <v>15</v>
      </c>
      <c r="C1264" t="s">
        <v>245</v>
      </c>
      <c r="D1264" t="s">
        <v>307</v>
      </c>
      <c r="E1264">
        <v>78</v>
      </c>
      <c r="F1264">
        <v>535</v>
      </c>
      <c r="G1264">
        <v>547</v>
      </c>
      <c r="H1264">
        <v>543</v>
      </c>
      <c r="I1264">
        <v>515</v>
      </c>
      <c r="J1264">
        <v>580</v>
      </c>
      <c r="K1264">
        <v>506</v>
      </c>
      <c r="L1264">
        <v>527</v>
      </c>
      <c r="M1264">
        <v>532</v>
      </c>
      <c r="N1264">
        <v>550</v>
      </c>
      <c r="O1264">
        <v>506</v>
      </c>
      <c r="P1264">
        <v>568</v>
      </c>
      <c r="Q1264">
        <v>518</v>
      </c>
      <c r="R1264">
        <v>492</v>
      </c>
      <c r="S1264">
        <v>584</v>
      </c>
      <c r="T1264">
        <v>551</v>
      </c>
      <c r="U1264">
        <v>521</v>
      </c>
      <c r="V1264">
        <v>552</v>
      </c>
      <c r="W1264">
        <v>526</v>
      </c>
      <c r="X1264">
        <v>479</v>
      </c>
      <c r="Y1264">
        <v>583</v>
      </c>
    </row>
    <row r="1265" spans="1:25" x14ac:dyDescent="0.3">
      <c r="A1265" t="s">
        <v>16</v>
      </c>
      <c r="B1265" t="s">
        <v>15</v>
      </c>
      <c r="C1265" t="s">
        <v>245</v>
      </c>
      <c r="D1265" t="s">
        <v>307</v>
      </c>
      <c r="E1265">
        <v>79</v>
      </c>
      <c r="F1265">
        <v>585</v>
      </c>
      <c r="G1265">
        <v>510</v>
      </c>
      <c r="H1265">
        <v>533</v>
      </c>
      <c r="I1265">
        <v>535</v>
      </c>
      <c r="J1265">
        <v>497</v>
      </c>
      <c r="K1265">
        <v>559</v>
      </c>
      <c r="L1265">
        <v>489</v>
      </c>
      <c r="M1265">
        <v>507</v>
      </c>
      <c r="N1265">
        <v>512</v>
      </c>
      <c r="O1265">
        <v>530</v>
      </c>
      <c r="P1265">
        <v>490</v>
      </c>
      <c r="Q1265">
        <v>551</v>
      </c>
      <c r="R1265">
        <v>503</v>
      </c>
      <c r="S1265">
        <v>477</v>
      </c>
      <c r="T1265">
        <v>551</v>
      </c>
      <c r="U1265">
        <v>533</v>
      </c>
      <c r="V1265">
        <v>505</v>
      </c>
      <c r="W1265">
        <v>529</v>
      </c>
      <c r="X1265">
        <v>505</v>
      </c>
      <c r="Y1265">
        <v>457</v>
      </c>
    </row>
    <row r="1266" spans="1:25" x14ac:dyDescent="0.3">
      <c r="A1266" t="s">
        <v>16</v>
      </c>
      <c r="B1266" t="s">
        <v>15</v>
      </c>
      <c r="C1266" t="s">
        <v>245</v>
      </c>
      <c r="D1266" t="s">
        <v>307</v>
      </c>
      <c r="E1266">
        <v>80</v>
      </c>
      <c r="F1266">
        <v>588</v>
      </c>
      <c r="G1266">
        <v>543</v>
      </c>
      <c r="H1266">
        <v>491</v>
      </c>
      <c r="I1266">
        <v>511</v>
      </c>
      <c r="J1266">
        <v>513</v>
      </c>
      <c r="K1266">
        <v>471</v>
      </c>
      <c r="L1266">
        <v>534</v>
      </c>
      <c r="M1266">
        <v>464</v>
      </c>
      <c r="N1266">
        <v>482</v>
      </c>
      <c r="O1266">
        <v>484</v>
      </c>
      <c r="P1266">
        <v>507</v>
      </c>
      <c r="Q1266">
        <v>475</v>
      </c>
      <c r="R1266">
        <v>535</v>
      </c>
      <c r="S1266">
        <v>482</v>
      </c>
      <c r="T1266">
        <v>459</v>
      </c>
      <c r="U1266">
        <v>534</v>
      </c>
      <c r="V1266">
        <v>505</v>
      </c>
      <c r="W1266">
        <v>478</v>
      </c>
      <c r="X1266">
        <v>506</v>
      </c>
      <c r="Y1266">
        <v>482</v>
      </c>
    </row>
    <row r="1267" spans="1:25" x14ac:dyDescent="0.3">
      <c r="A1267" t="s">
        <v>16</v>
      </c>
      <c r="B1267" t="s">
        <v>15</v>
      </c>
      <c r="C1267" t="s">
        <v>245</v>
      </c>
      <c r="D1267" t="s">
        <v>307</v>
      </c>
      <c r="E1267">
        <v>81</v>
      </c>
      <c r="F1267">
        <v>535</v>
      </c>
      <c r="G1267">
        <v>546</v>
      </c>
      <c r="H1267">
        <v>514</v>
      </c>
      <c r="I1267">
        <v>464</v>
      </c>
      <c r="J1267">
        <v>475</v>
      </c>
      <c r="K1267">
        <v>494</v>
      </c>
      <c r="L1267">
        <v>448</v>
      </c>
      <c r="M1267">
        <v>505</v>
      </c>
      <c r="N1267">
        <v>422</v>
      </c>
      <c r="O1267">
        <v>460</v>
      </c>
      <c r="P1267">
        <v>457</v>
      </c>
      <c r="Q1267">
        <v>487</v>
      </c>
      <c r="R1267">
        <v>456</v>
      </c>
      <c r="S1267">
        <v>497</v>
      </c>
      <c r="T1267">
        <v>461</v>
      </c>
      <c r="U1267">
        <v>434</v>
      </c>
      <c r="V1267">
        <v>507</v>
      </c>
      <c r="W1267">
        <v>488</v>
      </c>
      <c r="X1267">
        <v>461</v>
      </c>
      <c r="Y1267">
        <v>481</v>
      </c>
    </row>
    <row r="1268" spans="1:25" x14ac:dyDescent="0.3">
      <c r="A1268" t="s">
        <v>16</v>
      </c>
      <c r="B1268" t="s">
        <v>15</v>
      </c>
      <c r="C1268" t="s">
        <v>245</v>
      </c>
      <c r="D1268" t="s">
        <v>307</v>
      </c>
      <c r="E1268">
        <v>82</v>
      </c>
      <c r="F1268">
        <v>388</v>
      </c>
      <c r="G1268">
        <v>492</v>
      </c>
      <c r="H1268">
        <v>510</v>
      </c>
      <c r="I1268">
        <v>473</v>
      </c>
      <c r="J1268">
        <v>450</v>
      </c>
      <c r="K1268">
        <v>451</v>
      </c>
      <c r="L1268">
        <v>460</v>
      </c>
      <c r="M1268">
        <v>425</v>
      </c>
      <c r="N1268">
        <v>480</v>
      </c>
      <c r="O1268">
        <v>393</v>
      </c>
      <c r="P1268">
        <v>437</v>
      </c>
      <c r="Q1268">
        <v>426</v>
      </c>
      <c r="R1268">
        <v>455</v>
      </c>
      <c r="S1268">
        <v>439</v>
      </c>
      <c r="T1268">
        <v>457</v>
      </c>
      <c r="U1268">
        <v>433</v>
      </c>
      <c r="V1268">
        <v>417</v>
      </c>
      <c r="W1268">
        <v>484</v>
      </c>
      <c r="X1268">
        <v>465</v>
      </c>
      <c r="Y1268">
        <v>437</v>
      </c>
    </row>
    <row r="1269" spans="1:25" x14ac:dyDescent="0.3">
      <c r="A1269" t="s">
        <v>16</v>
      </c>
      <c r="B1269" t="s">
        <v>15</v>
      </c>
      <c r="C1269" t="s">
        <v>245</v>
      </c>
      <c r="D1269" t="s">
        <v>307</v>
      </c>
      <c r="E1269">
        <v>83</v>
      </c>
      <c r="F1269">
        <v>344</v>
      </c>
      <c r="G1269">
        <v>365</v>
      </c>
      <c r="H1269">
        <v>444</v>
      </c>
      <c r="I1269">
        <v>470</v>
      </c>
      <c r="J1269">
        <v>440</v>
      </c>
      <c r="K1269">
        <v>416</v>
      </c>
      <c r="L1269">
        <v>413</v>
      </c>
      <c r="M1269">
        <v>435</v>
      </c>
      <c r="N1269">
        <v>403</v>
      </c>
      <c r="O1269">
        <v>440</v>
      </c>
      <c r="P1269">
        <v>364</v>
      </c>
      <c r="Q1269">
        <v>417</v>
      </c>
      <c r="R1269">
        <v>399</v>
      </c>
      <c r="S1269">
        <v>434</v>
      </c>
      <c r="T1269">
        <v>402</v>
      </c>
      <c r="U1269">
        <v>432</v>
      </c>
      <c r="V1269">
        <v>408</v>
      </c>
      <c r="W1269">
        <v>393</v>
      </c>
      <c r="X1269">
        <v>454</v>
      </c>
      <c r="Y1269">
        <v>443</v>
      </c>
    </row>
    <row r="1270" spans="1:25" x14ac:dyDescent="0.3">
      <c r="A1270" t="s">
        <v>16</v>
      </c>
      <c r="B1270" t="s">
        <v>15</v>
      </c>
      <c r="C1270" t="s">
        <v>245</v>
      </c>
      <c r="D1270" t="s">
        <v>307</v>
      </c>
      <c r="E1270">
        <v>84</v>
      </c>
      <c r="F1270">
        <v>341</v>
      </c>
      <c r="G1270">
        <v>319</v>
      </c>
      <c r="H1270">
        <v>333</v>
      </c>
      <c r="I1270">
        <v>406</v>
      </c>
      <c r="J1270">
        <v>442</v>
      </c>
      <c r="K1270">
        <v>406</v>
      </c>
      <c r="L1270">
        <v>398</v>
      </c>
      <c r="M1270">
        <v>399</v>
      </c>
      <c r="N1270">
        <v>412</v>
      </c>
      <c r="O1270">
        <v>386</v>
      </c>
      <c r="P1270">
        <v>413</v>
      </c>
      <c r="Q1270">
        <v>342</v>
      </c>
      <c r="R1270">
        <v>401</v>
      </c>
      <c r="S1270">
        <v>375</v>
      </c>
      <c r="T1270">
        <v>402</v>
      </c>
      <c r="U1270">
        <v>373</v>
      </c>
      <c r="V1270">
        <v>398</v>
      </c>
      <c r="W1270">
        <v>372</v>
      </c>
      <c r="X1270">
        <v>376</v>
      </c>
      <c r="Y1270">
        <v>419</v>
      </c>
    </row>
    <row r="1271" spans="1:25" x14ac:dyDescent="0.3">
      <c r="A1271" t="s">
        <v>16</v>
      </c>
      <c r="B1271" t="s">
        <v>15</v>
      </c>
      <c r="C1271" t="s">
        <v>245</v>
      </c>
      <c r="D1271" t="s">
        <v>307</v>
      </c>
      <c r="E1271">
        <v>85</v>
      </c>
      <c r="F1271">
        <v>332</v>
      </c>
      <c r="G1271">
        <v>309</v>
      </c>
      <c r="H1271">
        <v>289</v>
      </c>
      <c r="I1271">
        <v>302</v>
      </c>
      <c r="J1271">
        <v>367</v>
      </c>
      <c r="K1271">
        <v>401</v>
      </c>
      <c r="L1271">
        <v>374</v>
      </c>
      <c r="M1271">
        <v>373</v>
      </c>
      <c r="N1271">
        <v>365</v>
      </c>
      <c r="O1271">
        <v>389</v>
      </c>
      <c r="P1271">
        <v>356</v>
      </c>
      <c r="Q1271">
        <v>386</v>
      </c>
      <c r="R1271">
        <v>331</v>
      </c>
      <c r="S1271">
        <v>365</v>
      </c>
      <c r="T1271">
        <v>339</v>
      </c>
      <c r="U1271">
        <v>378</v>
      </c>
      <c r="V1271">
        <v>330</v>
      </c>
      <c r="W1271">
        <v>372</v>
      </c>
      <c r="X1271">
        <v>351</v>
      </c>
      <c r="Y1271">
        <v>353</v>
      </c>
    </row>
    <row r="1272" spans="1:25" x14ac:dyDescent="0.3">
      <c r="A1272" t="s">
        <v>16</v>
      </c>
      <c r="B1272" t="s">
        <v>15</v>
      </c>
      <c r="C1272" t="s">
        <v>245</v>
      </c>
      <c r="D1272" t="s">
        <v>307</v>
      </c>
      <c r="E1272">
        <v>86</v>
      </c>
      <c r="F1272">
        <v>352</v>
      </c>
      <c r="G1272">
        <v>306</v>
      </c>
      <c r="H1272">
        <v>276</v>
      </c>
      <c r="I1272">
        <v>263</v>
      </c>
      <c r="J1272">
        <v>281</v>
      </c>
      <c r="K1272">
        <v>342</v>
      </c>
      <c r="L1272">
        <v>355</v>
      </c>
      <c r="M1272">
        <v>337</v>
      </c>
      <c r="N1272">
        <v>353</v>
      </c>
      <c r="O1272">
        <v>335</v>
      </c>
      <c r="P1272">
        <v>360</v>
      </c>
      <c r="Q1272">
        <v>320</v>
      </c>
      <c r="R1272">
        <v>359</v>
      </c>
      <c r="S1272">
        <v>297</v>
      </c>
      <c r="T1272">
        <v>324</v>
      </c>
      <c r="U1272">
        <v>310</v>
      </c>
      <c r="V1272">
        <v>337</v>
      </c>
      <c r="W1272">
        <v>294</v>
      </c>
      <c r="X1272">
        <v>338</v>
      </c>
      <c r="Y1272">
        <v>317</v>
      </c>
    </row>
    <row r="1273" spans="1:25" x14ac:dyDescent="0.3">
      <c r="A1273" t="s">
        <v>16</v>
      </c>
      <c r="B1273" t="s">
        <v>15</v>
      </c>
      <c r="C1273" t="s">
        <v>245</v>
      </c>
      <c r="D1273" t="s">
        <v>307</v>
      </c>
      <c r="E1273">
        <v>87</v>
      </c>
      <c r="F1273">
        <v>311</v>
      </c>
      <c r="G1273">
        <v>304</v>
      </c>
      <c r="H1273">
        <v>277</v>
      </c>
      <c r="I1273">
        <v>246</v>
      </c>
      <c r="J1273">
        <v>240</v>
      </c>
      <c r="K1273">
        <v>249</v>
      </c>
      <c r="L1273">
        <v>310</v>
      </c>
      <c r="M1273">
        <v>312</v>
      </c>
      <c r="N1273">
        <v>306</v>
      </c>
      <c r="O1273">
        <v>318</v>
      </c>
      <c r="P1273">
        <v>296</v>
      </c>
      <c r="Q1273">
        <v>326</v>
      </c>
      <c r="R1273">
        <v>291</v>
      </c>
      <c r="S1273">
        <v>312</v>
      </c>
      <c r="T1273">
        <v>262</v>
      </c>
      <c r="U1273">
        <v>282</v>
      </c>
      <c r="V1273">
        <v>284</v>
      </c>
      <c r="W1273">
        <v>308</v>
      </c>
      <c r="X1273">
        <v>272</v>
      </c>
      <c r="Y1273">
        <v>303</v>
      </c>
    </row>
    <row r="1274" spans="1:25" x14ac:dyDescent="0.3">
      <c r="A1274" t="s">
        <v>16</v>
      </c>
      <c r="B1274" t="s">
        <v>15</v>
      </c>
      <c r="C1274" t="s">
        <v>245</v>
      </c>
      <c r="D1274" t="s">
        <v>307</v>
      </c>
      <c r="E1274">
        <v>88</v>
      </c>
      <c r="F1274">
        <v>288</v>
      </c>
      <c r="G1274">
        <v>292</v>
      </c>
      <c r="H1274">
        <v>266</v>
      </c>
      <c r="I1274">
        <v>250</v>
      </c>
      <c r="J1274">
        <v>217</v>
      </c>
      <c r="K1274">
        <v>207</v>
      </c>
      <c r="L1274">
        <v>223</v>
      </c>
      <c r="M1274">
        <v>274</v>
      </c>
      <c r="N1274">
        <v>272</v>
      </c>
      <c r="O1274">
        <v>272</v>
      </c>
      <c r="P1274">
        <v>296</v>
      </c>
      <c r="Q1274">
        <v>263</v>
      </c>
      <c r="R1274">
        <v>278</v>
      </c>
      <c r="S1274">
        <v>257</v>
      </c>
      <c r="T1274">
        <v>278</v>
      </c>
      <c r="U1274">
        <v>241</v>
      </c>
      <c r="V1274">
        <v>251</v>
      </c>
      <c r="W1274">
        <v>252</v>
      </c>
      <c r="X1274">
        <v>272</v>
      </c>
      <c r="Y1274">
        <v>248</v>
      </c>
    </row>
    <row r="1275" spans="1:25" x14ac:dyDescent="0.3">
      <c r="A1275" t="s">
        <v>16</v>
      </c>
      <c r="B1275" t="s">
        <v>15</v>
      </c>
      <c r="C1275" t="s">
        <v>245</v>
      </c>
      <c r="D1275" t="s">
        <v>307</v>
      </c>
      <c r="E1275">
        <v>89</v>
      </c>
      <c r="F1275">
        <v>220</v>
      </c>
      <c r="G1275">
        <v>247</v>
      </c>
      <c r="H1275">
        <v>250</v>
      </c>
      <c r="I1275">
        <v>232</v>
      </c>
      <c r="J1275">
        <v>214</v>
      </c>
      <c r="K1275">
        <v>179</v>
      </c>
      <c r="L1275">
        <v>185</v>
      </c>
      <c r="M1275">
        <v>194</v>
      </c>
      <c r="N1275">
        <v>237</v>
      </c>
      <c r="O1275">
        <v>239</v>
      </c>
      <c r="P1275">
        <v>241</v>
      </c>
      <c r="Q1275">
        <v>254</v>
      </c>
      <c r="R1275">
        <v>233</v>
      </c>
      <c r="S1275">
        <v>249</v>
      </c>
      <c r="T1275">
        <v>222</v>
      </c>
      <c r="U1275">
        <v>237</v>
      </c>
      <c r="V1275">
        <v>212</v>
      </c>
      <c r="W1275">
        <v>221</v>
      </c>
      <c r="X1275">
        <v>221</v>
      </c>
      <c r="Y1275">
        <v>249</v>
      </c>
    </row>
    <row r="1276" spans="1:25" x14ac:dyDescent="0.3">
      <c r="A1276" t="s">
        <v>16</v>
      </c>
      <c r="B1276" t="s">
        <v>15</v>
      </c>
      <c r="C1276" t="s">
        <v>245</v>
      </c>
      <c r="D1276" t="s">
        <v>307</v>
      </c>
      <c r="E1276">
        <v>90</v>
      </c>
      <c r="F1276">
        <v>893</v>
      </c>
      <c r="G1276">
        <v>933</v>
      </c>
      <c r="H1276">
        <v>958</v>
      </c>
      <c r="I1276">
        <v>951</v>
      </c>
      <c r="J1276">
        <v>952</v>
      </c>
      <c r="K1276">
        <v>939</v>
      </c>
      <c r="L1276">
        <v>888</v>
      </c>
      <c r="M1276">
        <v>857</v>
      </c>
      <c r="N1276">
        <v>826</v>
      </c>
      <c r="O1276">
        <v>903</v>
      </c>
      <c r="P1276">
        <v>923</v>
      </c>
      <c r="Q1276">
        <v>947</v>
      </c>
      <c r="R1276">
        <v>940</v>
      </c>
      <c r="S1276">
        <v>966</v>
      </c>
      <c r="T1276">
        <v>978</v>
      </c>
      <c r="U1276">
        <v>989</v>
      </c>
      <c r="V1276">
        <v>1012</v>
      </c>
      <c r="W1276">
        <v>1017</v>
      </c>
      <c r="X1276">
        <v>1010</v>
      </c>
      <c r="Y1276">
        <v>1011</v>
      </c>
    </row>
    <row r="1277" spans="1:25" x14ac:dyDescent="0.3">
      <c r="A1277" t="s">
        <v>14</v>
      </c>
      <c r="B1277" t="s">
        <v>13</v>
      </c>
      <c r="C1277" t="s">
        <v>245</v>
      </c>
      <c r="D1277" t="s">
        <v>306</v>
      </c>
      <c r="E1277">
        <v>0</v>
      </c>
      <c r="F1277">
        <v>594</v>
      </c>
      <c r="G1277">
        <v>542</v>
      </c>
      <c r="H1277">
        <v>521</v>
      </c>
      <c r="I1277">
        <v>584</v>
      </c>
      <c r="J1277">
        <v>591</v>
      </c>
      <c r="K1277">
        <v>635</v>
      </c>
      <c r="L1277">
        <v>605</v>
      </c>
      <c r="M1277">
        <v>680</v>
      </c>
      <c r="N1277">
        <v>654</v>
      </c>
      <c r="O1277">
        <v>663</v>
      </c>
      <c r="P1277">
        <v>682</v>
      </c>
      <c r="Q1277">
        <v>656</v>
      </c>
      <c r="R1277">
        <v>682</v>
      </c>
      <c r="S1277">
        <v>619</v>
      </c>
      <c r="T1277">
        <v>681</v>
      </c>
      <c r="U1277">
        <v>652</v>
      </c>
      <c r="V1277">
        <v>623</v>
      </c>
      <c r="W1277">
        <v>586</v>
      </c>
      <c r="X1277">
        <v>587</v>
      </c>
      <c r="Y1277">
        <v>607</v>
      </c>
    </row>
    <row r="1278" spans="1:25" x14ac:dyDescent="0.3">
      <c r="A1278" t="s">
        <v>14</v>
      </c>
      <c r="B1278" t="s">
        <v>13</v>
      </c>
      <c r="C1278" t="s">
        <v>245</v>
      </c>
      <c r="D1278" t="s">
        <v>306</v>
      </c>
      <c r="E1278">
        <v>1</v>
      </c>
      <c r="F1278">
        <v>577</v>
      </c>
      <c r="G1278">
        <v>584</v>
      </c>
      <c r="H1278">
        <v>544</v>
      </c>
      <c r="I1278">
        <v>509</v>
      </c>
      <c r="J1278">
        <v>576</v>
      </c>
      <c r="K1278">
        <v>590</v>
      </c>
      <c r="L1278">
        <v>632</v>
      </c>
      <c r="M1278">
        <v>582</v>
      </c>
      <c r="N1278">
        <v>659</v>
      </c>
      <c r="O1278">
        <v>648</v>
      </c>
      <c r="P1278">
        <v>668</v>
      </c>
      <c r="Q1278">
        <v>668</v>
      </c>
      <c r="R1278">
        <v>665</v>
      </c>
      <c r="S1278">
        <v>668</v>
      </c>
      <c r="T1278">
        <v>625</v>
      </c>
      <c r="U1278">
        <v>688</v>
      </c>
      <c r="V1278">
        <v>648</v>
      </c>
      <c r="W1278">
        <v>631</v>
      </c>
      <c r="X1278">
        <v>597</v>
      </c>
      <c r="Y1278">
        <v>589</v>
      </c>
    </row>
    <row r="1279" spans="1:25" x14ac:dyDescent="0.3">
      <c r="A1279" t="s">
        <v>14</v>
      </c>
      <c r="B1279" t="s">
        <v>13</v>
      </c>
      <c r="C1279" t="s">
        <v>245</v>
      </c>
      <c r="D1279" t="s">
        <v>306</v>
      </c>
      <c r="E1279">
        <v>2</v>
      </c>
      <c r="F1279">
        <v>624</v>
      </c>
      <c r="G1279">
        <v>583</v>
      </c>
      <c r="H1279">
        <v>598</v>
      </c>
      <c r="I1279">
        <v>549</v>
      </c>
      <c r="J1279">
        <v>521</v>
      </c>
      <c r="K1279">
        <v>577</v>
      </c>
      <c r="L1279">
        <v>579</v>
      </c>
      <c r="M1279">
        <v>619</v>
      </c>
      <c r="N1279">
        <v>582</v>
      </c>
      <c r="O1279">
        <v>676</v>
      </c>
      <c r="P1279">
        <v>649</v>
      </c>
      <c r="Q1279">
        <v>661</v>
      </c>
      <c r="R1279">
        <v>661</v>
      </c>
      <c r="S1279">
        <v>653</v>
      </c>
      <c r="T1279">
        <v>649</v>
      </c>
      <c r="U1279">
        <v>628</v>
      </c>
      <c r="V1279">
        <v>678</v>
      </c>
      <c r="W1279">
        <v>648</v>
      </c>
      <c r="X1279">
        <v>642</v>
      </c>
      <c r="Y1279">
        <v>585</v>
      </c>
    </row>
    <row r="1280" spans="1:25" x14ac:dyDescent="0.3">
      <c r="A1280" t="s">
        <v>14</v>
      </c>
      <c r="B1280" t="s">
        <v>13</v>
      </c>
      <c r="C1280" t="s">
        <v>245</v>
      </c>
      <c r="D1280" t="s">
        <v>306</v>
      </c>
      <c r="E1280">
        <v>3</v>
      </c>
      <c r="F1280">
        <v>593</v>
      </c>
      <c r="G1280">
        <v>618</v>
      </c>
      <c r="H1280">
        <v>567</v>
      </c>
      <c r="I1280">
        <v>605</v>
      </c>
      <c r="J1280">
        <v>539</v>
      </c>
      <c r="K1280">
        <v>523</v>
      </c>
      <c r="L1280">
        <v>567</v>
      </c>
      <c r="M1280">
        <v>569</v>
      </c>
      <c r="N1280">
        <v>612</v>
      </c>
      <c r="O1280">
        <v>557</v>
      </c>
      <c r="P1280">
        <v>689</v>
      </c>
      <c r="Q1280">
        <v>631</v>
      </c>
      <c r="R1280">
        <v>679</v>
      </c>
      <c r="S1280">
        <v>659</v>
      </c>
      <c r="T1280">
        <v>639</v>
      </c>
      <c r="U1280">
        <v>650</v>
      </c>
      <c r="V1280">
        <v>631</v>
      </c>
      <c r="W1280">
        <v>678</v>
      </c>
      <c r="X1280">
        <v>656</v>
      </c>
      <c r="Y1280">
        <v>642</v>
      </c>
    </row>
    <row r="1281" spans="1:25" x14ac:dyDescent="0.3">
      <c r="A1281" t="s">
        <v>14</v>
      </c>
      <c r="B1281" t="s">
        <v>13</v>
      </c>
      <c r="C1281" t="s">
        <v>245</v>
      </c>
      <c r="D1281" t="s">
        <v>306</v>
      </c>
      <c r="E1281">
        <v>4</v>
      </c>
      <c r="F1281">
        <v>664</v>
      </c>
      <c r="G1281">
        <v>575</v>
      </c>
      <c r="H1281">
        <v>608</v>
      </c>
      <c r="I1281">
        <v>565</v>
      </c>
      <c r="J1281">
        <v>602</v>
      </c>
      <c r="K1281">
        <v>543</v>
      </c>
      <c r="L1281">
        <v>507</v>
      </c>
      <c r="M1281">
        <v>568</v>
      </c>
      <c r="N1281">
        <v>567</v>
      </c>
      <c r="O1281">
        <v>603</v>
      </c>
      <c r="P1281">
        <v>569</v>
      </c>
      <c r="Q1281">
        <v>679</v>
      </c>
      <c r="R1281">
        <v>638</v>
      </c>
      <c r="S1281">
        <v>675</v>
      </c>
      <c r="T1281">
        <v>655</v>
      </c>
      <c r="U1281">
        <v>639</v>
      </c>
      <c r="V1281">
        <v>651</v>
      </c>
      <c r="W1281">
        <v>631</v>
      </c>
      <c r="X1281">
        <v>667</v>
      </c>
      <c r="Y1281">
        <v>659</v>
      </c>
    </row>
    <row r="1282" spans="1:25" x14ac:dyDescent="0.3">
      <c r="A1282" t="s">
        <v>14</v>
      </c>
      <c r="B1282" t="s">
        <v>13</v>
      </c>
      <c r="C1282" t="s">
        <v>245</v>
      </c>
      <c r="D1282" t="s">
        <v>306</v>
      </c>
      <c r="E1282">
        <v>5</v>
      </c>
      <c r="F1282">
        <v>607</v>
      </c>
      <c r="G1282">
        <v>645</v>
      </c>
      <c r="H1282">
        <v>572</v>
      </c>
      <c r="I1282">
        <v>612</v>
      </c>
      <c r="J1282">
        <v>559</v>
      </c>
      <c r="K1282">
        <v>593</v>
      </c>
      <c r="L1282">
        <v>523</v>
      </c>
      <c r="M1282">
        <v>505</v>
      </c>
      <c r="N1282">
        <v>563</v>
      </c>
      <c r="O1282">
        <v>575</v>
      </c>
      <c r="P1282">
        <v>607</v>
      </c>
      <c r="Q1282">
        <v>561</v>
      </c>
      <c r="R1282">
        <v>685</v>
      </c>
      <c r="S1282">
        <v>647</v>
      </c>
      <c r="T1282">
        <v>663</v>
      </c>
      <c r="U1282">
        <v>676</v>
      </c>
      <c r="V1282">
        <v>639</v>
      </c>
      <c r="W1282">
        <v>648</v>
      </c>
      <c r="X1282">
        <v>626</v>
      </c>
      <c r="Y1282">
        <v>655</v>
      </c>
    </row>
    <row r="1283" spans="1:25" x14ac:dyDescent="0.3">
      <c r="A1283" t="s">
        <v>14</v>
      </c>
      <c r="B1283" t="s">
        <v>13</v>
      </c>
      <c r="C1283" t="s">
        <v>245</v>
      </c>
      <c r="D1283" t="s">
        <v>306</v>
      </c>
      <c r="E1283">
        <v>6</v>
      </c>
      <c r="F1283">
        <v>583</v>
      </c>
      <c r="G1283">
        <v>604</v>
      </c>
      <c r="H1283">
        <v>646</v>
      </c>
      <c r="I1283">
        <v>559</v>
      </c>
      <c r="J1283">
        <v>611</v>
      </c>
      <c r="K1283">
        <v>541</v>
      </c>
      <c r="L1283">
        <v>582</v>
      </c>
      <c r="M1283">
        <v>518</v>
      </c>
      <c r="N1283">
        <v>512</v>
      </c>
      <c r="O1283">
        <v>549</v>
      </c>
      <c r="P1283">
        <v>575</v>
      </c>
      <c r="Q1283">
        <v>592</v>
      </c>
      <c r="R1283">
        <v>559</v>
      </c>
      <c r="S1283">
        <v>689</v>
      </c>
      <c r="T1283">
        <v>640</v>
      </c>
      <c r="U1283">
        <v>652</v>
      </c>
      <c r="V1283">
        <v>666</v>
      </c>
      <c r="W1283">
        <v>648</v>
      </c>
      <c r="X1283">
        <v>648</v>
      </c>
      <c r="Y1283">
        <v>625</v>
      </c>
    </row>
    <row r="1284" spans="1:25" x14ac:dyDescent="0.3">
      <c r="A1284" t="s">
        <v>14</v>
      </c>
      <c r="B1284" t="s">
        <v>13</v>
      </c>
      <c r="C1284" t="s">
        <v>245</v>
      </c>
      <c r="D1284" t="s">
        <v>306</v>
      </c>
      <c r="E1284">
        <v>7</v>
      </c>
      <c r="F1284">
        <v>622</v>
      </c>
      <c r="G1284">
        <v>576</v>
      </c>
      <c r="H1284">
        <v>589</v>
      </c>
      <c r="I1284">
        <v>641</v>
      </c>
      <c r="J1284">
        <v>559</v>
      </c>
      <c r="K1284">
        <v>613</v>
      </c>
      <c r="L1284">
        <v>541</v>
      </c>
      <c r="M1284">
        <v>568</v>
      </c>
      <c r="N1284">
        <v>524</v>
      </c>
      <c r="O1284">
        <v>501</v>
      </c>
      <c r="P1284">
        <v>550</v>
      </c>
      <c r="Q1284">
        <v>575</v>
      </c>
      <c r="R1284">
        <v>588</v>
      </c>
      <c r="S1284">
        <v>555</v>
      </c>
      <c r="T1284">
        <v>678</v>
      </c>
      <c r="U1284">
        <v>646</v>
      </c>
      <c r="V1284">
        <v>649</v>
      </c>
      <c r="W1284">
        <v>660</v>
      </c>
      <c r="X1284">
        <v>649</v>
      </c>
      <c r="Y1284">
        <v>661</v>
      </c>
    </row>
    <row r="1285" spans="1:25" x14ac:dyDescent="0.3">
      <c r="A1285" t="s">
        <v>14</v>
      </c>
      <c r="B1285" t="s">
        <v>13</v>
      </c>
      <c r="C1285" t="s">
        <v>245</v>
      </c>
      <c r="D1285" t="s">
        <v>306</v>
      </c>
      <c r="E1285">
        <v>8</v>
      </c>
      <c r="F1285">
        <v>590</v>
      </c>
      <c r="G1285">
        <v>632</v>
      </c>
      <c r="H1285">
        <v>558</v>
      </c>
      <c r="I1285">
        <v>594</v>
      </c>
      <c r="J1285">
        <v>634</v>
      </c>
      <c r="K1285">
        <v>561</v>
      </c>
      <c r="L1285">
        <v>601</v>
      </c>
      <c r="M1285">
        <v>530</v>
      </c>
      <c r="N1285">
        <v>561</v>
      </c>
      <c r="O1285">
        <v>520</v>
      </c>
      <c r="P1285">
        <v>500</v>
      </c>
      <c r="Q1285">
        <v>549</v>
      </c>
      <c r="R1285">
        <v>592</v>
      </c>
      <c r="S1285">
        <v>591</v>
      </c>
      <c r="T1285">
        <v>555</v>
      </c>
      <c r="U1285">
        <v>684</v>
      </c>
      <c r="V1285">
        <v>639</v>
      </c>
      <c r="W1285">
        <v>655</v>
      </c>
      <c r="X1285">
        <v>659</v>
      </c>
      <c r="Y1285">
        <v>652</v>
      </c>
    </row>
    <row r="1286" spans="1:25" x14ac:dyDescent="0.3">
      <c r="A1286" t="s">
        <v>14</v>
      </c>
      <c r="B1286" t="s">
        <v>13</v>
      </c>
      <c r="C1286" t="s">
        <v>245</v>
      </c>
      <c r="D1286" t="s">
        <v>306</v>
      </c>
      <c r="E1286">
        <v>9</v>
      </c>
      <c r="F1286">
        <v>665</v>
      </c>
      <c r="G1286">
        <v>595</v>
      </c>
      <c r="H1286">
        <v>621</v>
      </c>
      <c r="I1286">
        <v>543</v>
      </c>
      <c r="J1286">
        <v>587</v>
      </c>
      <c r="K1286">
        <v>624</v>
      </c>
      <c r="L1286">
        <v>555</v>
      </c>
      <c r="M1286">
        <v>594</v>
      </c>
      <c r="N1286">
        <v>523</v>
      </c>
      <c r="O1286">
        <v>553</v>
      </c>
      <c r="P1286">
        <v>523</v>
      </c>
      <c r="Q1286">
        <v>495</v>
      </c>
      <c r="R1286">
        <v>545</v>
      </c>
      <c r="S1286">
        <v>574</v>
      </c>
      <c r="T1286">
        <v>573</v>
      </c>
      <c r="U1286">
        <v>547</v>
      </c>
      <c r="V1286">
        <v>688</v>
      </c>
      <c r="W1286">
        <v>646</v>
      </c>
      <c r="X1286">
        <v>652</v>
      </c>
      <c r="Y1286">
        <v>656</v>
      </c>
    </row>
    <row r="1287" spans="1:25" x14ac:dyDescent="0.3">
      <c r="A1287" t="s">
        <v>14</v>
      </c>
      <c r="B1287" t="s">
        <v>13</v>
      </c>
      <c r="C1287" t="s">
        <v>245</v>
      </c>
      <c r="D1287" t="s">
        <v>306</v>
      </c>
      <c r="E1287">
        <v>10</v>
      </c>
      <c r="F1287">
        <v>743</v>
      </c>
      <c r="G1287">
        <v>659</v>
      </c>
      <c r="H1287">
        <v>584</v>
      </c>
      <c r="I1287">
        <v>622</v>
      </c>
      <c r="J1287">
        <v>540</v>
      </c>
      <c r="K1287">
        <v>583</v>
      </c>
      <c r="L1287">
        <v>612</v>
      </c>
      <c r="M1287">
        <v>555</v>
      </c>
      <c r="N1287">
        <v>598</v>
      </c>
      <c r="O1287">
        <v>515</v>
      </c>
      <c r="P1287">
        <v>539</v>
      </c>
      <c r="Q1287">
        <v>545</v>
      </c>
      <c r="R1287">
        <v>492</v>
      </c>
      <c r="S1287">
        <v>536</v>
      </c>
      <c r="T1287">
        <v>567</v>
      </c>
      <c r="U1287">
        <v>583</v>
      </c>
      <c r="V1287">
        <v>534</v>
      </c>
      <c r="W1287">
        <v>693</v>
      </c>
      <c r="X1287">
        <v>651</v>
      </c>
      <c r="Y1287">
        <v>641</v>
      </c>
    </row>
    <row r="1288" spans="1:25" x14ac:dyDescent="0.3">
      <c r="A1288" t="s">
        <v>14</v>
      </c>
      <c r="B1288" t="s">
        <v>13</v>
      </c>
      <c r="C1288" t="s">
        <v>245</v>
      </c>
      <c r="D1288" t="s">
        <v>306</v>
      </c>
      <c r="E1288">
        <v>11</v>
      </c>
      <c r="F1288">
        <v>695</v>
      </c>
      <c r="G1288">
        <v>734</v>
      </c>
      <c r="H1288">
        <v>657</v>
      </c>
      <c r="I1288">
        <v>588</v>
      </c>
      <c r="J1288">
        <v>618</v>
      </c>
      <c r="K1288">
        <v>538</v>
      </c>
      <c r="L1288">
        <v>578</v>
      </c>
      <c r="M1288">
        <v>616</v>
      </c>
      <c r="N1288">
        <v>556</v>
      </c>
      <c r="O1288">
        <v>599</v>
      </c>
      <c r="P1288">
        <v>510</v>
      </c>
      <c r="Q1288">
        <v>540</v>
      </c>
      <c r="R1288">
        <v>538</v>
      </c>
      <c r="S1288">
        <v>485</v>
      </c>
      <c r="T1288">
        <v>535</v>
      </c>
      <c r="U1288">
        <v>565</v>
      </c>
      <c r="V1288">
        <v>576</v>
      </c>
      <c r="W1288">
        <v>550</v>
      </c>
      <c r="X1288">
        <v>679</v>
      </c>
      <c r="Y1288">
        <v>647</v>
      </c>
    </row>
    <row r="1289" spans="1:25" x14ac:dyDescent="0.3">
      <c r="A1289" t="s">
        <v>14</v>
      </c>
      <c r="B1289" t="s">
        <v>13</v>
      </c>
      <c r="C1289" t="s">
        <v>245</v>
      </c>
      <c r="D1289" t="s">
        <v>306</v>
      </c>
      <c r="E1289">
        <v>12</v>
      </c>
      <c r="F1289">
        <v>681</v>
      </c>
      <c r="G1289">
        <v>688</v>
      </c>
      <c r="H1289">
        <v>726</v>
      </c>
      <c r="I1289">
        <v>647</v>
      </c>
      <c r="J1289">
        <v>585</v>
      </c>
      <c r="K1289">
        <v>616</v>
      </c>
      <c r="L1289">
        <v>525</v>
      </c>
      <c r="M1289">
        <v>567</v>
      </c>
      <c r="N1289">
        <v>611</v>
      </c>
      <c r="O1289">
        <v>550</v>
      </c>
      <c r="P1289">
        <v>584</v>
      </c>
      <c r="Q1289">
        <v>504</v>
      </c>
      <c r="R1289">
        <v>538</v>
      </c>
      <c r="S1289">
        <v>545</v>
      </c>
      <c r="T1289">
        <v>476</v>
      </c>
      <c r="U1289">
        <v>536</v>
      </c>
      <c r="V1289">
        <v>553</v>
      </c>
      <c r="W1289">
        <v>577</v>
      </c>
      <c r="X1289">
        <v>554</v>
      </c>
      <c r="Y1289">
        <v>677</v>
      </c>
    </row>
    <row r="1290" spans="1:25" x14ac:dyDescent="0.3">
      <c r="A1290" t="s">
        <v>14</v>
      </c>
      <c r="B1290" t="s">
        <v>13</v>
      </c>
      <c r="C1290" t="s">
        <v>245</v>
      </c>
      <c r="D1290" t="s">
        <v>306</v>
      </c>
      <c r="E1290">
        <v>13</v>
      </c>
      <c r="F1290">
        <v>702</v>
      </c>
      <c r="G1290">
        <v>675</v>
      </c>
      <c r="H1290">
        <v>683</v>
      </c>
      <c r="I1290">
        <v>708</v>
      </c>
      <c r="J1290">
        <v>642</v>
      </c>
      <c r="K1290">
        <v>589</v>
      </c>
      <c r="L1290">
        <v>610</v>
      </c>
      <c r="M1290">
        <v>520</v>
      </c>
      <c r="N1290">
        <v>562</v>
      </c>
      <c r="O1290">
        <v>598</v>
      </c>
      <c r="P1290">
        <v>547</v>
      </c>
      <c r="Q1290">
        <v>585</v>
      </c>
      <c r="R1290">
        <v>497</v>
      </c>
      <c r="S1290">
        <v>535</v>
      </c>
      <c r="T1290">
        <v>544</v>
      </c>
      <c r="U1290">
        <v>477</v>
      </c>
      <c r="V1290">
        <v>529</v>
      </c>
      <c r="W1290">
        <v>562</v>
      </c>
      <c r="X1290">
        <v>568</v>
      </c>
      <c r="Y1290">
        <v>554</v>
      </c>
    </row>
    <row r="1291" spans="1:25" x14ac:dyDescent="0.3">
      <c r="A1291" t="s">
        <v>14</v>
      </c>
      <c r="B1291" t="s">
        <v>13</v>
      </c>
      <c r="C1291" t="s">
        <v>245</v>
      </c>
      <c r="D1291" t="s">
        <v>306</v>
      </c>
      <c r="E1291">
        <v>14</v>
      </c>
      <c r="F1291">
        <v>699</v>
      </c>
      <c r="G1291">
        <v>694</v>
      </c>
      <c r="H1291">
        <v>682</v>
      </c>
      <c r="I1291">
        <v>669</v>
      </c>
      <c r="J1291">
        <v>698</v>
      </c>
      <c r="K1291">
        <v>630</v>
      </c>
      <c r="L1291">
        <v>582</v>
      </c>
      <c r="M1291">
        <v>609</v>
      </c>
      <c r="N1291">
        <v>513</v>
      </c>
      <c r="O1291">
        <v>552</v>
      </c>
      <c r="P1291">
        <v>585</v>
      </c>
      <c r="Q1291">
        <v>551</v>
      </c>
      <c r="R1291">
        <v>591</v>
      </c>
      <c r="S1291">
        <v>491</v>
      </c>
      <c r="T1291">
        <v>548</v>
      </c>
      <c r="U1291">
        <v>537</v>
      </c>
      <c r="V1291">
        <v>479</v>
      </c>
      <c r="W1291">
        <v>533</v>
      </c>
      <c r="X1291">
        <v>571</v>
      </c>
      <c r="Y1291">
        <v>567</v>
      </c>
    </row>
    <row r="1292" spans="1:25" x14ac:dyDescent="0.3">
      <c r="A1292" t="s">
        <v>14</v>
      </c>
      <c r="B1292" t="s">
        <v>13</v>
      </c>
      <c r="C1292" t="s">
        <v>245</v>
      </c>
      <c r="D1292" t="s">
        <v>306</v>
      </c>
      <c r="E1292">
        <v>15</v>
      </c>
      <c r="F1292">
        <v>739</v>
      </c>
      <c r="G1292">
        <v>685</v>
      </c>
      <c r="H1292">
        <v>698</v>
      </c>
      <c r="I1292">
        <v>678</v>
      </c>
      <c r="J1292">
        <v>663</v>
      </c>
      <c r="K1292">
        <v>682</v>
      </c>
      <c r="L1292">
        <v>626</v>
      </c>
      <c r="M1292">
        <v>575</v>
      </c>
      <c r="N1292">
        <v>611</v>
      </c>
      <c r="O1292">
        <v>507</v>
      </c>
      <c r="P1292">
        <v>550</v>
      </c>
      <c r="Q1292">
        <v>585</v>
      </c>
      <c r="R1292">
        <v>546</v>
      </c>
      <c r="S1292">
        <v>580</v>
      </c>
      <c r="T1292">
        <v>489</v>
      </c>
      <c r="U1292">
        <v>543</v>
      </c>
      <c r="V1292">
        <v>537</v>
      </c>
      <c r="W1292">
        <v>485</v>
      </c>
      <c r="X1292">
        <v>526</v>
      </c>
      <c r="Y1292">
        <v>571</v>
      </c>
    </row>
    <row r="1293" spans="1:25" x14ac:dyDescent="0.3">
      <c r="A1293" t="s">
        <v>14</v>
      </c>
      <c r="B1293" t="s">
        <v>13</v>
      </c>
      <c r="C1293" t="s">
        <v>245</v>
      </c>
      <c r="D1293" t="s">
        <v>306</v>
      </c>
      <c r="E1293">
        <v>16</v>
      </c>
      <c r="F1293">
        <v>712</v>
      </c>
      <c r="G1293">
        <v>728</v>
      </c>
      <c r="H1293">
        <v>679</v>
      </c>
      <c r="I1293">
        <v>686</v>
      </c>
      <c r="J1293">
        <v>678</v>
      </c>
      <c r="K1293">
        <v>667</v>
      </c>
      <c r="L1293">
        <v>682</v>
      </c>
      <c r="M1293">
        <v>626</v>
      </c>
      <c r="N1293">
        <v>575</v>
      </c>
      <c r="O1293">
        <v>615</v>
      </c>
      <c r="P1293">
        <v>518</v>
      </c>
      <c r="Q1293">
        <v>555</v>
      </c>
      <c r="R1293">
        <v>592</v>
      </c>
      <c r="S1293">
        <v>539</v>
      </c>
      <c r="T1293">
        <v>579</v>
      </c>
      <c r="U1293">
        <v>486</v>
      </c>
      <c r="V1293">
        <v>542</v>
      </c>
      <c r="W1293">
        <v>560</v>
      </c>
      <c r="X1293">
        <v>487</v>
      </c>
      <c r="Y1293">
        <v>524</v>
      </c>
    </row>
    <row r="1294" spans="1:25" x14ac:dyDescent="0.3">
      <c r="A1294" t="s">
        <v>14</v>
      </c>
      <c r="B1294" t="s">
        <v>13</v>
      </c>
      <c r="C1294" t="s">
        <v>245</v>
      </c>
      <c r="D1294" t="s">
        <v>306</v>
      </c>
      <c r="E1294">
        <v>17</v>
      </c>
      <c r="F1294">
        <v>639</v>
      </c>
      <c r="G1294">
        <v>702</v>
      </c>
      <c r="H1294">
        <v>726</v>
      </c>
      <c r="I1294">
        <v>671</v>
      </c>
      <c r="J1294">
        <v>675</v>
      </c>
      <c r="K1294">
        <v>672</v>
      </c>
      <c r="L1294">
        <v>664</v>
      </c>
      <c r="M1294">
        <v>664</v>
      </c>
      <c r="N1294">
        <v>607</v>
      </c>
      <c r="O1294">
        <v>569</v>
      </c>
      <c r="P1294">
        <v>605</v>
      </c>
      <c r="Q1294">
        <v>512</v>
      </c>
      <c r="R1294">
        <v>546</v>
      </c>
      <c r="S1294">
        <v>580</v>
      </c>
      <c r="T1294">
        <v>527</v>
      </c>
      <c r="U1294">
        <v>570</v>
      </c>
      <c r="V1294">
        <v>485</v>
      </c>
      <c r="W1294">
        <v>543</v>
      </c>
      <c r="X1294">
        <v>568</v>
      </c>
      <c r="Y1294">
        <v>495</v>
      </c>
    </row>
    <row r="1295" spans="1:25" x14ac:dyDescent="0.3">
      <c r="A1295" t="s">
        <v>14</v>
      </c>
      <c r="B1295" t="s">
        <v>13</v>
      </c>
      <c r="C1295" t="s">
        <v>245</v>
      </c>
      <c r="D1295" t="s">
        <v>306</v>
      </c>
      <c r="E1295">
        <v>18</v>
      </c>
      <c r="F1295">
        <v>585</v>
      </c>
      <c r="G1295">
        <v>633</v>
      </c>
      <c r="H1295">
        <v>686</v>
      </c>
      <c r="I1295">
        <v>689</v>
      </c>
      <c r="J1295">
        <v>649</v>
      </c>
      <c r="K1295">
        <v>666</v>
      </c>
      <c r="L1295">
        <v>663</v>
      </c>
      <c r="M1295">
        <v>652</v>
      </c>
      <c r="N1295">
        <v>638</v>
      </c>
      <c r="O1295">
        <v>576</v>
      </c>
      <c r="P1295">
        <v>561</v>
      </c>
      <c r="Q1295">
        <v>603</v>
      </c>
      <c r="R1295">
        <v>503</v>
      </c>
      <c r="S1295">
        <v>528</v>
      </c>
      <c r="T1295">
        <v>564</v>
      </c>
      <c r="U1295">
        <v>531</v>
      </c>
      <c r="V1295">
        <v>548</v>
      </c>
      <c r="W1295">
        <v>471</v>
      </c>
      <c r="X1295">
        <v>523</v>
      </c>
      <c r="Y1295">
        <v>552</v>
      </c>
    </row>
    <row r="1296" spans="1:25" x14ac:dyDescent="0.3">
      <c r="A1296" t="s">
        <v>14</v>
      </c>
      <c r="B1296" t="s">
        <v>13</v>
      </c>
      <c r="C1296" t="s">
        <v>245</v>
      </c>
      <c r="D1296" t="s">
        <v>306</v>
      </c>
      <c r="E1296">
        <v>19</v>
      </c>
      <c r="F1296">
        <v>516</v>
      </c>
      <c r="G1296">
        <v>497</v>
      </c>
      <c r="H1296">
        <v>540</v>
      </c>
      <c r="I1296">
        <v>608</v>
      </c>
      <c r="J1296">
        <v>603</v>
      </c>
      <c r="K1296">
        <v>557</v>
      </c>
      <c r="L1296">
        <v>574</v>
      </c>
      <c r="M1296">
        <v>569</v>
      </c>
      <c r="N1296">
        <v>574</v>
      </c>
      <c r="O1296">
        <v>562</v>
      </c>
      <c r="P1296">
        <v>502</v>
      </c>
      <c r="Q1296">
        <v>465</v>
      </c>
      <c r="R1296">
        <v>525</v>
      </c>
      <c r="S1296">
        <v>416</v>
      </c>
      <c r="T1296">
        <v>470</v>
      </c>
      <c r="U1296">
        <v>497</v>
      </c>
      <c r="V1296">
        <v>435</v>
      </c>
      <c r="W1296">
        <v>476</v>
      </c>
      <c r="X1296">
        <v>413</v>
      </c>
      <c r="Y1296">
        <v>448</v>
      </c>
    </row>
    <row r="1297" spans="1:25" x14ac:dyDescent="0.3">
      <c r="A1297" t="s">
        <v>14</v>
      </c>
      <c r="B1297" t="s">
        <v>13</v>
      </c>
      <c r="C1297" t="s">
        <v>245</v>
      </c>
      <c r="D1297" t="s">
        <v>306</v>
      </c>
      <c r="E1297">
        <v>20</v>
      </c>
      <c r="F1297">
        <v>463</v>
      </c>
      <c r="G1297">
        <v>469</v>
      </c>
      <c r="H1297">
        <v>453</v>
      </c>
      <c r="I1297">
        <v>505</v>
      </c>
      <c r="J1297">
        <v>549</v>
      </c>
      <c r="K1297">
        <v>568</v>
      </c>
      <c r="L1297">
        <v>524</v>
      </c>
      <c r="M1297">
        <v>540</v>
      </c>
      <c r="N1297">
        <v>523</v>
      </c>
      <c r="O1297">
        <v>540</v>
      </c>
      <c r="P1297">
        <v>497</v>
      </c>
      <c r="Q1297">
        <v>472</v>
      </c>
      <c r="R1297">
        <v>440</v>
      </c>
      <c r="S1297">
        <v>488</v>
      </c>
      <c r="T1297">
        <v>395</v>
      </c>
      <c r="U1297">
        <v>439</v>
      </c>
      <c r="V1297">
        <v>445</v>
      </c>
      <c r="W1297">
        <v>431</v>
      </c>
      <c r="X1297">
        <v>468</v>
      </c>
      <c r="Y1297">
        <v>381</v>
      </c>
    </row>
    <row r="1298" spans="1:25" x14ac:dyDescent="0.3">
      <c r="A1298" t="s">
        <v>14</v>
      </c>
      <c r="B1298" t="s">
        <v>13</v>
      </c>
      <c r="C1298" t="s">
        <v>245</v>
      </c>
      <c r="D1298" t="s">
        <v>306</v>
      </c>
      <c r="E1298">
        <v>21</v>
      </c>
      <c r="F1298">
        <v>476</v>
      </c>
      <c r="G1298">
        <v>473</v>
      </c>
      <c r="H1298">
        <v>476</v>
      </c>
      <c r="I1298">
        <v>436</v>
      </c>
      <c r="J1298">
        <v>498</v>
      </c>
      <c r="K1298">
        <v>537</v>
      </c>
      <c r="L1298">
        <v>565</v>
      </c>
      <c r="M1298">
        <v>522</v>
      </c>
      <c r="N1298">
        <v>549</v>
      </c>
      <c r="O1298">
        <v>509</v>
      </c>
      <c r="P1298">
        <v>525</v>
      </c>
      <c r="Q1298">
        <v>517</v>
      </c>
      <c r="R1298">
        <v>484</v>
      </c>
      <c r="S1298">
        <v>446</v>
      </c>
      <c r="T1298">
        <v>490</v>
      </c>
      <c r="U1298">
        <v>395</v>
      </c>
      <c r="V1298">
        <v>459</v>
      </c>
      <c r="W1298">
        <v>460</v>
      </c>
      <c r="X1298">
        <v>440</v>
      </c>
      <c r="Y1298">
        <v>474</v>
      </c>
    </row>
    <row r="1299" spans="1:25" x14ac:dyDescent="0.3">
      <c r="A1299" t="s">
        <v>14</v>
      </c>
      <c r="B1299" t="s">
        <v>13</v>
      </c>
      <c r="C1299" t="s">
        <v>245</v>
      </c>
      <c r="D1299" t="s">
        <v>306</v>
      </c>
      <c r="E1299">
        <v>22</v>
      </c>
      <c r="F1299">
        <v>499</v>
      </c>
      <c r="G1299">
        <v>487</v>
      </c>
      <c r="H1299">
        <v>491</v>
      </c>
      <c r="I1299">
        <v>483</v>
      </c>
      <c r="J1299">
        <v>465</v>
      </c>
      <c r="K1299">
        <v>546</v>
      </c>
      <c r="L1299">
        <v>568</v>
      </c>
      <c r="M1299">
        <v>591</v>
      </c>
      <c r="N1299">
        <v>556</v>
      </c>
      <c r="O1299">
        <v>557</v>
      </c>
      <c r="P1299">
        <v>547</v>
      </c>
      <c r="Q1299">
        <v>556</v>
      </c>
      <c r="R1299">
        <v>553</v>
      </c>
      <c r="S1299">
        <v>511</v>
      </c>
      <c r="T1299">
        <v>480</v>
      </c>
      <c r="U1299">
        <v>521</v>
      </c>
      <c r="V1299">
        <v>401</v>
      </c>
      <c r="W1299">
        <v>475</v>
      </c>
      <c r="X1299">
        <v>515</v>
      </c>
      <c r="Y1299">
        <v>458</v>
      </c>
    </row>
    <row r="1300" spans="1:25" x14ac:dyDescent="0.3">
      <c r="A1300" t="s">
        <v>14</v>
      </c>
      <c r="B1300" t="s">
        <v>13</v>
      </c>
      <c r="C1300" t="s">
        <v>245</v>
      </c>
      <c r="D1300" t="s">
        <v>306</v>
      </c>
      <c r="E1300">
        <v>23</v>
      </c>
      <c r="F1300">
        <v>478</v>
      </c>
      <c r="G1300">
        <v>504</v>
      </c>
      <c r="H1300">
        <v>507</v>
      </c>
      <c r="I1300">
        <v>508</v>
      </c>
      <c r="J1300">
        <v>527</v>
      </c>
      <c r="K1300">
        <v>512</v>
      </c>
      <c r="L1300">
        <v>572</v>
      </c>
      <c r="M1300">
        <v>591</v>
      </c>
      <c r="N1300">
        <v>621</v>
      </c>
      <c r="O1300">
        <v>579</v>
      </c>
      <c r="P1300">
        <v>593</v>
      </c>
      <c r="Q1300">
        <v>555</v>
      </c>
      <c r="R1300">
        <v>568</v>
      </c>
      <c r="S1300">
        <v>560</v>
      </c>
      <c r="T1300">
        <v>533</v>
      </c>
      <c r="U1300">
        <v>489</v>
      </c>
      <c r="V1300">
        <v>535</v>
      </c>
      <c r="W1300">
        <v>444</v>
      </c>
      <c r="X1300">
        <v>515</v>
      </c>
      <c r="Y1300">
        <v>570</v>
      </c>
    </row>
    <row r="1301" spans="1:25" x14ac:dyDescent="0.3">
      <c r="A1301" t="s">
        <v>14</v>
      </c>
      <c r="B1301" t="s">
        <v>13</v>
      </c>
      <c r="C1301" t="s">
        <v>245</v>
      </c>
      <c r="D1301" t="s">
        <v>306</v>
      </c>
      <c r="E1301">
        <v>24</v>
      </c>
      <c r="F1301">
        <v>478</v>
      </c>
      <c r="G1301">
        <v>477</v>
      </c>
      <c r="H1301">
        <v>506</v>
      </c>
      <c r="I1301">
        <v>510</v>
      </c>
      <c r="J1301">
        <v>520</v>
      </c>
      <c r="K1301">
        <v>560</v>
      </c>
      <c r="L1301">
        <v>563</v>
      </c>
      <c r="M1301">
        <v>594</v>
      </c>
      <c r="N1301">
        <v>599</v>
      </c>
      <c r="O1301">
        <v>619</v>
      </c>
      <c r="P1301">
        <v>581</v>
      </c>
      <c r="Q1301">
        <v>608</v>
      </c>
      <c r="R1301">
        <v>573</v>
      </c>
      <c r="S1301">
        <v>577</v>
      </c>
      <c r="T1301">
        <v>577</v>
      </c>
      <c r="U1301">
        <v>545</v>
      </c>
      <c r="V1301">
        <v>506</v>
      </c>
      <c r="W1301">
        <v>571</v>
      </c>
      <c r="X1301">
        <v>458</v>
      </c>
      <c r="Y1301">
        <v>522</v>
      </c>
    </row>
    <row r="1302" spans="1:25" x14ac:dyDescent="0.3">
      <c r="A1302" t="s">
        <v>14</v>
      </c>
      <c r="B1302" t="s">
        <v>13</v>
      </c>
      <c r="C1302" t="s">
        <v>245</v>
      </c>
      <c r="D1302" t="s">
        <v>306</v>
      </c>
      <c r="E1302">
        <v>25</v>
      </c>
      <c r="F1302">
        <v>491</v>
      </c>
      <c r="G1302">
        <v>458</v>
      </c>
      <c r="H1302">
        <v>486</v>
      </c>
      <c r="I1302">
        <v>514</v>
      </c>
      <c r="J1302">
        <v>528</v>
      </c>
      <c r="K1302">
        <v>541</v>
      </c>
      <c r="L1302">
        <v>575</v>
      </c>
      <c r="M1302">
        <v>601</v>
      </c>
      <c r="N1302">
        <v>598</v>
      </c>
      <c r="O1302">
        <v>605</v>
      </c>
      <c r="P1302">
        <v>622</v>
      </c>
      <c r="Q1302">
        <v>589</v>
      </c>
      <c r="R1302">
        <v>610</v>
      </c>
      <c r="S1302">
        <v>571</v>
      </c>
      <c r="T1302">
        <v>600</v>
      </c>
      <c r="U1302">
        <v>598</v>
      </c>
      <c r="V1302">
        <v>551</v>
      </c>
      <c r="W1302">
        <v>530</v>
      </c>
      <c r="X1302">
        <v>572</v>
      </c>
      <c r="Y1302">
        <v>459</v>
      </c>
    </row>
    <row r="1303" spans="1:25" x14ac:dyDescent="0.3">
      <c r="A1303" t="s">
        <v>14</v>
      </c>
      <c r="B1303" t="s">
        <v>13</v>
      </c>
      <c r="C1303" t="s">
        <v>245</v>
      </c>
      <c r="D1303" t="s">
        <v>306</v>
      </c>
      <c r="E1303">
        <v>26</v>
      </c>
      <c r="F1303">
        <v>508</v>
      </c>
      <c r="G1303">
        <v>492</v>
      </c>
      <c r="H1303">
        <v>461</v>
      </c>
      <c r="I1303">
        <v>497</v>
      </c>
      <c r="J1303">
        <v>523</v>
      </c>
      <c r="K1303">
        <v>561</v>
      </c>
      <c r="L1303">
        <v>565</v>
      </c>
      <c r="M1303">
        <v>584</v>
      </c>
      <c r="N1303">
        <v>605</v>
      </c>
      <c r="O1303">
        <v>612</v>
      </c>
      <c r="P1303">
        <v>625</v>
      </c>
      <c r="Q1303">
        <v>635</v>
      </c>
      <c r="R1303">
        <v>591</v>
      </c>
      <c r="S1303">
        <v>592</v>
      </c>
      <c r="T1303">
        <v>535</v>
      </c>
      <c r="U1303">
        <v>615</v>
      </c>
      <c r="V1303">
        <v>589</v>
      </c>
      <c r="W1303">
        <v>577</v>
      </c>
      <c r="X1303">
        <v>531</v>
      </c>
      <c r="Y1303">
        <v>580</v>
      </c>
    </row>
    <row r="1304" spans="1:25" x14ac:dyDescent="0.3">
      <c r="A1304" t="s">
        <v>14</v>
      </c>
      <c r="B1304" t="s">
        <v>13</v>
      </c>
      <c r="C1304" t="s">
        <v>245</v>
      </c>
      <c r="D1304" t="s">
        <v>306</v>
      </c>
      <c r="E1304">
        <v>27</v>
      </c>
      <c r="F1304">
        <v>510</v>
      </c>
      <c r="G1304">
        <v>512</v>
      </c>
      <c r="H1304">
        <v>495</v>
      </c>
      <c r="I1304">
        <v>463</v>
      </c>
      <c r="J1304">
        <v>505</v>
      </c>
      <c r="K1304">
        <v>524</v>
      </c>
      <c r="L1304">
        <v>594</v>
      </c>
      <c r="M1304">
        <v>557</v>
      </c>
      <c r="N1304">
        <v>615</v>
      </c>
      <c r="O1304">
        <v>615</v>
      </c>
      <c r="P1304">
        <v>619</v>
      </c>
      <c r="Q1304">
        <v>637</v>
      </c>
      <c r="R1304">
        <v>637</v>
      </c>
      <c r="S1304">
        <v>599</v>
      </c>
      <c r="T1304">
        <v>596</v>
      </c>
      <c r="U1304">
        <v>557</v>
      </c>
      <c r="V1304">
        <v>616</v>
      </c>
      <c r="W1304">
        <v>601</v>
      </c>
      <c r="X1304">
        <v>579</v>
      </c>
      <c r="Y1304">
        <v>552</v>
      </c>
    </row>
    <row r="1305" spans="1:25" x14ac:dyDescent="0.3">
      <c r="A1305" t="s">
        <v>14</v>
      </c>
      <c r="B1305" t="s">
        <v>13</v>
      </c>
      <c r="C1305" t="s">
        <v>245</v>
      </c>
      <c r="D1305" t="s">
        <v>306</v>
      </c>
      <c r="E1305">
        <v>28</v>
      </c>
      <c r="F1305">
        <v>534</v>
      </c>
      <c r="G1305">
        <v>517</v>
      </c>
      <c r="H1305">
        <v>501</v>
      </c>
      <c r="I1305">
        <v>498</v>
      </c>
      <c r="J1305">
        <v>471</v>
      </c>
      <c r="K1305">
        <v>530</v>
      </c>
      <c r="L1305">
        <v>532</v>
      </c>
      <c r="M1305">
        <v>607</v>
      </c>
      <c r="N1305">
        <v>566</v>
      </c>
      <c r="O1305">
        <v>628</v>
      </c>
      <c r="P1305">
        <v>624</v>
      </c>
      <c r="Q1305">
        <v>627</v>
      </c>
      <c r="R1305">
        <v>632</v>
      </c>
      <c r="S1305">
        <v>610</v>
      </c>
      <c r="T1305">
        <v>604</v>
      </c>
      <c r="U1305">
        <v>604</v>
      </c>
      <c r="V1305">
        <v>558</v>
      </c>
      <c r="W1305">
        <v>636</v>
      </c>
      <c r="X1305">
        <v>612</v>
      </c>
      <c r="Y1305">
        <v>575</v>
      </c>
    </row>
    <row r="1306" spans="1:25" x14ac:dyDescent="0.3">
      <c r="A1306" t="s">
        <v>14</v>
      </c>
      <c r="B1306" t="s">
        <v>13</v>
      </c>
      <c r="C1306" t="s">
        <v>245</v>
      </c>
      <c r="D1306" t="s">
        <v>306</v>
      </c>
      <c r="E1306">
        <v>29</v>
      </c>
      <c r="F1306">
        <v>595</v>
      </c>
      <c r="G1306">
        <v>523</v>
      </c>
      <c r="H1306">
        <v>514</v>
      </c>
      <c r="I1306">
        <v>490</v>
      </c>
      <c r="J1306">
        <v>503</v>
      </c>
      <c r="K1306">
        <v>485</v>
      </c>
      <c r="L1306">
        <v>543</v>
      </c>
      <c r="M1306">
        <v>545</v>
      </c>
      <c r="N1306">
        <v>611</v>
      </c>
      <c r="O1306">
        <v>578</v>
      </c>
      <c r="P1306">
        <v>641</v>
      </c>
      <c r="Q1306">
        <v>623</v>
      </c>
      <c r="R1306">
        <v>616</v>
      </c>
      <c r="S1306">
        <v>633</v>
      </c>
      <c r="T1306">
        <v>621</v>
      </c>
      <c r="U1306">
        <v>599</v>
      </c>
      <c r="V1306">
        <v>600</v>
      </c>
      <c r="W1306">
        <v>571</v>
      </c>
      <c r="X1306">
        <v>652</v>
      </c>
      <c r="Y1306">
        <v>603</v>
      </c>
    </row>
    <row r="1307" spans="1:25" x14ac:dyDescent="0.3">
      <c r="A1307" t="s">
        <v>14</v>
      </c>
      <c r="B1307" t="s">
        <v>13</v>
      </c>
      <c r="C1307" t="s">
        <v>245</v>
      </c>
      <c r="D1307" t="s">
        <v>306</v>
      </c>
      <c r="E1307">
        <v>30</v>
      </c>
      <c r="F1307">
        <v>590</v>
      </c>
      <c r="G1307">
        <v>607</v>
      </c>
      <c r="H1307">
        <v>528</v>
      </c>
      <c r="I1307">
        <v>514</v>
      </c>
      <c r="J1307">
        <v>499</v>
      </c>
      <c r="K1307">
        <v>519</v>
      </c>
      <c r="L1307">
        <v>489</v>
      </c>
      <c r="M1307">
        <v>562</v>
      </c>
      <c r="N1307">
        <v>556</v>
      </c>
      <c r="O1307">
        <v>621</v>
      </c>
      <c r="P1307">
        <v>590</v>
      </c>
      <c r="Q1307">
        <v>650</v>
      </c>
      <c r="R1307">
        <v>637</v>
      </c>
      <c r="S1307">
        <v>594</v>
      </c>
      <c r="T1307">
        <v>630</v>
      </c>
      <c r="U1307">
        <v>620</v>
      </c>
      <c r="V1307">
        <v>590</v>
      </c>
      <c r="W1307">
        <v>610</v>
      </c>
      <c r="X1307">
        <v>587</v>
      </c>
      <c r="Y1307">
        <v>653</v>
      </c>
    </row>
    <row r="1308" spans="1:25" x14ac:dyDescent="0.3">
      <c r="A1308" t="s">
        <v>14</v>
      </c>
      <c r="B1308" t="s">
        <v>13</v>
      </c>
      <c r="C1308" t="s">
        <v>245</v>
      </c>
      <c r="D1308" t="s">
        <v>306</v>
      </c>
      <c r="E1308">
        <v>31</v>
      </c>
      <c r="F1308">
        <v>589</v>
      </c>
      <c r="G1308">
        <v>589</v>
      </c>
      <c r="H1308">
        <v>603</v>
      </c>
      <c r="I1308">
        <v>535</v>
      </c>
      <c r="J1308">
        <v>529</v>
      </c>
      <c r="K1308">
        <v>497</v>
      </c>
      <c r="L1308">
        <v>524</v>
      </c>
      <c r="M1308">
        <v>503</v>
      </c>
      <c r="N1308">
        <v>577</v>
      </c>
      <c r="O1308">
        <v>550</v>
      </c>
      <c r="P1308">
        <v>640</v>
      </c>
      <c r="Q1308">
        <v>585</v>
      </c>
      <c r="R1308">
        <v>655</v>
      </c>
      <c r="S1308">
        <v>633</v>
      </c>
      <c r="T1308">
        <v>587</v>
      </c>
      <c r="U1308">
        <v>644</v>
      </c>
      <c r="V1308">
        <v>603</v>
      </c>
      <c r="W1308">
        <v>599</v>
      </c>
      <c r="X1308">
        <v>625</v>
      </c>
      <c r="Y1308">
        <v>599</v>
      </c>
    </row>
    <row r="1309" spans="1:25" x14ac:dyDescent="0.3">
      <c r="A1309" t="s">
        <v>14</v>
      </c>
      <c r="B1309" t="s">
        <v>13</v>
      </c>
      <c r="C1309" t="s">
        <v>245</v>
      </c>
      <c r="D1309" t="s">
        <v>306</v>
      </c>
      <c r="E1309">
        <v>32</v>
      </c>
      <c r="F1309">
        <v>624</v>
      </c>
      <c r="G1309">
        <v>575</v>
      </c>
      <c r="H1309">
        <v>588</v>
      </c>
      <c r="I1309">
        <v>616</v>
      </c>
      <c r="J1309">
        <v>539</v>
      </c>
      <c r="K1309">
        <v>555</v>
      </c>
      <c r="L1309">
        <v>510</v>
      </c>
      <c r="M1309">
        <v>525</v>
      </c>
      <c r="N1309">
        <v>514</v>
      </c>
      <c r="O1309">
        <v>567</v>
      </c>
      <c r="P1309">
        <v>553</v>
      </c>
      <c r="Q1309">
        <v>647</v>
      </c>
      <c r="R1309">
        <v>565</v>
      </c>
      <c r="S1309">
        <v>656</v>
      </c>
      <c r="T1309">
        <v>640</v>
      </c>
      <c r="U1309">
        <v>598</v>
      </c>
      <c r="V1309">
        <v>637</v>
      </c>
      <c r="W1309">
        <v>593</v>
      </c>
      <c r="X1309">
        <v>619</v>
      </c>
      <c r="Y1309">
        <v>636</v>
      </c>
    </row>
    <row r="1310" spans="1:25" x14ac:dyDescent="0.3">
      <c r="A1310" t="s">
        <v>14</v>
      </c>
      <c r="B1310" t="s">
        <v>13</v>
      </c>
      <c r="C1310" t="s">
        <v>245</v>
      </c>
      <c r="D1310" t="s">
        <v>306</v>
      </c>
      <c r="E1310">
        <v>33</v>
      </c>
      <c r="F1310">
        <v>623</v>
      </c>
      <c r="G1310">
        <v>626</v>
      </c>
      <c r="H1310">
        <v>573</v>
      </c>
      <c r="I1310">
        <v>603</v>
      </c>
      <c r="J1310">
        <v>615</v>
      </c>
      <c r="K1310">
        <v>554</v>
      </c>
      <c r="L1310">
        <v>545</v>
      </c>
      <c r="M1310">
        <v>509</v>
      </c>
      <c r="N1310">
        <v>524</v>
      </c>
      <c r="O1310">
        <v>529</v>
      </c>
      <c r="P1310">
        <v>567</v>
      </c>
      <c r="Q1310">
        <v>547</v>
      </c>
      <c r="R1310">
        <v>644</v>
      </c>
      <c r="S1310">
        <v>574</v>
      </c>
      <c r="T1310">
        <v>654</v>
      </c>
      <c r="U1310">
        <v>637</v>
      </c>
      <c r="V1310">
        <v>596</v>
      </c>
      <c r="W1310">
        <v>633</v>
      </c>
      <c r="X1310">
        <v>605</v>
      </c>
      <c r="Y1310">
        <v>615</v>
      </c>
    </row>
    <row r="1311" spans="1:25" x14ac:dyDescent="0.3">
      <c r="A1311" t="s">
        <v>14</v>
      </c>
      <c r="B1311" t="s">
        <v>13</v>
      </c>
      <c r="C1311" t="s">
        <v>245</v>
      </c>
      <c r="D1311" t="s">
        <v>306</v>
      </c>
      <c r="E1311">
        <v>34</v>
      </c>
      <c r="F1311">
        <v>584</v>
      </c>
      <c r="G1311">
        <v>620</v>
      </c>
      <c r="H1311">
        <v>638</v>
      </c>
      <c r="I1311">
        <v>588</v>
      </c>
      <c r="J1311">
        <v>603</v>
      </c>
      <c r="K1311">
        <v>630</v>
      </c>
      <c r="L1311">
        <v>562</v>
      </c>
      <c r="M1311">
        <v>555</v>
      </c>
      <c r="N1311">
        <v>522</v>
      </c>
      <c r="O1311">
        <v>533</v>
      </c>
      <c r="P1311">
        <v>548</v>
      </c>
      <c r="Q1311">
        <v>576</v>
      </c>
      <c r="R1311">
        <v>554</v>
      </c>
      <c r="S1311">
        <v>641</v>
      </c>
      <c r="T1311">
        <v>582</v>
      </c>
      <c r="U1311">
        <v>659</v>
      </c>
      <c r="V1311">
        <v>644</v>
      </c>
      <c r="W1311">
        <v>611</v>
      </c>
      <c r="X1311">
        <v>641</v>
      </c>
      <c r="Y1311">
        <v>605</v>
      </c>
    </row>
    <row r="1312" spans="1:25" x14ac:dyDescent="0.3">
      <c r="A1312" t="s">
        <v>14</v>
      </c>
      <c r="B1312" t="s">
        <v>13</v>
      </c>
      <c r="C1312" t="s">
        <v>245</v>
      </c>
      <c r="D1312" t="s">
        <v>306</v>
      </c>
      <c r="E1312">
        <v>35</v>
      </c>
      <c r="F1312">
        <v>616</v>
      </c>
      <c r="G1312">
        <v>581</v>
      </c>
      <c r="H1312">
        <v>619</v>
      </c>
      <c r="I1312">
        <v>632</v>
      </c>
      <c r="J1312">
        <v>600</v>
      </c>
      <c r="K1312">
        <v>614</v>
      </c>
      <c r="L1312">
        <v>639</v>
      </c>
      <c r="M1312">
        <v>553</v>
      </c>
      <c r="N1312">
        <v>547</v>
      </c>
      <c r="O1312">
        <v>520</v>
      </c>
      <c r="P1312">
        <v>534</v>
      </c>
      <c r="Q1312">
        <v>539</v>
      </c>
      <c r="R1312">
        <v>565</v>
      </c>
      <c r="S1312">
        <v>558</v>
      </c>
      <c r="T1312">
        <v>642</v>
      </c>
      <c r="U1312">
        <v>569</v>
      </c>
      <c r="V1312">
        <v>672</v>
      </c>
      <c r="W1312">
        <v>662</v>
      </c>
      <c r="X1312">
        <v>620</v>
      </c>
      <c r="Y1312">
        <v>644</v>
      </c>
    </row>
    <row r="1313" spans="1:25" x14ac:dyDescent="0.3">
      <c r="A1313" t="s">
        <v>14</v>
      </c>
      <c r="B1313" t="s">
        <v>13</v>
      </c>
      <c r="C1313" t="s">
        <v>245</v>
      </c>
      <c r="D1313" t="s">
        <v>306</v>
      </c>
      <c r="E1313">
        <v>36</v>
      </c>
      <c r="F1313">
        <v>627</v>
      </c>
      <c r="G1313">
        <v>598</v>
      </c>
      <c r="H1313">
        <v>570</v>
      </c>
      <c r="I1313">
        <v>619</v>
      </c>
      <c r="J1313">
        <v>645</v>
      </c>
      <c r="K1313">
        <v>604</v>
      </c>
      <c r="L1313">
        <v>604</v>
      </c>
      <c r="M1313">
        <v>644</v>
      </c>
      <c r="N1313">
        <v>553</v>
      </c>
      <c r="O1313">
        <v>545</v>
      </c>
      <c r="P1313">
        <v>518</v>
      </c>
      <c r="Q1313">
        <v>524</v>
      </c>
      <c r="R1313">
        <v>553</v>
      </c>
      <c r="S1313">
        <v>530</v>
      </c>
      <c r="T1313">
        <v>564</v>
      </c>
      <c r="U1313">
        <v>644</v>
      </c>
      <c r="V1313">
        <v>573</v>
      </c>
      <c r="W1313">
        <v>686</v>
      </c>
      <c r="X1313">
        <v>673</v>
      </c>
      <c r="Y1313">
        <v>604</v>
      </c>
    </row>
    <row r="1314" spans="1:25" x14ac:dyDescent="0.3">
      <c r="A1314" t="s">
        <v>14</v>
      </c>
      <c r="B1314" t="s">
        <v>13</v>
      </c>
      <c r="C1314" t="s">
        <v>245</v>
      </c>
      <c r="D1314" t="s">
        <v>306</v>
      </c>
      <c r="E1314">
        <v>37</v>
      </c>
      <c r="F1314">
        <v>632</v>
      </c>
      <c r="G1314">
        <v>631</v>
      </c>
      <c r="H1314">
        <v>595</v>
      </c>
      <c r="I1314">
        <v>584</v>
      </c>
      <c r="J1314">
        <v>632</v>
      </c>
      <c r="K1314">
        <v>634</v>
      </c>
      <c r="L1314">
        <v>606</v>
      </c>
      <c r="M1314">
        <v>606</v>
      </c>
      <c r="N1314">
        <v>638</v>
      </c>
      <c r="O1314">
        <v>560</v>
      </c>
      <c r="P1314">
        <v>550</v>
      </c>
      <c r="Q1314">
        <v>513</v>
      </c>
      <c r="R1314">
        <v>512</v>
      </c>
      <c r="S1314">
        <v>540</v>
      </c>
      <c r="T1314">
        <v>536</v>
      </c>
      <c r="U1314">
        <v>562</v>
      </c>
      <c r="V1314">
        <v>636</v>
      </c>
      <c r="W1314">
        <v>569</v>
      </c>
      <c r="X1314">
        <v>687</v>
      </c>
      <c r="Y1314">
        <v>666</v>
      </c>
    </row>
    <row r="1315" spans="1:25" x14ac:dyDescent="0.3">
      <c r="A1315" t="s">
        <v>14</v>
      </c>
      <c r="B1315" t="s">
        <v>13</v>
      </c>
      <c r="C1315" t="s">
        <v>245</v>
      </c>
      <c r="D1315" t="s">
        <v>306</v>
      </c>
      <c r="E1315">
        <v>38</v>
      </c>
      <c r="F1315">
        <v>656</v>
      </c>
      <c r="G1315">
        <v>618</v>
      </c>
      <c r="H1315">
        <v>633</v>
      </c>
      <c r="I1315">
        <v>603</v>
      </c>
      <c r="J1315">
        <v>589</v>
      </c>
      <c r="K1315">
        <v>640</v>
      </c>
      <c r="L1315">
        <v>640</v>
      </c>
      <c r="M1315">
        <v>605</v>
      </c>
      <c r="N1315">
        <v>604</v>
      </c>
      <c r="O1315">
        <v>631</v>
      </c>
      <c r="P1315">
        <v>564</v>
      </c>
      <c r="Q1315">
        <v>542</v>
      </c>
      <c r="R1315">
        <v>515</v>
      </c>
      <c r="S1315">
        <v>521</v>
      </c>
      <c r="T1315">
        <v>546</v>
      </c>
      <c r="U1315">
        <v>539</v>
      </c>
      <c r="V1315">
        <v>569</v>
      </c>
      <c r="W1315">
        <v>626</v>
      </c>
      <c r="X1315">
        <v>576</v>
      </c>
      <c r="Y1315">
        <v>688</v>
      </c>
    </row>
    <row r="1316" spans="1:25" x14ac:dyDescent="0.3">
      <c r="A1316" t="s">
        <v>14</v>
      </c>
      <c r="B1316" t="s">
        <v>13</v>
      </c>
      <c r="C1316" t="s">
        <v>245</v>
      </c>
      <c r="D1316" t="s">
        <v>306</v>
      </c>
      <c r="E1316">
        <v>39</v>
      </c>
      <c r="F1316">
        <v>637</v>
      </c>
      <c r="G1316">
        <v>654</v>
      </c>
      <c r="H1316">
        <v>622</v>
      </c>
      <c r="I1316">
        <v>620</v>
      </c>
      <c r="J1316">
        <v>606</v>
      </c>
      <c r="K1316">
        <v>585</v>
      </c>
      <c r="L1316">
        <v>648</v>
      </c>
      <c r="M1316">
        <v>637</v>
      </c>
      <c r="N1316">
        <v>606</v>
      </c>
      <c r="O1316">
        <v>597</v>
      </c>
      <c r="P1316">
        <v>640</v>
      </c>
      <c r="Q1316">
        <v>558</v>
      </c>
      <c r="R1316">
        <v>553</v>
      </c>
      <c r="S1316">
        <v>511</v>
      </c>
      <c r="T1316">
        <v>503</v>
      </c>
      <c r="U1316">
        <v>543</v>
      </c>
      <c r="V1316">
        <v>541</v>
      </c>
      <c r="W1316">
        <v>559</v>
      </c>
      <c r="X1316">
        <v>620</v>
      </c>
      <c r="Y1316">
        <v>568</v>
      </c>
    </row>
    <row r="1317" spans="1:25" x14ac:dyDescent="0.3">
      <c r="A1317" t="s">
        <v>14</v>
      </c>
      <c r="B1317" t="s">
        <v>13</v>
      </c>
      <c r="C1317" t="s">
        <v>245</v>
      </c>
      <c r="D1317" t="s">
        <v>306</v>
      </c>
      <c r="E1317">
        <v>40</v>
      </c>
      <c r="F1317">
        <v>611</v>
      </c>
      <c r="G1317">
        <v>634</v>
      </c>
      <c r="H1317">
        <v>642</v>
      </c>
      <c r="I1317">
        <v>619</v>
      </c>
      <c r="J1317">
        <v>623</v>
      </c>
      <c r="K1317">
        <v>610</v>
      </c>
      <c r="L1317">
        <v>583</v>
      </c>
      <c r="M1317">
        <v>652</v>
      </c>
      <c r="N1317">
        <v>626</v>
      </c>
      <c r="O1317">
        <v>615</v>
      </c>
      <c r="P1317">
        <v>611</v>
      </c>
      <c r="Q1317">
        <v>627</v>
      </c>
      <c r="R1317">
        <v>543</v>
      </c>
      <c r="S1317">
        <v>557</v>
      </c>
      <c r="T1317">
        <v>517</v>
      </c>
      <c r="U1317">
        <v>525</v>
      </c>
      <c r="V1317">
        <v>543</v>
      </c>
      <c r="W1317">
        <v>534</v>
      </c>
      <c r="X1317">
        <v>549</v>
      </c>
      <c r="Y1317">
        <v>604</v>
      </c>
    </row>
    <row r="1318" spans="1:25" x14ac:dyDescent="0.3">
      <c r="A1318" t="s">
        <v>14</v>
      </c>
      <c r="B1318" t="s">
        <v>13</v>
      </c>
      <c r="C1318" t="s">
        <v>245</v>
      </c>
      <c r="D1318" t="s">
        <v>306</v>
      </c>
      <c r="E1318">
        <v>41</v>
      </c>
      <c r="F1318">
        <v>598</v>
      </c>
      <c r="G1318">
        <v>614</v>
      </c>
      <c r="H1318">
        <v>633</v>
      </c>
      <c r="I1318">
        <v>634</v>
      </c>
      <c r="J1318">
        <v>603</v>
      </c>
      <c r="K1318">
        <v>625</v>
      </c>
      <c r="L1318">
        <v>604</v>
      </c>
      <c r="M1318">
        <v>571</v>
      </c>
      <c r="N1318">
        <v>652</v>
      </c>
      <c r="O1318">
        <v>620</v>
      </c>
      <c r="P1318">
        <v>602</v>
      </c>
      <c r="Q1318">
        <v>616</v>
      </c>
      <c r="R1318">
        <v>617</v>
      </c>
      <c r="S1318">
        <v>539</v>
      </c>
      <c r="T1318">
        <v>570</v>
      </c>
      <c r="U1318">
        <v>531</v>
      </c>
      <c r="V1318">
        <v>531</v>
      </c>
      <c r="W1318">
        <v>540</v>
      </c>
      <c r="X1318">
        <v>531</v>
      </c>
      <c r="Y1318">
        <v>542</v>
      </c>
    </row>
    <row r="1319" spans="1:25" x14ac:dyDescent="0.3">
      <c r="A1319" t="s">
        <v>14</v>
      </c>
      <c r="B1319" t="s">
        <v>13</v>
      </c>
      <c r="C1319" t="s">
        <v>245</v>
      </c>
      <c r="D1319" t="s">
        <v>306</v>
      </c>
      <c r="E1319">
        <v>42</v>
      </c>
      <c r="F1319">
        <v>637</v>
      </c>
      <c r="G1319">
        <v>600</v>
      </c>
      <c r="H1319">
        <v>612</v>
      </c>
      <c r="I1319">
        <v>640</v>
      </c>
      <c r="J1319">
        <v>644</v>
      </c>
      <c r="K1319">
        <v>593</v>
      </c>
      <c r="L1319">
        <v>634</v>
      </c>
      <c r="M1319">
        <v>603</v>
      </c>
      <c r="N1319">
        <v>583</v>
      </c>
      <c r="O1319">
        <v>645</v>
      </c>
      <c r="P1319">
        <v>606</v>
      </c>
      <c r="Q1319">
        <v>592</v>
      </c>
      <c r="R1319">
        <v>599</v>
      </c>
      <c r="S1319">
        <v>617</v>
      </c>
      <c r="T1319">
        <v>538</v>
      </c>
      <c r="U1319">
        <v>570</v>
      </c>
      <c r="V1319">
        <v>541</v>
      </c>
      <c r="W1319">
        <v>526</v>
      </c>
      <c r="X1319">
        <v>547</v>
      </c>
      <c r="Y1319">
        <v>533</v>
      </c>
    </row>
    <row r="1320" spans="1:25" x14ac:dyDescent="0.3">
      <c r="A1320" t="s">
        <v>14</v>
      </c>
      <c r="B1320" t="s">
        <v>13</v>
      </c>
      <c r="C1320" t="s">
        <v>245</v>
      </c>
      <c r="D1320" t="s">
        <v>306</v>
      </c>
      <c r="E1320">
        <v>43</v>
      </c>
      <c r="F1320">
        <v>601</v>
      </c>
      <c r="G1320">
        <v>647</v>
      </c>
      <c r="H1320">
        <v>600</v>
      </c>
      <c r="I1320">
        <v>605</v>
      </c>
      <c r="J1320">
        <v>631</v>
      </c>
      <c r="K1320">
        <v>646</v>
      </c>
      <c r="L1320">
        <v>598</v>
      </c>
      <c r="M1320">
        <v>623</v>
      </c>
      <c r="N1320">
        <v>600</v>
      </c>
      <c r="O1320">
        <v>580</v>
      </c>
      <c r="P1320">
        <v>638</v>
      </c>
      <c r="Q1320">
        <v>599</v>
      </c>
      <c r="R1320">
        <v>595</v>
      </c>
      <c r="S1320">
        <v>607</v>
      </c>
      <c r="T1320">
        <v>597</v>
      </c>
      <c r="U1320">
        <v>532</v>
      </c>
      <c r="V1320">
        <v>573</v>
      </c>
      <c r="W1320">
        <v>551</v>
      </c>
      <c r="X1320">
        <v>534</v>
      </c>
      <c r="Y1320">
        <v>540</v>
      </c>
    </row>
    <row r="1321" spans="1:25" x14ac:dyDescent="0.3">
      <c r="A1321" t="s">
        <v>14</v>
      </c>
      <c r="B1321" t="s">
        <v>13</v>
      </c>
      <c r="C1321" t="s">
        <v>245</v>
      </c>
      <c r="D1321" t="s">
        <v>306</v>
      </c>
      <c r="E1321">
        <v>44</v>
      </c>
      <c r="F1321">
        <v>557</v>
      </c>
      <c r="G1321">
        <v>592</v>
      </c>
      <c r="H1321">
        <v>649</v>
      </c>
      <c r="I1321">
        <v>594</v>
      </c>
      <c r="J1321">
        <v>605</v>
      </c>
      <c r="K1321">
        <v>644</v>
      </c>
      <c r="L1321">
        <v>629</v>
      </c>
      <c r="M1321">
        <v>593</v>
      </c>
      <c r="N1321">
        <v>611</v>
      </c>
      <c r="O1321">
        <v>596</v>
      </c>
      <c r="P1321">
        <v>579</v>
      </c>
      <c r="Q1321">
        <v>629</v>
      </c>
      <c r="R1321">
        <v>610</v>
      </c>
      <c r="S1321">
        <v>573</v>
      </c>
      <c r="T1321">
        <v>601</v>
      </c>
      <c r="U1321">
        <v>595</v>
      </c>
      <c r="V1321">
        <v>553</v>
      </c>
      <c r="W1321">
        <v>577</v>
      </c>
      <c r="X1321">
        <v>551</v>
      </c>
      <c r="Y1321">
        <v>546</v>
      </c>
    </row>
    <row r="1322" spans="1:25" x14ac:dyDescent="0.3">
      <c r="A1322" t="s">
        <v>14</v>
      </c>
      <c r="B1322" t="s">
        <v>13</v>
      </c>
      <c r="C1322" t="s">
        <v>245</v>
      </c>
      <c r="D1322" t="s">
        <v>306</v>
      </c>
      <c r="E1322">
        <v>45</v>
      </c>
      <c r="F1322">
        <v>601</v>
      </c>
      <c r="G1322">
        <v>560</v>
      </c>
      <c r="H1322">
        <v>588</v>
      </c>
      <c r="I1322">
        <v>640</v>
      </c>
      <c r="J1322">
        <v>585</v>
      </c>
      <c r="K1322">
        <v>620</v>
      </c>
      <c r="L1322">
        <v>628</v>
      </c>
      <c r="M1322">
        <v>629</v>
      </c>
      <c r="N1322">
        <v>585</v>
      </c>
      <c r="O1322">
        <v>606</v>
      </c>
      <c r="P1322">
        <v>587</v>
      </c>
      <c r="Q1322">
        <v>577</v>
      </c>
      <c r="R1322">
        <v>611</v>
      </c>
      <c r="S1322">
        <v>612</v>
      </c>
      <c r="T1322">
        <v>566</v>
      </c>
      <c r="U1322">
        <v>598</v>
      </c>
      <c r="V1322">
        <v>581</v>
      </c>
      <c r="W1322">
        <v>554</v>
      </c>
      <c r="X1322">
        <v>572</v>
      </c>
      <c r="Y1322">
        <v>557</v>
      </c>
    </row>
    <row r="1323" spans="1:25" x14ac:dyDescent="0.3">
      <c r="A1323" t="s">
        <v>14</v>
      </c>
      <c r="B1323" t="s">
        <v>13</v>
      </c>
      <c r="C1323" t="s">
        <v>245</v>
      </c>
      <c r="D1323" t="s">
        <v>306</v>
      </c>
      <c r="E1323">
        <v>46</v>
      </c>
      <c r="F1323">
        <v>578</v>
      </c>
      <c r="G1323">
        <v>595</v>
      </c>
      <c r="H1323">
        <v>568</v>
      </c>
      <c r="I1323">
        <v>583</v>
      </c>
      <c r="J1323">
        <v>637</v>
      </c>
      <c r="K1323">
        <v>587</v>
      </c>
      <c r="L1323">
        <v>620</v>
      </c>
      <c r="M1323">
        <v>629</v>
      </c>
      <c r="N1323">
        <v>621</v>
      </c>
      <c r="O1323">
        <v>581</v>
      </c>
      <c r="P1323">
        <v>594</v>
      </c>
      <c r="Q1323">
        <v>587</v>
      </c>
      <c r="R1323">
        <v>568</v>
      </c>
      <c r="S1323">
        <v>623</v>
      </c>
      <c r="T1323">
        <v>606</v>
      </c>
      <c r="U1323">
        <v>573</v>
      </c>
      <c r="V1323">
        <v>592</v>
      </c>
      <c r="W1323">
        <v>586</v>
      </c>
      <c r="X1323">
        <v>551</v>
      </c>
      <c r="Y1323">
        <v>564</v>
      </c>
    </row>
    <row r="1324" spans="1:25" x14ac:dyDescent="0.3">
      <c r="A1324" t="s">
        <v>14</v>
      </c>
      <c r="B1324" t="s">
        <v>13</v>
      </c>
      <c r="C1324" t="s">
        <v>245</v>
      </c>
      <c r="D1324" t="s">
        <v>306</v>
      </c>
      <c r="E1324">
        <v>47</v>
      </c>
      <c r="F1324">
        <v>646</v>
      </c>
      <c r="G1324">
        <v>573</v>
      </c>
      <c r="H1324">
        <v>579</v>
      </c>
      <c r="I1324">
        <v>562</v>
      </c>
      <c r="J1324">
        <v>589</v>
      </c>
      <c r="K1324">
        <v>632</v>
      </c>
      <c r="L1324">
        <v>582</v>
      </c>
      <c r="M1324">
        <v>606</v>
      </c>
      <c r="N1324">
        <v>626</v>
      </c>
      <c r="O1324">
        <v>614</v>
      </c>
      <c r="P1324">
        <v>575</v>
      </c>
      <c r="Q1324">
        <v>585</v>
      </c>
      <c r="R1324">
        <v>589</v>
      </c>
      <c r="S1324">
        <v>559</v>
      </c>
      <c r="T1324">
        <v>620</v>
      </c>
      <c r="U1324">
        <v>614</v>
      </c>
      <c r="V1324">
        <v>571</v>
      </c>
      <c r="W1324">
        <v>603</v>
      </c>
      <c r="X1324">
        <v>591</v>
      </c>
      <c r="Y1324">
        <v>559</v>
      </c>
    </row>
    <row r="1325" spans="1:25" x14ac:dyDescent="0.3">
      <c r="A1325" t="s">
        <v>14</v>
      </c>
      <c r="B1325" t="s">
        <v>13</v>
      </c>
      <c r="C1325" t="s">
        <v>245</v>
      </c>
      <c r="D1325" t="s">
        <v>306</v>
      </c>
      <c r="E1325">
        <v>48</v>
      </c>
      <c r="F1325">
        <v>672</v>
      </c>
      <c r="G1325">
        <v>635</v>
      </c>
      <c r="H1325">
        <v>562</v>
      </c>
      <c r="I1325">
        <v>570</v>
      </c>
      <c r="J1325">
        <v>561</v>
      </c>
      <c r="K1325">
        <v>596</v>
      </c>
      <c r="L1325">
        <v>635</v>
      </c>
      <c r="M1325">
        <v>572</v>
      </c>
      <c r="N1325">
        <v>605</v>
      </c>
      <c r="O1325">
        <v>620</v>
      </c>
      <c r="P1325">
        <v>606</v>
      </c>
      <c r="Q1325">
        <v>570</v>
      </c>
      <c r="R1325">
        <v>590</v>
      </c>
      <c r="S1325">
        <v>573</v>
      </c>
      <c r="T1325">
        <v>565</v>
      </c>
      <c r="U1325">
        <v>626</v>
      </c>
      <c r="V1325">
        <v>616</v>
      </c>
      <c r="W1325">
        <v>572</v>
      </c>
      <c r="X1325">
        <v>593</v>
      </c>
      <c r="Y1325">
        <v>591</v>
      </c>
    </row>
    <row r="1326" spans="1:25" x14ac:dyDescent="0.3">
      <c r="A1326" t="s">
        <v>14</v>
      </c>
      <c r="B1326" t="s">
        <v>13</v>
      </c>
      <c r="C1326" t="s">
        <v>245</v>
      </c>
      <c r="D1326" t="s">
        <v>306</v>
      </c>
      <c r="E1326">
        <v>49</v>
      </c>
      <c r="F1326">
        <v>740</v>
      </c>
      <c r="G1326">
        <v>667</v>
      </c>
      <c r="H1326">
        <v>629</v>
      </c>
      <c r="I1326">
        <v>561</v>
      </c>
      <c r="J1326">
        <v>574</v>
      </c>
      <c r="K1326">
        <v>563</v>
      </c>
      <c r="L1326">
        <v>572</v>
      </c>
      <c r="M1326">
        <v>626</v>
      </c>
      <c r="N1326">
        <v>566</v>
      </c>
      <c r="O1326">
        <v>599</v>
      </c>
      <c r="P1326">
        <v>611</v>
      </c>
      <c r="Q1326">
        <v>596</v>
      </c>
      <c r="R1326">
        <v>564</v>
      </c>
      <c r="S1326">
        <v>583</v>
      </c>
      <c r="T1326">
        <v>570</v>
      </c>
      <c r="U1326">
        <v>571</v>
      </c>
      <c r="V1326">
        <v>613</v>
      </c>
      <c r="W1326">
        <v>617</v>
      </c>
      <c r="X1326">
        <v>572</v>
      </c>
      <c r="Y1326">
        <v>588</v>
      </c>
    </row>
    <row r="1327" spans="1:25" x14ac:dyDescent="0.3">
      <c r="A1327" t="s">
        <v>14</v>
      </c>
      <c r="B1327" t="s">
        <v>13</v>
      </c>
      <c r="C1327" t="s">
        <v>245</v>
      </c>
      <c r="D1327" t="s">
        <v>306</v>
      </c>
      <c r="E1327">
        <v>50</v>
      </c>
      <c r="F1327">
        <v>574</v>
      </c>
      <c r="G1327">
        <v>712</v>
      </c>
      <c r="H1327">
        <v>645</v>
      </c>
      <c r="I1327">
        <v>606</v>
      </c>
      <c r="J1327">
        <v>550</v>
      </c>
      <c r="K1327">
        <v>565</v>
      </c>
      <c r="L1327">
        <v>562</v>
      </c>
      <c r="M1327">
        <v>561</v>
      </c>
      <c r="N1327">
        <v>625</v>
      </c>
      <c r="O1327">
        <v>561</v>
      </c>
      <c r="P1327">
        <v>588</v>
      </c>
      <c r="Q1327">
        <v>612</v>
      </c>
      <c r="R1327">
        <v>595</v>
      </c>
      <c r="S1327">
        <v>571</v>
      </c>
      <c r="T1327">
        <v>593</v>
      </c>
      <c r="U1327">
        <v>557</v>
      </c>
      <c r="V1327">
        <v>580</v>
      </c>
      <c r="W1327">
        <v>613</v>
      </c>
      <c r="X1327">
        <v>623</v>
      </c>
      <c r="Y1327">
        <v>575</v>
      </c>
    </row>
    <row r="1328" spans="1:25" x14ac:dyDescent="0.3">
      <c r="A1328" t="s">
        <v>14</v>
      </c>
      <c r="B1328" t="s">
        <v>13</v>
      </c>
      <c r="C1328" t="s">
        <v>245</v>
      </c>
      <c r="D1328" t="s">
        <v>306</v>
      </c>
      <c r="E1328">
        <v>51</v>
      </c>
      <c r="F1328">
        <v>613</v>
      </c>
      <c r="G1328">
        <v>577</v>
      </c>
      <c r="H1328">
        <v>695</v>
      </c>
      <c r="I1328">
        <v>631</v>
      </c>
      <c r="J1328">
        <v>600</v>
      </c>
      <c r="K1328">
        <v>544</v>
      </c>
      <c r="L1328">
        <v>538</v>
      </c>
      <c r="M1328">
        <v>566</v>
      </c>
      <c r="N1328">
        <v>551</v>
      </c>
      <c r="O1328">
        <v>608</v>
      </c>
      <c r="P1328">
        <v>546</v>
      </c>
      <c r="Q1328">
        <v>581</v>
      </c>
      <c r="R1328">
        <v>609</v>
      </c>
      <c r="S1328">
        <v>585</v>
      </c>
      <c r="T1328">
        <v>568</v>
      </c>
      <c r="U1328">
        <v>584</v>
      </c>
      <c r="V1328">
        <v>552</v>
      </c>
      <c r="W1328">
        <v>582</v>
      </c>
      <c r="X1328">
        <v>621</v>
      </c>
      <c r="Y1328">
        <v>611</v>
      </c>
    </row>
    <row r="1329" spans="1:25" x14ac:dyDescent="0.3">
      <c r="A1329" t="s">
        <v>14</v>
      </c>
      <c r="B1329" t="s">
        <v>13</v>
      </c>
      <c r="C1329" t="s">
        <v>245</v>
      </c>
      <c r="D1329" t="s">
        <v>306</v>
      </c>
      <c r="E1329">
        <v>52</v>
      </c>
      <c r="F1329">
        <v>622</v>
      </c>
      <c r="G1329">
        <v>619</v>
      </c>
      <c r="H1329">
        <v>582</v>
      </c>
      <c r="I1329">
        <v>678</v>
      </c>
      <c r="J1329">
        <v>622</v>
      </c>
      <c r="K1329">
        <v>590</v>
      </c>
      <c r="L1329">
        <v>534</v>
      </c>
      <c r="M1329">
        <v>536</v>
      </c>
      <c r="N1329">
        <v>568</v>
      </c>
      <c r="O1329">
        <v>543</v>
      </c>
      <c r="P1329">
        <v>585</v>
      </c>
      <c r="Q1329">
        <v>546</v>
      </c>
      <c r="R1329">
        <v>574</v>
      </c>
      <c r="S1329">
        <v>591</v>
      </c>
      <c r="T1329">
        <v>586</v>
      </c>
      <c r="U1329">
        <v>563</v>
      </c>
      <c r="V1329">
        <v>589</v>
      </c>
      <c r="W1329">
        <v>562</v>
      </c>
      <c r="X1329">
        <v>580</v>
      </c>
      <c r="Y1329">
        <v>615</v>
      </c>
    </row>
    <row r="1330" spans="1:25" x14ac:dyDescent="0.3">
      <c r="A1330" t="s">
        <v>14</v>
      </c>
      <c r="B1330" t="s">
        <v>13</v>
      </c>
      <c r="C1330" t="s">
        <v>245</v>
      </c>
      <c r="D1330" t="s">
        <v>306</v>
      </c>
      <c r="E1330">
        <v>53</v>
      </c>
      <c r="F1330">
        <v>656</v>
      </c>
      <c r="G1330">
        <v>625</v>
      </c>
      <c r="H1330">
        <v>616</v>
      </c>
      <c r="I1330">
        <v>583</v>
      </c>
      <c r="J1330">
        <v>652</v>
      </c>
      <c r="K1330">
        <v>614</v>
      </c>
      <c r="L1330">
        <v>581</v>
      </c>
      <c r="M1330">
        <v>530</v>
      </c>
      <c r="N1330">
        <v>525</v>
      </c>
      <c r="O1330">
        <v>564</v>
      </c>
      <c r="P1330">
        <v>545</v>
      </c>
      <c r="Q1330">
        <v>579</v>
      </c>
      <c r="R1330">
        <v>545</v>
      </c>
      <c r="S1330">
        <v>574</v>
      </c>
      <c r="T1330">
        <v>585</v>
      </c>
      <c r="U1330">
        <v>587</v>
      </c>
      <c r="V1330">
        <v>564</v>
      </c>
      <c r="W1330">
        <v>593</v>
      </c>
      <c r="X1330">
        <v>551</v>
      </c>
      <c r="Y1330">
        <v>565</v>
      </c>
    </row>
    <row r="1331" spans="1:25" x14ac:dyDescent="0.3">
      <c r="A1331" t="s">
        <v>14</v>
      </c>
      <c r="B1331" t="s">
        <v>13</v>
      </c>
      <c r="C1331" t="s">
        <v>245</v>
      </c>
      <c r="D1331" t="s">
        <v>306</v>
      </c>
      <c r="E1331">
        <v>54</v>
      </c>
      <c r="F1331">
        <v>694</v>
      </c>
      <c r="G1331">
        <v>651</v>
      </c>
      <c r="H1331">
        <v>632</v>
      </c>
      <c r="I1331">
        <v>617</v>
      </c>
      <c r="J1331">
        <v>585</v>
      </c>
      <c r="K1331">
        <v>636</v>
      </c>
      <c r="L1331">
        <v>614</v>
      </c>
      <c r="M1331">
        <v>574</v>
      </c>
      <c r="N1331">
        <v>527</v>
      </c>
      <c r="O1331">
        <v>515</v>
      </c>
      <c r="P1331">
        <v>548</v>
      </c>
      <c r="Q1331">
        <v>540</v>
      </c>
      <c r="R1331">
        <v>582</v>
      </c>
      <c r="S1331">
        <v>541</v>
      </c>
      <c r="T1331">
        <v>571</v>
      </c>
      <c r="U1331">
        <v>570</v>
      </c>
      <c r="V1331">
        <v>585</v>
      </c>
      <c r="W1331">
        <v>560</v>
      </c>
      <c r="X1331">
        <v>593</v>
      </c>
      <c r="Y1331">
        <v>546</v>
      </c>
    </row>
    <row r="1332" spans="1:25" x14ac:dyDescent="0.3">
      <c r="A1332" t="s">
        <v>14</v>
      </c>
      <c r="B1332" t="s">
        <v>13</v>
      </c>
      <c r="C1332" t="s">
        <v>245</v>
      </c>
      <c r="D1332" t="s">
        <v>306</v>
      </c>
      <c r="E1332">
        <v>55</v>
      </c>
      <c r="F1332">
        <v>520</v>
      </c>
      <c r="G1332">
        <v>683</v>
      </c>
      <c r="H1332">
        <v>647</v>
      </c>
      <c r="I1332">
        <v>620</v>
      </c>
      <c r="J1332">
        <v>606</v>
      </c>
      <c r="K1332">
        <v>583</v>
      </c>
      <c r="L1332">
        <v>612</v>
      </c>
      <c r="M1332">
        <v>601</v>
      </c>
      <c r="N1332">
        <v>560</v>
      </c>
      <c r="O1332">
        <v>517</v>
      </c>
      <c r="P1332">
        <v>499</v>
      </c>
      <c r="Q1332">
        <v>543</v>
      </c>
      <c r="R1332">
        <v>545</v>
      </c>
      <c r="S1332">
        <v>581</v>
      </c>
      <c r="T1332">
        <v>545</v>
      </c>
      <c r="U1332">
        <v>581</v>
      </c>
      <c r="V1332">
        <v>558</v>
      </c>
      <c r="W1332">
        <v>592</v>
      </c>
      <c r="X1332">
        <v>567</v>
      </c>
      <c r="Y1332">
        <v>586</v>
      </c>
    </row>
    <row r="1333" spans="1:25" x14ac:dyDescent="0.3">
      <c r="A1333" t="s">
        <v>14</v>
      </c>
      <c r="B1333" t="s">
        <v>13</v>
      </c>
      <c r="C1333" t="s">
        <v>245</v>
      </c>
      <c r="D1333" t="s">
        <v>306</v>
      </c>
      <c r="E1333">
        <v>56</v>
      </c>
      <c r="F1333">
        <v>489</v>
      </c>
      <c r="G1333">
        <v>500</v>
      </c>
      <c r="H1333">
        <v>681</v>
      </c>
      <c r="I1333">
        <v>638</v>
      </c>
      <c r="J1333">
        <v>617</v>
      </c>
      <c r="K1333">
        <v>608</v>
      </c>
      <c r="L1333">
        <v>563</v>
      </c>
      <c r="M1333">
        <v>596</v>
      </c>
      <c r="N1333">
        <v>590</v>
      </c>
      <c r="O1333">
        <v>542</v>
      </c>
      <c r="P1333">
        <v>514</v>
      </c>
      <c r="Q1333">
        <v>495</v>
      </c>
      <c r="R1333">
        <v>542</v>
      </c>
      <c r="S1333">
        <v>543</v>
      </c>
      <c r="T1333">
        <v>571</v>
      </c>
      <c r="U1333">
        <v>540</v>
      </c>
      <c r="V1333">
        <v>579</v>
      </c>
      <c r="W1333">
        <v>555</v>
      </c>
      <c r="X1333">
        <v>589</v>
      </c>
      <c r="Y1333">
        <v>553</v>
      </c>
    </row>
    <row r="1334" spans="1:25" x14ac:dyDescent="0.3">
      <c r="A1334" t="s">
        <v>14</v>
      </c>
      <c r="B1334" t="s">
        <v>13</v>
      </c>
      <c r="C1334" t="s">
        <v>245</v>
      </c>
      <c r="D1334" t="s">
        <v>306</v>
      </c>
      <c r="E1334">
        <v>57</v>
      </c>
      <c r="F1334">
        <v>517</v>
      </c>
      <c r="G1334">
        <v>493</v>
      </c>
      <c r="H1334">
        <v>503</v>
      </c>
      <c r="I1334">
        <v>692</v>
      </c>
      <c r="J1334">
        <v>630</v>
      </c>
      <c r="K1334">
        <v>615</v>
      </c>
      <c r="L1334">
        <v>604</v>
      </c>
      <c r="M1334">
        <v>563</v>
      </c>
      <c r="N1334">
        <v>589</v>
      </c>
      <c r="O1334">
        <v>577</v>
      </c>
      <c r="P1334">
        <v>527</v>
      </c>
      <c r="Q1334">
        <v>507</v>
      </c>
      <c r="R1334">
        <v>483</v>
      </c>
      <c r="S1334">
        <v>541</v>
      </c>
      <c r="T1334">
        <v>548</v>
      </c>
      <c r="U1334">
        <v>565</v>
      </c>
      <c r="V1334">
        <v>549</v>
      </c>
      <c r="W1334">
        <v>578</v>
      </c>
      <c r="X1334">
        <v>552</v>
      </c>
      <c r="Y1334">
        <v>593</v>
      </c>
    </row>
    <row r="1335" spans="1:25" x14ac:dyDescent="0.3">
      <c r="A1335" t="s">
        <v>14</v>
      </c>
      <c r="B1335" t="s">
        <v>13</v>
      </c>
      <c r="C1335" t="s">
        <v>245</v>
      </c>
      <c r="D1335" t="s">
        <v>306</v>
      </c>
      <c r="E1335">
        <v>58</v>
      </c>
      <c r="F1335">
        <v>504</v>
      </c>
      <c r="G1335">
        <v>508</v>
      </c>
      <c r="H1335">
        <v>484</v>
      </c>
      <c r="I1335">
        <v>498</v>
      </c>
      <c r="J1335">
        <v>698</v>
      </c>
      <c r="K1335">
        <v>632</v>
      </c>
      <c r="L1335">
        <v>609</v>
      </c>
      <c r="M1335">
        <v>603</v>
      </c>
      <c r="N1335">
        <v>568</v>
      </c>
      <c r="O1335">
        <v>570</v>
      </c>
      <c r="P1335">
        <v>562</v>
      </c>
      <c r="Q1335">
        <v>517</v>
      </c>
      <c r="R1335">
        <v>504</v>
      </c>
      <c r="S1335">
        <v>477</v>
      </c>
      <c r="T1335">
        <v>530</v>
      </c>
      <c r="U1335">
        <v>547</v>
      </c>
      <c r="V1335">
        <v>567</v>
      </c>
      <c r="W1335">
        <v>537</v>
      </c>
      <c r="X1335">
        <v>582</v>
      </c>
      <c r="Y1335">
        <v>545</v>
      </c>
    </row>
    <row r="1336" spans="1:25" x14ac:dyDescent="0.3">
      <c r="A1336" t="s">
        <v>14</v>
      </c>
      <c r="B1336" t="s">
        <v>13</v>
      </c>
      <c r="C1336" t="s">
        <v>245</v>
      </c>
      <c r="D1336" t="s">
        <v>306</v>
      </c>
      <c r="E1336">
        <v>59</v>
      </c>
      <c r="F1336">
        <v>421</v>
      </c>
      <c r="G1336">
        <v>500</v>
      </c>
      <c r="H1336">
        <v>502</v>
      </c>
      <c r="I1336">
        <v>484</v>
      </c>
      <c r="J1336">
        <v>495</v>
      </c>
      <c r="K1336">
        <v>692</v>
      </c>
      <c r="L1336">
        <v>619</v>
      </c>
      <c r="M1336">
        <v>599</v>
      </c>
      <c r="N1336">
        <v>596</v>
      </c>
      <c r="O1336">
        <v>561</v>
      </c>
      <c r="P1336">
        <v>550</v>
      </c>
      <c r="Q1336">
        <v>545</v>
      </c>
      <c r="R1336">
        <v>513</v>
      </c>
      <c r="S1336">
        <v>504</v>
      </c>
      <c r="T1336">
        <v>473</v>
      </c>
      <c r="U1336">
        <v>526</v>
      </c>
      <c r="V1336">
        <v>539</v>
      </c>
      <c r="W1336">
        <v>565</v>
      </c>
      <c r="X1336">
        <v>535</v>
      </c>
      <c r="Y1336">
        <v>588</v>
      </c>
    </row>
    <row r="1337" spans="1:25" x14ac:dyDescent="0.3">
      <c r="A1337" t="s">
        <v>14</v>
      </c>
      <c r="B1337" t="s">
        <v>13</v>
      </c>
      <c r="C1337" t="s">
        <v>245</v>
      </c>
      <c r="D1337" t="s">
        <v>306</v>
      </c>
      <c r="E1337">
        <v>60</v>
      </c>
      <c r="F1337">
        <v>424</v>
      </c>
      <c r="G1337">
        <v>419</v>
      </c>
      <c r="H1337">
        <v>501</v>
      </c>
      <c r="I1337">
        <v>498</v>
      </c>
      <c r="J1337">
        <v>479</v>
      </c>
      <c r="K1337">
        <v>496</v>
      </c>
      <c r="L1337">
        <v>686</v>
      </c>
      <c r="M1337">
        <v>619</v>
      </c>
      <c r="N1337">
        <v>593</v>
      </c>
      <c r="O1337">
        <v>608</v>
      </c>
      <c r="P1337">
        <v>557</v>
      </c>
      <c r="Q1337">
        <v>549</v>
      </c>
      <c r="R1337">
        <v>543</v>
      </c>
      <c r="S1337">
        <v>512</v>
      </c>
      <c r="T1337">
        <v>497</v>
      </c>
      <c r="U1337">
        <v>471</v>
      </c>
      <c r="V1337">
        <v>529</v>
      </c>
      <c r="W1337">
        <v>539</v>
      </c>
      <c r="X1337">
        <v>567</v>
      </c>
      <c r="Y1337">
        <v>538</v>
      </c>
    </row>
    <row r="1338" spans="1:25" x14ac:dyDescent="0.3">
      <c r="A1338" t="s">
        <v>14</v>
      </c>
      <c r="B1338" t="s">
        <v>13</v>
      </c>
      <c r="C1338" t="s">
        <v>245</v>
      </c>
      <c r="D1338" t="s">
        <v>306</v>
      </c>
      <c r="E1338">
        <v>61</v>
      </c>
      <c r="F1338">
        <v>412</v>
      </c>
      <c r="G1338">
        <v>420</v>
      </c>
      <c r="H1338">
        <v>420</v>
      </c>
      <c r="I1338">
        <v>500</v>
      </c>
      <c r="J1338">
        <v>500</v>
      </c>
      <c r="K1338">
        <v>475</v>
      </c>
      <c r="L1338">
        <v>479</v>
      </c>
      <c r="M1338">
        <v>676</v>
      </c>
      <c r="N1338">
        <v>607</v>
      </c>
      <c r="O1338">
        <v>585</v>
      </c>
      <c r="P1338">
        <v>600</v>
      </c>
      <c r="Q1338">
        <v>557</v>
      </c>
      <c r="R1338">
        <v>546</v>
      </c>
      <c r="S1338">
        <v>540</v>
      </c>
      <c r="T1338">
        <v>501</v>
      </c>
      <c r="U1338">
        <v>500</v>
      </c>
      <c r="V1338">
        <v>466</v>
      </c>
      <c r="W1338">
        <v>513</v>
      </c>
      <c r="X1338">
        <v>549</v>
      </c>
      <c r="Y1338">
        <v>565</v>
      </c>
    </row>
    <row r="1339" spans="1:25" x14ac:dyDescent="0.3">
      <c r="A1339" t="s">
        <v>14</v>
      </c>
      <c r="B1339" t="s">
        <v>13</v>
      </c>
      <c r="C1339" t="s">
        <v>245</v>
      </c>
      <c r="D1339" t="s">
        <v>306</v>
      </c>
      <c r="E1339">
        <v>62</v>
      </c>
      <c r="F1339">
        <v>419</v>
      </c>
      <c r="G1339">
        <v>412</v>
      </c>
      <c r="H1339">
        <v>429</v>
      </c>
      <c r="I1339">
        <v>407</v>
      </c>
      <c r="J1339">
        <v>496</v>
      </c>
      <c r="K1339">
        <v>493</v>
      </c>
      <c r="L1339">
        <v>470</v>
      </c>
      <c r="M1339">
        <v>473</v>
      </c>
      <c r="N1339">
        <v>673</v>
      </c>
      <c r="O1339">
        <v>611</v>
      </c>
      <c r="P1339">
        <v>576</v>
      </c>
      <c r="Q1339">
        <v>594</v>
      </c>
      <c r="R1339">
        <v>548</v>
      </c>
      <c r="S1339">
        <v>539</v>
      </c>
      <c r="T1339">
        <v>530</v>
      </c>
      <c r="U1339">
        <v>501</v>
      </c>
      <c r="V1339">
        <v>491</v>
      </c>
      <c r="W1339">
        <v>468</v>
      </c>
      <c r="X1339">
        <v>523</v>
      </c>
      <c r="Y1339">
        <v>551</v>
      </c>
    </row>
    <row r="1340" spans="1:25" x14ac:dyDescent="0.3">
      <c r="A1340" t="s">
        <v>14</v>
      </c>
      <c r="B1340" t="s">
        <v>13</v>
      </c>
      <c r="C1340" t="s">
        <v>245</v>
      </c>
      <c r="D1340" t="s">
        <v>306</v>
      </c>
      <c r="E1340">
        <v>63</v>
      </c>
      <c r="F1340">
        <v>401</v>
      </c>
      <c r="G1340">
        <v>410</v>
      </c>
      <c r="H1340">
        <v>396</v>
      </c>
      <c r="I1340">
        <v>416</v>
      </c>
      <c r="J1340">
        <v>392</v>
      </c>
      <c r="K1340">
        <v>495</v>
      </c>
      <c r="L1340">
        <v>490</v>
      </c>
      <c r="M1340">
        <v>459</v>
      </c>
      <c r="N1340">
        <v>472</v>
      </c>
      <c r="O1340">
        <v>674</v>
      </c>
      <c r="P1340">
        <v>601</v>
      </c>
      <c r="Q1340">
        <v>565</v>
      </c>
      <c r="R1340">
        <v>587</v>
      </c>
      <c r="S1340">
        <v>533</v>
      </c>
      <c r="T1340">
        <v>539</v>
      </c>
      <c r="U1340">
        <v>537</v>
      </c>
      <c r="V1340">
        <v>494</v>
      </c>
      <c r="W1340">
        <v>490</v>
      </c>
      <c r="X1340">
        <v>473</v>
      </c>
      <c r="Y1340">
        <v>511</v>
      </c>
    </row>
    <row r="1341" spans="1:25" x14ac:dyDescent="0.3">
      <c r="A1341" t="s">
        <v>14</v>
      </c>
      <c r="B1341" t="s">
        <v>13</v>
      </c>
      <c r="C1341" t="s">
        <v>245</v>
      </c>
      <c r="D1341" t="s">
        <v>306</v>
      </c>
      <c r="E1341">
        <v>64</v>
      </c>
      <c r="F1341">
        <v>406</v>
      </c>
      <c r="G1341">
        <v>395</v>
      </c>
      <c r="H1341">
        <v>394</v>
      </c>
      <c r="I1341">
        <v>376</v>
      </c>
      <c r="J1341">
        <v>407</v>
      </c>
      <c r="K1341">
        <v>384</v>
      </c>
      <c r="L1341">
        <v>486</v>
      </c>
      <c r="M1341">
        <v>480</v>
      </c>
      <c r="N1341">
        <v>464</v>
      </c>
      <c r="O1341">
        <v>462</v>
      </c>
      <c r="P1341">
        <v>670</v>
      </c>
      <c r="Q1341">
        <v>596</v>
      </c>
      <c r="R1341">
        <v>561</v>
      </c>
      <c r="S1341">
        <v>575</v>
      </c>
      <c r="T1341">
        <v>536</v>
      </c>
      <c r="U1341">
        <v>532</v>
      </c>
      <c r="V1341">
        <v>525</v>
      </c>
      <c r="W1341">
        <v>490</v>
      </c>
      <c r="X1341">
        <v>485</v>
      </c>
      <c r="Y1341">
        <v>472</v>
      </c>
    </row>
    <row r="1342" spans="1:25" x14ac:dyDescent="0.3">
      <c r="A1342" t="s">
        <v>14</v>
      </c>
      <c r="B1342" t="s">
        <v>13</v>
      </c>
      <c r="C1342" t="s">
        <v>245</v>
      </c>
      <c r="D1342" t="s">
        <v>306</v>
      </c>
      <c r="E1342">
        <v>65</v>
      </c>
      <c r="F1342">
        <v>371</v>
      </c>
      <c r="G1342">
        <v>402</v>
      </c>
      <c r="H1342">
        <v>383</v>
      </c>
      <c r="I1342">
        <v>390</v>
      </c>
      <c r="J1342">
        <v>368</v>
      </c>
      <c r="K1342">
        <v>407</v>
      </c>
      <c r="L1342">
        <v>376</v>
      </c>
      <c r="M1342">
        <v>473</v>
      </c>
      <c r="N1342">
        <v>473</v>
      </c>
      <c r="O1342">
        <v>465</v>
      </c>
      <c r="P1342">
        <v>452</v>
      </c>
      <c r="Q1342">
        <v>656</v>
      </c>
      <c r="R1342">
        <v>584</v>
      </c>
      <c r="S1342">
        <v>553</v>
      </c>
      <c r="T1342">
        <v>569</v>
      </c>
      <c r="U1342">
        <v>528</v>
      </c>
      <c r="V1342">
        <v>538</v>
      </c>
      <c r="W1342">
        <v>516</v>
      </c>
      <c r="X1342">
        <v>477</v>
      </c>
      <c r="Y1342">
        <v>490</v>
      </c>
    </row>
    <row r="1343" spans="1:25" x14ac:dyDescent="0.3">
      <c r="A1343" t="s">
        <v>14</v>
      </c>
      <c r="B1343" t="s">
        <v>13</v>
      </c>
      <c r="C1343" t="s">
        <v>245</v>
      </c>
      <c r="D1343" t="s">
        <v>306</v>
      </c>
      <c r="E1343">
        <v>66</v>
      </c>
      <c r="F1343">
        <v>361</v>
      </c>
      <c r="G1343">
        <v>362</v>
      </c>
      <c r="H1343">
        <v>406</v>
      </c>
      <c r="I1343">
        <v>377</v>
      </c>
      <c r="J1343">
        <v>379</v>
      </c>
      <c r="K1343">
        <v>363</v>
      </c>
      <c r="L1343">
        <v>385</v>
      </c>
      <c r="M1343">
        <v>379</v>
      </c>
      <c r="N1343">
        <v>472</v>
      </c>
      <c r="O1343">
        <v>471</v>
      </c>
      <c r="P1343">
        <v>457</v>
      </c>
      <c r="Q1343">
        <v>449</v>
      </c>
      <c r="R1343">
        <v>651</v>
      </c>
      <c r="S1343">
        <v>572</v>
      </c>
      <c r="T1343">
        <v>544</v>
      </c>
      <c r="U1343">
        <v>541</v>
      </c>
      <c r="V1343">
        <v>515</v>
      </c>
      <c r="W1343">
        <v>529</v>
      </c>
      <c r="X1343">
        <v>505</v>
      </c>
      <c r="Y1343">
        <v>466</v>
      </c>
    </row>
    <row r="1344" spans="1:25" x14ac:dyDescent="0.3">
      <c r="A1344" t="s">
        <v>14</v>
      </c>
      <c r="B1344" t="s">
        <v>13</v>
      </c>
      <c r="C1344" t="s">
        <v>245</v>
      </c>
      <c r="D1344" t="s">
        <v>306</v>
      </c>
      <c r="E1344">
        <v>67</v>
      </c>
      <c r="F1344">
        <v>348</v>
      </c>
      <c r="G1344">
        <v>354</v>
      </c>
      <c r="H1344">
        <v>351</v>
      </c>
      <c r="I1344">
        <v>396</v>
      </c>
      <c r="J1344">
        <v>368</v>
      </c>
      <c r="K1344">
        <v>364</v>
      </c>
      <c r="L1344">
        <v>350</v>
      </c>
      <c r="M1344">
        <v>377</v>
      </c>
      <c r="N1344">
        <v>369</v>
      </c>
      <c r="O1344">
        <v>466</v>
      </c>
      <c r="P1344">
        <v>462</v>
      </c>
      <c r="Q1344">
        <v>447</v>
      </c>
      <c r="R1344">
        <v>440</v>
      </c>
      <c r="S1344">
        <v>634</v>
      </c>
      <c r="T1344">
        <v>551</v>
      </c>
      <c r="U1344">
        <v>546</v>
      </c>
      <c r="V1344">
        <v>528</v>
      </c>
      <c r="W1344">
        <v>511</v>
      </c>
      <c r="X1344">
        <v>519</v>
      </c>
      <c r="Y1344">
        <v>500</v>
      </c>
    </row>
    <row r="1345" spans="1:25" x14ac:dyDescent="0.3">
      <c r="A1345" t="s">
        <v>14</v>
      </c>
      <c r="B1345" t="s">
        <v>13</v>
      </c>
      <c r="C1345" t="s">
        <v>245</v>
      </c>
      <c r="D1345" t="s">
        <v>306</v>
      </c>
      <c r="E1345">
        <v>68</v>
      </c>
      <c r="F1345">
        <v>363</v>
      </c>
      <c r="G1345">
        <v>338</v>
      </c>
      <c r="H1345">
        <v>346</v>
      </c>
      <c r="I1345">
        <v>347</v>
      </c>
      <c r="J1345">
        <v>394</v>
      </c>
      <c r="K1345">
        <v>356</v>
      </c>
      <c r="L1345">
        <v>356</v>
      </c>
      <c r="M1345">
        <v>336</v>
      </c>
      <c r="N1345">
        <v>370</v>
      </c>
      <c r="O1345">
        <v>360</v>
      </c>
      <c r="P1345">
        <v>451</v>
      </c>
      <c r="Q1345">
        <v>457</v>
      </c>
      <c r="R1345">
        <v>450</v>
      </c>
      <c r="S1345">
        <v>428</v>
      </c>
      <c r="T1345">
        <v>620</v>
      </c>
      <c r="U1345">
        <v>541</v>
      </c>
      <c r="V1345">
        <v>548</v>
      </c>
      <c r="W1345">
        <v>524</v>
      </c>
      <c r="X1345">
        <v>499</v>
      </c>
      <c r="Y1345">
        <v>505</v>
      </c>
    </row>
    <row r="1346" spans="1:25" x14ac:dyDescent="0.3">
      <c r="A1346" t="s">
        <v>14</v>
      </c>
      <c r="B1346" t="s">
        <v>13</v>
      </c>
      <c r="C1346" t="s">
        <v>245</v>
      </c>
      <c r="D1346" t="s">
        <v>306</v>
      </c>
      <c r="E1346">
        <v>69</v>
      </c>
      <c r="F1346">
        <v>307</v>
      </c>
      <c r="G1346">
        <v>350</v>
      </c>
      <c r="H1346">
        <v>326</v>
      </c>
      <c r="I1346">
        <v>335</v>
      </c>
      <c r="J1346">
        <v>335</v>
      </c>
      <c r="K1346">
        <v>381</v>
      </c>
      <c r="L1346">
        <v>346</v>
      </c>
      <c r="M1346">
        <v>351</v>
      </c>
      <c r="N1346">
        <v>330</v>
      </c>
      <c r="O1346">
        <v>364</v>
      </c>
      <c r="P1346">
        <v>353</v>
      </c>
      <c r="Q1346">
        <v>433</v>
      </c>
      <c r="R1346">
        <v>453</v>
      </c>
      <c r="S1346">
        <v>441</v>
      </c>
      <c r="T1346">
        <v>422</v>
      </c>
      <c r="U1346">
        <v>609</v>
      </c>
      <c r="V1346">
        <v>534</v>
      </c>
      <c r="W1346">
        <v>532</v>
      </c>
      <c r="X1346">
        <v>530</v>
      </c>
      <c r="Y1346">
        <v>489</v>
      </c>
    </row>
    <row r="1347" spans="1:25" x14ac:dyDescent="0.3">
      <c r="A1347" t="s">
        <v>14</v>
      </c>
      <c r="B1347" t="s">
        <v>13</v>
      </c>
      <c r="C1347" t="s">
        <v>245</v>
      </c>
      <c r="D1347" t="s">
        <v>306</v>
      </c>
      <c r="E1347">
        <v>70</v>
      </c>
      <c r="F1347">
        <v>322</v>
      </c>
      <c r="G1347">
        <v>298</v>
      </c>
      <c r="H1347">
        <v>336</v>
      </c>
      <c r="I1347">
        <v>314</v>
      </c>
      <c r="J1347">
        <v>324</v>
      </c>
      <c r="K1347">
        <v>318</v>
      </c>
      <c r="L1347">
        <v>373</v>
      </c>
      <c r="M1347">
        <v>336</v>
      </c>
      <c r="N1347">
        <v>336</v>
      </c>
      <c r="O1347">
        <v>322</v>
      </c>
      <c r="P1347">
        <v>352</v>
      </c>
      <c r="Q1347">
        <v>342</v>
      </c>
      <c r="R1347">
        <v>426</v>
      </c>
      <c r="S1347">
        <v>449</v>
      </c>
      <c r="T1347">
        <v>432</v>
      </c>
      <c r="U1347">
        <v>413</v>
      </c>
      <c r="V1347">
        <v>591</v>
      </c>
      <c r="W1347">
        <v>522</v>
      </c>
      <c r="X1347">
        <v>520</v>
      </c>
      <c r="Y1347">
        <v>514</v>
      </c>
    </row>
    <row r="1348" spans="1:25" x14ac:dyDescent="0.3">
      <c r="A1348" t="s">
        <v>14</v>
      </c>
      <c r="B1348" t="s">
        <v>13</v>
      </c>
      <c r="C1348" t="s">
        <v>245</v>
      </c>
      <c r="D1348" t="s">
        <v>306</v>
      </c>
      <c r="E1348">
        <v>71</v>
      </c>
      <c r="F1348">
        <v>302</v>
      </c>
      <c r="G1348">
        <v>307</v>
      </c>
      <c r="H1348">
        <v>286</v>
      </c>
      <c r="I1348">
        <v>325</v>
      </c>
      <c r="J1348">
        <v>295</v>
      </c>
      <c r="K1348">
        <v>315</v>
      </c>
      <c r="L1348">
        <v>313</v>
      </c>
      <c r="M1348">
        <v>369</v>
      </c>
      <c r="N1348">
        <v>326</v>
      </c>
      <c r="O1348">
        <v>333</v>
      </c>
      <c r="P1348">
        <v>304</v>
      </c>
      <c r="Q1348">
        <v>335</v>
      </c>
      <c r="R1348">
        <v>339</v>
      </c>
      <c r="S1348">
        <v>416</v>
      </c>
      <c r="T1348">
        <v>445</v>
      </c>
      <c r="U1348">
        <v>422</v>
      </c>
      <c r="V1348">
        <v>406</v>
      </c>
      <c r="W1348">
        <v>585</v>
      </c>
      <c r="X1348">
        <v>512</v>
      </c>
      <c r="Y1348">
        <v>505</v>
      </c>
    </row>
    <row r="1349" spans="1:25" x14ac:dyDescent="0.3">
      <c r="A1349" t="s">
        <v>14</v>
      </c>
      <c r="B1349" t="s">
        <v>13</v>
      </c>
      <c r="C1349" t="s">
        <v>245</v>
      </c>
      <c r="D1349" t="s">
        <v>306</v>
      </c>
      <c r="E1349">
        <v>72</v>
      </c>
      <c r="F1349">
        <v>300</v>
      </c>
      <c r="G1349">
        <v>290</v>
      </c>
      <c r="H1349">
        <v>293</v>
      </c>
      <c r="I1349">
        <v>286</v>
      </c>
      <c r="J1349">
        <v>318</v>
      </c>
      <c r="K1349">
        <v>289</v>
      </c>
      <c r="L1349">
        <v>306</v>
      </c>
      <c r="M1349">
        <v>303</v>
      </c>
      <c r="N1349">
        <v>356</v>
      </c>
      <c r="O1349">
        <v>311</v>
      </c>
      <c r="P1349">
        <v>315</v>
      </c>
      <c r="Q1349">
        <v>297</v>
      </c>
      <c r="R1349">
        <v>328</v>
      </c>
      <c r="S1349">
        <v>333</v>
      </c>
      <c r="T1349">
        <v>408</v>
      </c>
      <c r="U1349">
        <v>435</v>
      </c>
      <c r="V1349">
        <v>406</v>
      </c>
      <c r="W1349">
        <v>391</v>
      </c>
      <c r="X1349">
        <v>567</v>
      </c>
      <c r="Y1349">
        <v>503</v>
      </c>
    </row>
    <row r="1350" spans="1:25" x14ac:dyDescent="0.3">
      <c r="A1350" t="s">
        <v>14</v>
      </c>
      <c r="B1350" t="s">
        <v>13</v>
      </c>
      <c r="C1350" t="s">
        <v>245</v>
      </c>
      <c r="D1350" t="s">
        <v>306</v>
      </c>
      <c r="E1350">
        <v>73</v>
      </c>
      <c r="F1350">
        <v>277</v>
      </c>
      <c r="G1350">
        <v>286</v>
      </c>
      <c r="H1350">
        <v>283</v>
      </c>
      <c r="I1350">
        <v>283</v>
      </c>
      <c r="J1350">
        <v>277</v>
      </c>
      <c r="K1350">
        <v>300</v>
      </c>
      <c r="L1350">
        <v>280</v>
      </c>
      <c r="M1350">
        <v>293</v>
      </c>
      <c r="N1350">
        <v>285</v>
      </c>
      <c r="O1350">
        <v>348</v>
      </c>
      <c r="P1350">
        <v>306</v>
      </c>
      <c r="Q1350">
        <v>304</v>
      </c>
      <c r="R1350">
        <v>291</v>
      </c>
      <c r="S1350">
        <v>316</v>
      </c>
      <c r="T1350">
        <v>318</v>
      </c>
      <c r="U1350">
        <v>398</v>
      </c>
      <c r="V1350">
        <v>418</v>
      </c>
      <c r="W1350">
        <v>404</v>
      </c>
      <c r="X1350">
        <v>382</v>
      </c>
      <c r="Y1350">
        <v>553</v>
      </c>
    </row>
    <row r="1351" spans="1:25" x14ac:dyDescent="0.3">
      <c r="A1351" t="s">
        <v>14</v>
      </c>
      <c r="B1351" t="s">
        <v>13</v>
      </c>
      <c r="C1351" t="s">
        <v>245</v>
      </c>
      <c r="D1351" t="s">
        <v>306</v>
      </c>
      <c r="E1351">
        <v>74</v>
      </c>
      <c r="F1351">
        <v>289</v>
      </c>
      <c r="G1351">
        <v>267</v>
      </c>
      <c r="H1351">
        <v>269</v>
      </c>
      <c r="I1351">
        <v>270</v>
      </c>
      <c r="J1351">
        <v>272</v>
      </c>
      <c r="K1351">
        <v>264</v>
      </c>
      <c r="L1351">
        <v>292</v>
      </c>
      <c r="M1351">
        <v>266</v>
      </c>
      <c r="N1351">
        <v>280</v>
      </c>
      <c r="O1351">
        <v>275</v>
      </c>
      <c r="P1351">
        <v>345</v>
      </c>
      <c r="Q1351">
        <v>300</v>
      </c>
      <c r="R1351">
        <v>296</v>
      </c>
      <c r="S1351">
        <v>280</v>
      </c>
      <c r="T1351">
        <v>308</v>
      </c>
      <c r="U1351">
        <v>309</v>
      </c>
      <c r="V1351">
        <v>395</v>
      </c>
      <c r="W1351">
        <v>406</v>
      </c>
      <c r="X1351">
        <v>395</v>
      </c>
      <c r="Y1351">
        <v>372</v>
      </c>
    </row>
    <row r="1352" spans="1:25" x14ac:dyDescent="0.3">
      <c r="A1352" t="s">
        <v>14</v>
      </c>
      <c r="B1352" t="s">
        <v>13</v>
      </c>
      <c r="C1352" t="s">
        <v>245</v>
      </c>
      <c r="D1352" t="s">
        <v>306</v>
      </c>
      <c r="E1352">
        <v>75</v>
      </c>
      <c r="F1352">
        <v>256</v>
      </c>
      <c r="G1352">
        <v>269</v>
      </c>
      <c r="H1352">
        <v>253</v>
      </c>
      <c r="I1352">
        <v>251</v>
      </c>
      <c r="J1352">
        <v>257</v>
      </c>
      <c r="K1352">
        <v>263</v>
      </c>
      <c r="L1352">
        <v>251</v>
      </c>
      <c r="M1352">
        <v>272</v>
      </c>
      <c r="N1352">
        <v>250</v>
      </c>
      <c r="O1352">
        <v>269</v>
      </c>
      <c r="P1352">
        <v>264</v>
      </c>
      <c r="Q1352">
        <v>332</v>
      </c>
      <c r="R1352">
        <v>287</v>
      </c>
      <c r="S1352">
        <v>283</v>
      </c>
      <c r="T1352">
        <v>263</v>
      </c>
      <c r="U1352">
        <v>304</v>
      </c>
      <c r="V1352">
        <v>297</v>
      </c>
      <c r="W1352">
        <v>377</v>
      </c>
      <c r="X1352">
        <v>387</v>
      </c>
      <c r="Y1352">
        <v>369</v>
      </c>
    </row>
    <row r="1353" spans="1:25" x14ac:dyDescent="0.3">
      <c r="A1353" t="s">
        <v>14</v>
      </c>
      <c r="B1353" t="s">
        <v>13</v>
      </c>
      <c r="C1353" t="s">
        <v>245</v>
      </c>
      <c r="D1353" t="s">
        <v>306</v>
      </c>
      <c r="E1353">
        <v>76</v>
      </c>
      <c r="F1353">
        <v>242</v>
      </c>
      <c r="G1353">
        <v>240</v>
      </c>
      <c r="H1353">
        <v>252</v>
      </c>
      <c r="I1353">
        <v>241</v>
      </c>
      <c r="J1353">
        <v>239</v>
      </c>
      <c r="K1353">
        <v>250</v>
      </c>
      <c r="L1353">
        <v>251</v>
      </c>
      <c r="M1353">
        <v>243</v>
      </c>
      <c r="N1353">
        <v>259</v>
      </c>
      <c r="O1353">
        <v>244</v>
      </c>
      <c r="P1353">
        <v>257</v>
      </c>
      <c r="Q1353">
        <v>255</v>
      </c>
      <c r="R1353">
        <v>311</v>
      </c>
      <c r="S1353">
        <v>276</v>
      </c>
      <c r="T1353">
        <v>279</v>
      </c>
      <c r="U1353">
        <v>248</v>
      </c>
      <c r="V1353">
        <v>299</v>
      </c>
      <c r="W1353">
        <v>284</v>
      </c>
      <c r="X1353">
        <v>364</v>
      </c>
      <c r="Y1353">
        <v>371</v>
      </c>
    </row>
    <row r="1354" spans="1:25" x14ac:dyDescent="0.3">
      <c r="A1354" t="s">
        <v>14</v>
      </c>
      <c r="B1354" t="s">
        <v>13</v>
      </c>
      <c r="C1354" t="s">
        <v>245</v>
      </c>
      <c r="D1354" t="s">
        <v>306</v>
      </c>
      <c r="E1354">
        <v>77</v>
      </c>
      <c r="F1354">
        <v>254</v>
      </c>
      <c r="G1354">
        <v>220</v>
      </c>
      <c r="H1354">
        <v>229</v>
      </c>
      <c r="I1354">
        <v>233</v>
      </c>
      <c r="J1354">
        <v>227</v>
      </c>
      <c r="K1354">
        <v>231</v>
      </c>
      <c r="L1354">
        <v>244</v>
      </c>
      <c r="M1354">
        <v>239</v>
      </c>
      <c r="N1354">
        <v>232</v>
      </c>
      <c r="O1354">
        <v>241</v>
      </c>
      <c r="P1354">
        <v>236</v>
      </c>
      <c r="Q1354">
        <v>245</v>
      </c>
      <c r="R1354">
        <v>243</v>
      </c>
      <c r="S1354">
        <v>299</v>
      </c>
      <c r="T1354">
        <v>265</v>
      </c>
      <c r="U1354">
        <v>269</v>
      </c>
      <c r="V1354">
        <v>244</v>
      </c>
      <c r="W1354">
        <v>296</v>
      </c>
      <c r="X1354">
        <v>274</v>
      </c>
      <c r="Y1354">
        <v>346</v>
      </c>
    </row>
    <row r="1355" spans="1:25" x14ac:dyDescent="0.3">
      <c r="A1355" t="s">
        <v>14</v>
      </c>
      <c r="B1355" t="s">
        <v>13</v>
      </c>
      <c r="C1355" t="s">
        <v>245</v>
      </c>
      <c r="D1355" t="s">
        <v>306</v>
      </c>
      <c r="E1355">
        <v>78</v>
      </c>
      <c r="F1355">
        <v>221</v>
      </c>
      <c r="G1355">
        <v>238</v>
      </c>
      <c r="H1355">
        <v>202</v>
      </c>
      <c r="I1355">
        <v>213</v>
      </c>
      <c r="J1355">
        <v>220</v>
      </c>
      <c r="K1355">
        <v>212</v>
      </c>
      <c r="L1355">
        <v>221</v>
      </c>
      <c r="M1355">
        <v>233</v>
      </c>
      <c r="N1355">
        <v>226</v>
      </c>
      <c r="O1355">
        <v>219</v>
      </c>
      <c r="P1355">
        <v>230</v>
      </c>
      <c r="Q1355">
        <v>228</v>
      </c>
      <c r="R1355">
        <v>237</v>
      </c>
      <c r="S1355">
        <v>234</v>
      </c>
      <c r="T1355">
        <v>287</v>
      </c>
      <c r="U1355">
        <v>260</v>
      </c>
      <c r="V1355">
        <v>255</v>
      </c>
      <c r="W1355">
        <v>232</v>
      </c>
      <c r="X1355">
        <v>296</v>
      </c>
      <c r="Y1355">
        <v>258</v>
      </c>
    </row>
    <row r="1356" spans="1:25" x14ac:dyDescent="0.3">
      <c r="A1356" t="s">
        <v>14</v>
      </c>
      <c r="B1356" t="s">
        <v>13</v>
      </c>
      <c r="C1356" t="s">
        <v>245</v>
      </c>
      <c r="D1356" t="s">
        <v>306</v>
      </c>
      <c r="E1356">
        <v>79</v>
      </c>
      <c r="F1356">
        <v>215</v>
      </c>
      <c r="G1356">
        <v>207</v>
      </c>
      <c r="H1356">
        <v>222</v>
      </c>
      <c r="I1356">
        <v>188</v>
      </c>
      <c r="J1356">
        <v>202</v>
      </c>
      <c r="K1356">
        <v>207</v>
      </c>
      <c r="L1356">
        <v>200</v>
      </c>
      <c r="M1356">
        <v>210</v>
      </c>
      <c r="N1356">
        <v>227</v>
      </c>
      <c r="O1356">
        <v>215</v>
      </c>
      <c r="P1356">
        <v>212</v>
      </c>
      <c r="Q1356">
        <v>213</v>
      </c>
      <c r="R1356">
        <v>214</v>
      </c>
      <c r="S1356">
        <v>224</v>
      </c>
      <c r="T1356">
        <v>219</v>
      </c>
      <c r="U1356">
        <v>275</v>
      </c>
      <c r="V1356">
        <v>232</v>
      </c>
      <c r="W1356">
        <v>236</v>
      </c>
      <c r="X1356">
        <v>225</v>
      </c>
      <c r="Y1356">
        <v>279</v>
      </c>
    </row>
    <row r="1357" spans="1:25" x14ac:dyDescent="0.3">
      <c r="A1357" t="s">
        <v>14</v>
      </c>
      <c r="B1357" t="s">
        <v>13</v>
      </c>
      <c r="C1357" t="s">
        <v>245</v>
      </c>
      <c r="D1357" t="s">
        <v>306</v>
      </c>
      <c r="E1357">
        <v>80</v>
      </c>
      <c r="F1357">
        <v>219</v>
      </c>
      <c r="G1357">
        <v>205</v>
      </c>
      <c r="H1357">
        <v>190</v>
      </c>
      <c r="I1357">
        <v>205</v>
      </c>
      <c r="J1357">
        <v>170</v>
      </c>
      <c r="K1357">
        <v>188</v>
      </c>
      <c r="L1357">
        <v>193</v>
      </c>
      <c r="M1357">
        <v>187</v>
      </c>
      <c r="N1357">
        <v>188</v>
      </c>
      <c r="O1357">
        <v>213</v>
      </c>
      <c r="P1357">
        <v>204</v>
      </c>
      <c r="Q1357">
        <v>195</v>
      </c>
      <c r="R1357">
        <v>202</v>
      </c>
      <c r="S1357">
        <v>199</v>
      </c>
      <c r="T1357">
        <v>213</v>
      </c>
      <c r="U1357">
        <v>208</v>
      </c>
      <c r="V1357">
        <v>258</v>
      </c>
      <c r="W1357">
        <v>213</v>
      </c>
      <c r="X1357">
        <v>223</v>
      </c>
      <c r="Y1357">
        <v>209</v>
      </c>
    </row>
    <row r="1358" spans="1:25" x14ac:dyDescent="0.3">
      <c r="A1358" t="s">
        <v>14</v>
      </c>
      <c r="B1358" t="s">
        <v>13</v>
      </c>
      <c r="C1358" t="s">
        <v>245</v>
      </c>
      <c r="D1358" t="s">
        <v>306</v>
      </c>
      <c r="E1358">
        <v>81</v>
      </c>
      <c r="F1358">
        <v>172</v>
      </c>
      <c r="G1358">
        <v>209</v>
      </c>
      <c r="H1358">
        <v>186</v>
      </c>
      <c r="I1358">
        <v>177</v>
      </c>
      <c r="J1358">
        <v>193</v>
      </c>
      <c r="K1358">
        <v>154</v>
      </c>
      <c r="L1358">
        <v>171</v>
      </c>
      <c r="M1358">
        <v>179</v>
      </c>
      <c r="N1358">
        <v>179</v>
      </c>
      <c r="O1358">
        <v>168</v>
      </c>
      <c r="P1358">
        <v>205</v>
      </c>
      <c r="Q1358">
        <v>188</v>
      </c>
      <c r="R1358">
        <v>180</v>
      </c>
      <c r="S1358">
        <v>189</v>
      </c>
      <c r="T1358">
        <v>184</v>
      </c>
      <c r="U1358">
        <v>198</v>
      </c>
      <c r="V1358">
        <v>195</v>
      </c>
      <c r="W1358">
        <v>246</v>
      </c>
      <c r="X1358">
        <v>200</v>
      </c>
      <c r="Y1358">
        <v>213</v>
      </c>
    </row>
    <row r="1359" spans="1:25" x14ac:dyDescent="0.3">
      <c r="A1359" t="s">
        <v>14</v>
      </c>
      <c r="B1359" t="s">
        <v>13</v>
      </c>
      <c r="C1359" t="s">
        <v>245</v>
      </c>
      <c r="D1359" t="s">
        <v>306</v>
      </c>
      <c r="E1359">
        <v>82</v>
      </c>
      <c r="F1359">
        <v>118</v>
      </c>
      <c r="G1359">
        <v>148</v>
      </c>
      <c r="H1359">
        <v>194</v>
      </c>
      <c r="I1359">
        <v>167</v>
      </c>
      <c r="J1359">
        <v>168</v>
      </c>
      <c r="K1359">
        <v>180</v>
      </c>
      <c r="L1359">
        <v>147</v>
      </c>
      <c r="M1359">
        <v>159</v>
      </c>
      <c r="N1359">
        <v>167</v>
      </c>
      <c r="O1359">
        <v>163</v>
      </c>
      <c r="P1359">
        <v>160</v>
      </c>
      <c r="Q1359">
        <v>190</v>
      </c>
      <c r="R1359">
        <v>174</v>
      </c>
      <c r="S1359">
        <v>168</v>
      </c>
      <c r="T1359">
        <v>178</v>
      </c>
      <c r="U1359">
        <v>167</v>
      </c>
      <c r="V1359">
        <v>193</v>
      </c>
      <c r="W1359">
        <v>174</v>
      </c>
      <c r="X1359">
        <v>231</v>
      </c>
      <c r="Y1359">
        <v>186</v>
      </c>
    </row>
    <row r="1360" spans="1:25" x14ac:dyDescent="0.3">
      <c r="A1360" t="s">
        <v>14</v>
      </c>
      <c r="B1360" t="s">
        <v>13</v>
      </c>
      <c r="C1360" t="s">
        <v>245</v>
      </c>
      <c r="D1360" t="s">
        <v>306</v>
      </c>
      <c r="E1360">
        <v>83</v>
      </c>
      <c r="F1360">
        <v>94</v>
      </c>
      <c r="G1360">
        <v>108</v>
      </c>
      <c r="H1360">
        <v>133</v>
      </c>
      <c r="I1360">
        <v>171</v>
      </c>
      <c r="J1360">
        <v>146</v>
      </c>
      <c r="K1360">
        <v>148</v>
      </c>
      <c r="L1360">
        <v>160</v>
      </c>
      <c r="M1360">
        <v>140</v>
      </c>
      <c r="N1360">
        <v>148</v>
      </c>
      <c r="O1360">
        <v>152</v>
      </c>
      <c r="P1360">
        <v>148</v>
      </c>
      <c r="Q1360">
        <v>140</v>
      </c>
      <c r="R1360">
        <v>163</v>
      </c>
      <c r="S1360">
        <v>153</v>
      </c>
      <c r="T1360">
        <v>165</v>
      </c>
      <c r="U1360">
        <v>164</v>
      </c>
      <c r="V1360">
        <v>161</v>
      </c>
      <c r="W1360">
        <v>184</v>
      </c>
      <c r="X1360">
        <v>159</v>
      </c>
      <c r="Y1360">
        <v>215</v>
      </c>
    </row>
    <row r="1361" spans="1:25" x14ac:dyDescent="0.3">
      <c r="A1361" t="s">
        <v>14</v>
      </c>
      <c r="B1361" t="s">
        <v>13</v>
      </c>
      <c r="C1361" t="s">
        <v>245</v>
      </c>
      <c r="D1361" t="s">
        <v>306</v>
      </c>
      <c r="E1361">
        <v>84</v>
      </c>
      <c r="F1361">
        <v>85</v>
      </c>
      <c r="G1361">
        <v>83</v>
      </c>
      <c r="H1361">
        <v>98</v>
      </c>
      <c r="I1361">
        <v>116</v>
      </c>
      <c r="J1361">
        <v>149</v>
      </c>
      <c r="K1361">
        <v>127</v>
      </c>
      <c r="L1361">
        <v>132</v>
      </c>
      <c r="M1361">
        <v>156</v>
      </c>
      <c r="N1361">
        <v>122</v>
      </c>
      <c r="O1361">
        <v>132</v>
      </c>
      <c r="P1361">
        <v>134</v>
      </c>
      <c r="Q1361">
        <v>133</v>
      </c>
      <c r="R1361">
        <v>133</v>
      </c>
      <c r="S1361">
        <v>145</v>
      </c>
      <c r="T1361">
        <v>144</v>
      </c>
      <c r="U1361">
        <v>152</v>
      </c>
      <c r="V1361">
        <v>152</v>
      </c>
      <c r="W1361">
        <v>150</v>
      </c>
      <c r="X1361">
        <v>166</v>
      </c>
      <c r="Y1361">
        <v>145</v>
      </c>
    </row>
    <row r="1362" spans="1:25" x14ac:dyDescent="0.3">
      <c r="A1362" t="s">
        <v>14</v>
      </c>
      <c r="B1362" t="s">
        <v>13</v>
      </c>
      <c r="C1362" t="s">
        <v>245</v>
      </c>
      <c r="D1362" t="s">
        <v>306</v>
      </c>
      <c r="E1362">
        <v>85</v>
      </c>
      <c r="F1362">
        <v>85</v>
      </c>
      <c r="G1362">
        <v>77</v>
      </c>
      <c r="H1362">
        <v>66</v>
      </c>
      <c r="I1362">
        <v>89</v>
      </c>
      <c r="J1362">
        <v>100</v>
      </c>
      <c r="K1362">
        <v>128</v>
      </c>
      <c r="L1362">
        <v>113</v>
      </c>
      <c r="M1362">
        <v>117</v>
      </c>
      <c r="N1362">
        <v>130</v>
      </c>
      <c r="O1362">
        <v>108</v>
      </c>
      <c r="P1362">
        <v>124</v>
      </c>
      <c r="Q1362">
        <v>131</v>
      </c>
      <c r="R1362">
        <v>122</v>
      </c>
      <c r="S1362">
        <v>116</v>
      </c>
      <c r="T1362">
        <v>129</v>
      </c>
      <c r="U1362">
        <v>132</v>
      </c>
      <c r="V1362">
        <v>130</v>
      </c>
      <c r="W1362">
        <v>135</v>
      </c>
      <c r="X1362">
        <v>136</v>
      </c>
      <c r="Y1362">
        <v>153</v>
      </c>
    </row>
    <row r="1363" spans="1:25" x14ac:dyDescent="0.3">
      <c r="A1363" t="s">
        <v>14</v>
      </c>
      <c r="B1363" t="s">
        <v>13</v>
      </c>
      <c r="C1363" t="s">
        <v>245</v>
      </c>
      <c r="D1363" t="s">
        <v>306</v>
      </c>
      <c r="E1363">
        <v>86</v>
      </c>
      <c r="F1363">
        <v>89</v>
      </c>
      <c r="G1363">
        <v>74</v>
      </c>
      <c r="H1363">
        <v>64</v>
      </c>
      <c r="I1363">
        <v>54</v>
      </c>
      <c r="J1363">
        <v>82</v>
      </c>
      <c r="K1363">
        <v>84</v>
      </c>
      <c r="L1363">
        <v>109</v>
      </c>
      <c r="M1363">
        <v>102</v>
      </c>
      <c r="N1363">
        <v>107</v>
      </c>
      <c r="O1363">
        <v>117</v>
      </c>
      <c r="P1363">
        <v>101</v>
      </c>
      <c r="Q1363">
        <v>111</v>
      </c>
      <c r="R1363">
        <v>116</v>
      </c>
      <c r="S1363">
        <v>105</v>
      </c>
      <c r="T1363">
        <v>99</v>
      </c>
      <c r="U1363">
        <v>118</v>
      </c>
      <c r="V1363">
        <v>122</v>
      </c>
      <c r="W1363">
        <v>115</v>
      </c>
      <c r="X1363">
        <v>125</v>
      </c>
      <c r="Y1363">
        <v>129</v>
      </c>
    </row>
    <row r="1364" spans="1:25" x14ac:dyDescent="0.3">
      <c r="A1364" t="s">
        <v>14</v>
      </c>
      <c r="B1364" t="s">
        <v>13</v>
      </c>
      <c r="C1364" t="s">
        <v>245</v>
      </c>
      <c r="D1364" t="s">
        <v>306</v>
      </c>
      <c r="E1364">
        <v>87</v>
      </c>
      <c r="F1364">
        <v>63</v>
      </c>
      <c r="G1364">
        <v>74</v>
      </c>
      <c r="H1364">
        <v>57</v>
      </c>
      <c r="I1364">
        <v>53</v>
      </c>
      <c r="J1364">
        <v>45</v>
      </c>
      <c r="K1364">
        <v>76</v>
      </c>
      <c r="L1364">
        <v>72</v>
      </c>
      <c r="M1364">
        <v>92</v>
      </c>
      <c r="N1364">
        <v>89</v>
      </c>
      <c r="O1364">
        <v>92</v>
      </c>
      <c r="P1364">
        <v>103</v>
      </c>
      <c r="Q1364">
        <v>83</v>
      </c>
      <c r="R1364">
        <v>99</v>
      </c>
      <c r="S1364">
        <v>106</v>
      </c>
      <c r="T1364">
        <v>94</v>
      </c>
      <c r="U1364">
        <v>90</v>
      </c>
      <c r="V1364">
        <v>106</v>
      </c>
      <c r="W1364">
        <v>116</v>
      </c>
      <c r="X1364">
        <v>98</v>
      </c>
      <c r="Y1364">
        <v>100</v>
      </c>
    </row>
    <row r="1365" spans="1:25" x14ac:dyDescent="0.3">
      <c r="A1365" t="s">
        <v>14</v>
      </c>
      <c r="B1365" t="s">
        <v>13</v>
      </c>
      <c r="C1365" t="s">
        <v>245</v>
      </c>
      <c r="D1365" t="s">
        <v>306</v>
      </c>
      <c r="E1365">
        <v>88</v>
      </c>
      <c r="F1365">
        <v>49</v>
      </c>
      <c r="G1365">
        <v>49</v>
      </c>
      <c r="H1365">
        <v>62</v>
      </c>
      <c r="I1365">
        <v>44</v>
      </c>
      <c r="J1365">
        <v>45</v>
      </c>
      <c r="K1365">
        <v>34</v>
      </c>
      <c r="L1365">
        <v>73</v>
      </c>
      <c r="M1365">
        <v>59</v>
      </c>
      <c r="N1365">
        <v>78</v>
      </c>
      <c r="O1365">
        <v>78</v>
      </c>
      <c r="P1365">
        <v>86</v>
      </c>
      <c r="Q1365">
        <v>96</v>
      </c>
      <c r="R1365">
        <v>74</v>
      </c>
      <c r="S1365">
        <v>80</v>
      </c>
      <c r="T1365">
        <v>86</v>
      </c>
      <c r="U1365">
        <v>84</v>
      </c>
      <c r="V1365">
        <v>83</v>
      </c>
      <c r="W1365">
        <v>91</v>
      </c>
      <c r="X1365">
        <v>96</v>
      </c>
      <c r="Y1365">
        <v>79</v>
      </c>
    </row>
    <row r="1366" spans="1:25" x14ac:dyDescent="0.3">
      <c r="A1366" t="s">
        <v>14</v>
      </c>
      <c r="B1366" t="s">
        <v>13</v>
      </c>
      <c r="C1366" t="s">
        <v>245</v>
      </c>
      <c r="D1366" t="s">
        <v>306</v>
      </c>
      <c r="E1366">
        <v>89</v>
      </c>
      <c r="F1366">
        <v>36</v>
      </c>
      <c r="G1366">
        <v>40</v>
      </c>
      <c r="H1366">
        <v>41</v>
      </c>
      <c r="I1366">
        <v>54</v>
      </c>
      <c r="J1366">
        <v>37</v>
      </c>
      <c r="K1366">
        <v>35</v>
      </c>
      <c r="L1366">
        <v>25</v>
      </c>
      <c r="M1366">
        <v>65</v>
      </c>
      <c r="N1366">
        <v>48</v>
      </c>
      <c r="O1366">
        <v>69</v>
      </c>
      <c r="P1366">
        <v>65</v>
      </c>
      <c r="Q1366">
        <v>68</v>
      </c>
      <c r="R1366">
        <v>75</v>
      </c>
      <c r="S1366">
        <v>62</v>
      </c>
      <c r="T1366">
        <v>66</v>
      </c>
      <c r="U1366">
        <v>77</v>
      </c>
      <c r="V1366">
        <v>71</v>
      </c>
      <c r="W1366">
        <v>63</v>
      </c>
      <c r="X1366">
        <v>77</v>
      </c>
      <c r="Y1366">
        <v>88</v>
      </c>
    </row>
    <row r="1367" spans="1:25" x14ac:dyDescent="0.3">
      <c r="A1367" t="s">
        <v>14</v>
      </c>
      <c r="B1367" t="s">
        <v>13</v>
      </c>
      <c r="C1367" t="s">
        <v>245</v>
      </c>
      <c r="D1367" t="s">
        <v>306</v>
      </c>
      <c r="E1367">
        <v>90</v>
      </c>
      <c r="F1367">
        <v>154</v>
      </c>
      <c r="G1367">
        <v>143</v>
      </c>
      <c r="H1367">
        <v>134</v>
      </c>
      <c r="I1367">
        <v>138</v>
      </c>
      <c r="J1367">
        <v>150</v>
      </c>
      <c r="K1367">
        <v>140</v>
      </c>
      <c r="L1367">
        <v>124</v>
      </c>
      <c r="M1367">
        <v>114</v>
      </c>
      <c r="N1367">
        <v>135</v>
      </c>
      <c r="O1367">
        <v>144</v>
      </c>
      <c r="P1367">
        <v>166</v>
      </c>
      <c r="Q1367">
        <v>190</v>
      </c>
      <c r="R1367">
        <v>194</v>
      </c>
      <c r="S1367">
        <v>221</v>
      </c>
      <c r="T1367">
        <v>225</v>
      </c>
      <c r="U1367">
        <v>226</v>
      </c>
      <c r="V1367">
        <v>238</v>
      </c>
      <c r="W1367">
        <v>241</v>
      </c>
      <c r="X1367">
        <v>250</v>
      </c>
      <c r="Y1367">
        <v>258</v>
      </c>
    </row>
    <row r="1368" spans="1:25" x14ac:dyDescent="0.3">
      <c r="A1368" t="s">
        <v>14</v>
      </c>
      <c r="B1368" t="s">
        <v>13</v>
      </c>
      <c r="C1368" t="s">
        <v>245</v>
      </c>
      <c r="D1368" t="s">
        <v>307</v>
      </c>
      <c r="E1368">
        <v>0</v>
      </c>
      <c r="F1368">
        <v>568</v>
      </c>
      <c r="G1368">
        <v>539</v>
      </c>
      <c r="H1368">
        <v>527</v>
      </c>
      <c r="I1368">
        <v>534</v>
      </c>
      <c r="J1368">
        <v>591</v>
      </c>
      <c r="K1368">
        <v>612</v>
      </c>
      <c r="L1368">
        <v>585</v>
      </c>
      <c r="M1368">
        <v>605</v>
      </c>
      <c r="N1368">
        <v>666</v>
      </c>
      <c r="O1368">
        <v>625</v>
      </c>
      <c r="P1368">
        <v>652</v>
      </c>
      <c r="Q1368">
        <v>616</v>
      </c>
      <c r="R1368">
        <v>601</v>
      </c>
      <c r="S1368">
        <v>622</v>
      </c>
      <c r="T1368">
        <v>597</v>
      </c>
      <c r="U1368">
        <v>625</v>
      </c>
      <c r="V1368">
        <v>593</v>
      </c>
      <c r="W1368">
        <v>577</v>
      </c>
      <c r="X1368">
        <v>583</v>
      </c>
      <c r="Y1368">
        <v>582</v>
      </c>
    </row>
    <row r="1369" spans="1:25" x14ac:dyDescent="0.3">
      <c r="A1369" t="s">
        <v>14</v>
      </c>
      <c r="B1369" t="s">
        <v>13</v>
      </c>
      <c r="C1369" t="s">
        <v>245</v>
      </c>
      <c r="D1369" t="s">
        <v>307</v>
      </c>
      <c r="E1369">
        <v>1</v>
      </c>
      <c r="F1369">
        <v>570</v>
      </c>
      <c r="G1369">
        <v>570</v>
      </c>
      <c r="H1369">
        <v>545</v>
      </c>
      <c r="I1369">
        <v>517</v>
      </c>
      <c r="J1369">
        <v>539</v>
      </c>
      <c r="K1369">
        <v>586</v>
      </c>
      <c r="L1369">
        <v>606</v>
      </c>
      <c r="M1369">
        <v>574</v>
      </c>
      <c r="N1369">
        <v>603</v>
      </c>
      <c r="O1369">
        <v>652</v>
      </c>
      <c r="P1369">
        <v>630</v>
      </c>
      <c r="Q1369">
        <v>632</v>
      </c>
      <c r="R1369">
        <v>621</v>
      </c>
      <c r="S1369">
        <v>592</v>
      </c>
      <c r="T1369">
        <v>638</v>
      </c>
      <c r="U1369">
        <v>602</v>
      </c>
      <c r="V1369">
        <v>632</v>
      </c>
      <c r="W1369">
        <v>591</v>
      </c>
      <c r="X1369">
        <v>573</v>
      </c>
      <c r="Y1369">
        <v>588</v>
      </c>
    </row>
    <row r="1370" spans="1:25" x14ac:dyDescent="0.3">
      <c r="A1370" t="s">
        <v>14</v>
      </c>
      <c r="B1370" t="s">
        <v>13</v>
      </c>
      <c r="C1370" t="s">
        <v>245</v>
      </c>
      <c r="D1370" t="s">
        <v>307</v>
      </c>
      <c r="E1370">
        <v>2</v>
      </c>
      <c r="F1370">
        <v>562</v>
      </c>
      <c r="G1370">
        <v>578</v>
      </c>
      <c r="H1370">
        <v>564</v>
      </c>
      <c r="I1370">
        <v>546</v>
      </c>
      <c r="J1370">
        <v>524</v>
      </c>
      <c r="K1370">
        <v>549</v>
      </c>
      <c r="L1370">
        <v>568</v>
      </c>
      <c r="M1370">
        <v>603</v>
      </c>
      <c r="N1370">
        <v>569</v>
      </c>
      <c r="O1370">
        <v>591</v>
      </c>
      <c r="P1370">
        <v>667</v>
      </c>
      <c r="Q1370">
        <v>623</v>
      </c>
      <c r="R1370">
        <v>644</v>
      </c>
      <c r="S1370">
        <v>625</v>
      </c>
      <c r="T1370">
        <v>599</v>
      </c>
      <c r="U1370">
        <v>635</v>
      </c>
      <c r="V1370">
        <v>596</v>
      </c>
      <c r="W1370">
        <v>638</v>
      </c>
      <c r="X1370">
        <v>591</v>
      </c>
      <c r="Y1370">
        <v>565</v>
      </c>
    </row>
    <row r="1371" spans="1:25" x14ac:dyDescent="0.3">
      <c r="A1371" t="s">
        <v>14</v>
      </c>
      <c r="B1371" t="s">
        <v>13</v>
      </c>
      <c r="C1371" t="s">
        <v>245</v>
      </c>
      <c r="D1371" t="s">
        <v>307</v>
      </c>
      <c r="E1371">
        <v>3</v>
      </c>
      <c r="F1371">
        <v>570</v>
      </c>
      <c r="G1371">
        <v>551</v>
      </c>
      <c r="H1371">
        <v>560</v>
      </c>
      <c r="I1371">
        <v>553</v>
      </c>
      <c r="J1371">
        <v>541</v>
      </c>
      <c r="K1371">
        <v>519</v>
      </c>
      <c r="L1371">
        <v>559</v>
      </c>
      <c r="M1371">
        <v>557</v>
      </c>
      <c r="N1371">
        <v>598</v>
      </c>
      <c r="O1371">
        <v>575</v>
      </c>
      <c r="P1371">
        <v>597</v>
      </c>
      <c r="Q1371">
        <v>664</v>
      </c>
      <c r="R1371">
        <v>618</v>
      </c>
      <c r="S1371">
        <v>646</v>
      </c>
      <c r="T1371">
        <v>623</v>
      </c>
      <c r="U1371">
        <v>600</v>
      </c>
      <c r="V1371">
        <v>646</v>
      </c>
      <c r="W1371">
        <v>602</v>
      </c>
      <c r="X1371">
        <v>633</v>
      </c>
      <c r="Y1371">
        <v>591</v>
      </c>
    </row>
    <row r="1372" spans="1:25" x14ac:dyDescent="0.3">
      <c r="A1372" t="s">
        <v>14</v>
      </c>
      <c r="B1372" t="s">
        <v>13</v>
      </c>
      <c r="C1372" t="s">
        <v>245</v>
      </c>
      <c r="D1372" t="s">
        <v>307</v>
      </c>
      <c r="E1372">
        <v>4</v>
      </c>
      <c r="F1372">
        <v>570</v>
      </c>
      <c r="G1372">
        <v>570</v>
      </c>
      <c r="H1372">
        <v>540</v>
      </c>
      <c r="I1372">
        <v>552</v>
      </c>
      <c r="J1372">
        <v>557</v>
      </c>
      <c r="K1372">
        <v>553</v>
      </c>
      <c r="L1372">
        <v>510</v>
      </c>
      <c r="M1372">
        <v>557</v>
      </c>
      <c r="N1372">
        <v>551</v>
      </c>
      <c r="O1372">
        <v>596</v>
      </c>
      <c r="P1372">
        <v>579</v>
      </c>
      <c r="Q1372">
        <v>591</v>
      </c>
      <c r="R1372">
        <v>664</v>
      </c>
      <c r="S1372">
        <v>619</v>
      </c>
      <c r="T1372">
        <v>649</v>
      </c>
      <c r="U1372">
        <v>615</v>
      </c>
      <c r="V1372">
        <v>598</v>
      </c>
      <c r="W1372">
        <v>642</v>
      </c>
      <c r="X1372">
        <v>616</v>
      </c>
      <c r="Y1372">
        <v>623</v>
      </c>
    </row>
    <row r="1373" spans="1:25" x14ac:dyDescent="0.3">
      <c r="A1373" t="s">
        <v>14</v>
      </c>
      <c r="B1373" t="s">
        <v>13</v>
      </c>
      <c r="C1373" t="s">
        <v>245</v>
      </c>
      <c r="D1373" t="s">
        <v>307</v>
      </c>
      <c r="E1373">
        <v>5</v>
      </c>
      <c r="F1373">
        <v>608</v>
      </c>
      <c r="G1373">
        <v>566</v>
      </c>
      <c r="H1373">
        <v>572</v>
      </c>
      <c r="I1373">
        <v>540</v>
      </c>
      <c r="J1373">
        <v>544</v>
      </c>
      <c r="K1373">
        <v>562</v>
      </c>
      <c r="L1373">
        <v>552</v>
      </c>
      <c r="M1373">
        <v>513</v>
      </c>
      <c r="N1373">
        <v>555</v>
      </c>
      <c r="O1373">
        <v>554</v>
      </c>
      <c r="P1373">
        <v>594</v>
      </c>
      <c r="Q1373">
        <v>556</v>
      </c>
      <c r="R1373">
        <v>594</v>
      </c>
      <c r="S1373">
        <v>654</v>
      </c>
      <c r="T1373">
        <v>615</v>
      </c>
      <c r="U1373">
        <v>656</v>
      </c>
      <c r="V1373">
        <v>607</v>
      </c>
      <c r="W1373">
        <v>610</v>
      </c>
      <c r="X1373">
        <v>644</v>
      </c>
      <c r="Y1373">
        <v>625</v>
      </c>
    </row>
    <row r="1374" spans="1:25" x14ac:dyDescent="0.3">
      <c r="A1374" t="s">
        <v>14</v>
      </c>
      <c r="B1374" t="s">
        <v>13</v>
      </c>
      <c r="C1374" t="s">
        <v>245</v>
      </c>
      <c r="D1374" t="s">
        <v>307</v>
      </c>
      <c r="E1374">
        <v>6</v>
      </c>
      <c r="F1374">
        <v>604</v>
      </c>
      <c r="G1374">
        <v>610</v>
      </c>
      <c r="H1374">
        <v>562</v>
      </c>
      <c r="I1374">
        <v>567</v>
      </c>
      <c r="J1374">
        <v>530</v>
      </c>
      <c r="K1374">
        <v>545</v>
      </c>
      <c r="L1374">
        <v>564</v>
      </c>
      <c r="M1374">
        <v>549</v>
      </c>
      <c r="N1374">
        <v>503</v>
      </c>
      <c r="O1374">
        <v>557</v>
      </c>
      <c r="P1374">
        <v>554</v>
      </c>
      <c r="Q1374">
        <v>594</v>
      </c>
      <c r="R1374">
        <v>545</v>
      </c>
      <c r="S1374">
        <v>595</v>
      </c>
      <c r="T1374">
        <v>644</v>
      </c>
      <c r="U1374">
        <v>626</v>
      </c>
      <c r="V1374">
        <v>646</v>
      </c>
      <c r="W1374">
        <v>618</v>
      </c>
      <c r="X1374">
        <v>597</v>
      </c>
      <c r="Y1374">
        <v>635</v>
      </c>
    </row>
    <row r="1375" spans="1:25" x14ac:dyDescent="0.3">
      <c r="A1375" t="s">
        <v>14</v>
      </c>
      <c r="B1375" t="s">
        <v>13</v>
      </c>
      <c r="C1375" t="s">
        <v>245</v>
      </c>
      <c r="D1375" t="s">
        <v>307</v>
      </c>
      <c r="E1375">
        <v>7</v>
      </c>
      <c r="F1375">
        <v>585</v>
      </c>
      <c r="G1375">
        <v>594</v>
      </c>
      <c r="H1375">
        <v>592</v>
      </c>
      <c r="I1375">
        <v>569</v>
      </c>
      <c r="J1375">
        <v>572</v>
      </c>
      <c r="K1375">
        <v>526</v>
      </c>
      <c r="L1375">
        <v>541</v>
      </c>
      <c r="M1375">
        <v>567</v>
      </c>
      <c r="N1375">
        <v>548</v>
      </c>
      <c r="O1375">
        <v>504</v>
      </c>
      <c r="P1375">
        <v>553</v>
      </c>
      <c r="Q1375">
        <v>559</v>
      </c>
      <c r="R1375">
        <v>596</v>
      </c>
      <c r="S1375">
        <v>534</v>
      </c>
      <c r="T1375">
        <v>584</v>
      </c>
      <c r="U1375">
        <v>645</v>
      </c>
      <c r="V1375">
        <v>620</v>
      </c>
      <c r="W1375">
        <v>639</v>
      </c>
      <c r="X1375">
        <v>611</v>
      </c>
      <c r="Y1375">
        <v>599</v>
      </c>
    </row>
    <row r="1376" spans="1:25" x14ac:dyDescent="0.3">
      <c r="A1376" t="s">
        <v>14</v>
      </c>
      <c r="B1376" t="s">
        <v>13</v>
      </c>
      <c r="C1376" t="s">
        <v>245</v>
      </c>
      <c r="D1376" t="s">
        <v>307</v>
      </c>
      <c r="E1376">
        <v>8</v>
      </c>
      <c r="F1376">
        <v>649</v>
      </c>
      <c r="G1376">
        <v>577</v>
      </c>
      <c r="H1376">
        <v>596</v>
      </c>
      <c r="I1376">
        <v>593</v>
      </c>
      <c r="J1376">
        <v>569</v>
      </c>
      <c r="K1376">
        <v>548</v>
      </c>
      <c r="L1376">
        <v>525</v>
      </c>
      <c r="M1376">
        <v>531</v>
      </c>
      <c r="N1376">
        <v>563</v>
      </c>
      <c r="O1376">
        <v>531</v>
      </c>
      <c r="P1376">
        <v>502</v>
      </c>
      <c r="Q1376">
        <v>554</v>
      </c>
      <c r="R1376">
        <v>551</v>
      </c>
      <c r="S1376">
        <v>599</v>
      </c>
      <c r="T1376">
        <v>536</v>
      </c>
      <c r="U1376">
        <v>581</v>
      </c>
      <c r="V1376">
        <v>634</v>
      </c>
      <c r="W1376">
        <v>629</v>
      </c>
      <c r="X1376">
        <v>638</v>
      </c>
      <c r="Y1376">
        <v>602</v>
      </c>
    </row>
    <row r="1377" spans="1:25" x14ac:dyDescent="0.3">
      <c r="A1377" t="s">
        <v>14</v>
      </c>
      <c r="B1377" t="s">
        <v>13</v>
      </c>
      <c r="C1377" t="s">
        <v>245</v>
      </c>
      <c r="D1377" t="s">
        <v>307</v>
      </c>
      <c r="E1377">
        <v>9</v>
      </c>
      <c r="F1377">
        <v>705</v>
      </c>
      <c r="G1377">
        <v>647</v>
      </c>
      <c r="H1377">
        <v>563</v>
      </c>
      <c r="I1377">
        <v>599</v>
      </c>
      <c r="J1377">
        <v>588</v>
      </c>
      <c r="K1377">
        <v>568</v>
      </c>
      <c r="L1377">
        <v>535</v>
      </c>
      <c r="M1377">
        <v>517</v>
      </c>
      <c r="N1377">
        <v>526</v>
      </c>
      <c r="O1377">
        <v>553</v>
      </c>
      <c r="P1377">
        <v>529</v>
      </c>
      <c r="Q1377">
        <v>492</v>
      </c>
      <c r="R1377">
        <v>550</v>
      </c>
      <c r="S1377">
        <v>547</v>
      </c>
      <c r="T1377">
        <v>607</v>
      </c>
      <c r="U1377">
        <v>538</v>
      </c>
      <c r="V1377">
        <v>584</v>
      </c>
      <c r="W1377">
        <v>641</v>
      </c>
      <c r="X1377">
        <v>631</v>
      </c>
      <c r="Y1377">
        <v>631</v>
      </c>
    </row>
    <row r="1378" spans="1:25" x14ac:dyDescent="0.3">
      <c r="A1378" t="s">
        <v>14</v>
      </c>
      <c r="B1378" t="s">
        <v>13</v>
      </c>
      <c r="C1378" t="s">
        <v>245</v>
      </c>
      <c r="D1378" t="s">
        <v>307</v>
      </c>
      <c r="E1378">
        <v>10</v>
      </c>
      <c r="F1378">
        <v>675</v>
      </c>
      <c r="G1378">
        <v>695</v>
      </c>
      <c r="H1378">
        <v>631</v>
      </c>
      <c r="I1378">
        <v>566</v>
      </c>
      <c r="J1378">
        <v>591</v>
      </c>
      <c r="K1378">
        <v>586</v>
      </c>
      <c r="L1378">
        <v>566</v>
      </c>
      <c r="M1378">
        <v>515</v>
      </c>
      <c r="N1378">
        <v>510</v>
      </c>
      <c r="O1378">
        <v>525</v>
      </c>
      <c r="P1378">
        <v>546</v>
      </c>
      <c r="Q1378">
        <v>529</v>
      </c>
      <c r="R1378">
        <v>494</v>
      </c>
      <c r="S1378">
        <v>535</v>
      </c>
      <c r="T1378">
        <v>548</v>
      </c>
      <c r="U1378">
        <v>605</v>
      </c>
      <c r="V1378">
        <v>538</v>
      </c>
      <c r="W1378">
        <v>586</v>
      </c>
      <c r="X1378">
        <v>643</v>
      </c>
      <c r="Y1378">
        <v>632</v>
      </c>
    </row>
    <row r="1379" spans="1:25" x14ac:dyDescent="0.3">
      <c r="A1379" t="s">
        <v>14</v>
      </c>
      <c r="B1379" t="s">
        <v>13</v>
      </c>
      <c r="C1379" t="s">
        <v>245</v>
      </c>
      <c r="D1379" t="s">
        <v>307</v>
      </c>
      <c r="E1379">
        <v>11</v>
      </c>
      <c r="F1379">
        <v>634</v>
      </c>
      <c r="G1379">
        <v>664</v>
      </c>
      <c r="H1379">
        <v>702</v>
      </c>
      <c r="I1379">
        <v>622</v>
      </c>
      <c r="J1379">
        <v>568</v>
      </c>
      <c r="K1379">
        <v>577</v>
      </c>
      <c r="L1379">
        <v>573</v>
      </c>
      <c r="M1379">
        <v>559</v>
      </c>
      <c r="N1379">
        <v>508</v>
      </c>
      <c r="O1379">
        <v>498</v>
      </c>
      <c r="P1379">
        <v>512</v>
      </c>
      <c r="Q1379">
        <v>566</v>
      </c>
      <c r="R1379">
        <v>535</v>
      </c>
      <c r="S1379">
        <v>488</v>
      </c>
      <c r="T1379">
        <v>524</v>
      </c>
      <c r="U1379">
        <v>540</v>
      </c>
      <c r="V1379">
        <v>599</v>
      </c>
      <c r="W1379">
        <v>526</v>
      </c>
      <c r="X1379">
        <v>585</v>
      </c>
      <c r="Y1379">
        <v>633</v>
      </c>
    </row>
    <row r="1380" spans="1:25" x14ac:dyDescent="0.3">
      <c r="A1380" t="s">
        <v>14</v>
      </c>
      <c r="B1380" t="s">
        <v>13</v>
      </c>
      <c r="C1380" t="s">
        <v>245</v>
      </c>
      <c r="D1380" t="s">
        <v>307</v>
      </c>
      <c r="E1380">
        <v>12</v>
      </c>
      <c r="F1380">
        <v>626</v>
      </c>
      <c r="G1380">
        <v>629</v>
      </c>
      <c r="H1380">
        <v>658</v>
      </c>
      <c r="I1380">
        <v>696</v>
      </c>
      <c r="J1380">
        <v>607</v>
      </c>
      <c r="K1380">
        <v>569</v>
      </c>
      <c r="L1380">
        <v>579</v>
      </c>
      <c r="M1380">
        <v>569</v>
      </c>
      <c r="N1380">
        <v>564</v>
      </c>
      <c r="O1380">
        <v>483</v>
      </c>
      <c r="P1380">
        <v>492</v>
      </c>
      <c r="Q1380">
        <v>501</v>
      </c>
      <c r="R1380">
        <v>576</v>
      </c>
      <c r="S1380">
        <v>541</v>
      </c>
      <c r="T1380">
        <v>469</v>
      </c>
      <c r="U1380">
        <v>526</v>
      </c>
      <c r="V1380">
        <v>542</v>
      </c>
      <c r="W1380">
        <v>595</v>
      </c>
      <c r="X1380">
        <v>522</v>
      </c>
      <c r="Y1380">
        <v>567</v>
      </c>
    </row>
    <row r="1381" spans="1:25" x14ac:dyDescent="0.3">
      <c r="A1381" t="s">
        <v>14</v>
      </c>
      <c r="B1381" t="s">
        <v>13</v>
      </c>
      <c r="C1381" t="s">
        <v>245</v>
      </c>
      <c r="D1381" t="s">
        <v>307</v>
      </c>
      <c r="E1381">
        <v>13</v>
      </c>
      <c r="F1381">
        <v>616</v>
      </c>
      <c r="G1381">
        <v>613</v>
      </c>
      <c r="H1381">
        <v>625</v>
      </c>
      <c r="I1381">
        <v>658</v>
      </c>
      <c r="J1381">
        <v>692</v>
      </c>
      <c r="K1381">
        <v>606</v>
      </c>
      <c r="L1381">
        <v>550</v>
      </c>
      <c r="M1381">
        <v>563</v>
      </c>
      <c r="N1381">
        <v>572</v>
      </c>
      <c r="O1381">
        <v>557</v>
      </c>
      <c r="P1381">
        <v>474</v>
      </c>
      <c r="Q1381">
        <v>494</v>
      </c>
      <c r="R1381">
        <v>505</v>
      </c>
      <c r="S1381">
        <v>574</v>
      </c>
      <c r="T1381">
        <v>531</v>
      </c>
      <c r="U1381">
        <v>468</v>
      </c>
      <c r="V1381">
        <v>531</v>
      </c>
      <c r="W1381">
        <v>547</v>
      </c>
      <c r="X1381">
        <v>598</v>
      </c>
      <c r="Y1381">
        <v>523</v>
      </c>
    </row>
    <row r="1382" spans="1:25" x14ac:dyDescent="0.3">
      <c r="A1382" t="s">
        <v>14</v>
      </c>
      <c r="B1382" t="s">
        <v>13</v>
      </c>
      <c r="C1382" t="s">
        <v>245</v>
      </c>
      <c r="D1382" t="s">
        <v>307</v>
      </c>
      <c r="E1382">
        <v>14</v>
      </c>
      <c r="F1382">
        <v>634</v>
      </c>
      <c r="G1382">
        <v>619</v>
      </c>
      <c r="H1382">
        <v>615</v>
      </c>
      <c r="I1382">
        <v>630</v>
      </c>
      <c r="J1382">
        <v>646</v>
      </c>
      <c r="K1382">
        <v>673</v>
      </c>
      <c r="L1382">
        <v>594</v>
      </c>
      <c r="M1382">
        <v>548</v>
      </c>
      <c r="N1382">
        <v>561</v>
      </c>
      <c r="O1382">
        <v>566</v>
      </c>
      <c r="P1382">
        <v>544</v>
      </c>
      <c r="Q1382">
        <v>479</v>
      </c>
      <c r="R1382">
        <v>486</v>
      </c>
      <c r="S1382">
        <v>505</v>
      </c>
      <c r="T1382">
        <v>577</v>
      </c>
      <c r="U1382">
        <v>530</v>
      </c>
      <c r="V1382">
        <v>470</v>
      </c>
      <c r="W1382">
        <v>528</v>
      </c>
      <c r="X1382">
        <v>558</v>
      </c>
      <c r="Y1382">
        <v>588</v>
      </c>
    </row>
    <row r="1383" spans="1:25" x14ac:dyDescent="0.3">
      <c r="A1383" t="s">
        <v>14</v>
      </c>
      <c r="B1383" t="s">
        <v>13</v>
      </c>
      <c r="C1383" t="s">
        <v>245</v>
      </c>
      <c r="D1383" t="s">
        <v>307</v>
      </c>
      <c r="E1383">
        <v>15</v>
      </c>
      <c r="F1383">
        <v>657</v>
      </c>
      <c r="G1383">
        <v>636</v>
      </c>
      <c r="H1383">
        <v>621</v>
      </c>
      <c r="I1383">
        <v>605</v>
      </c>
      <c r="J1383">
        <v>624</v>
      </c>
      <c r="K1383">
        <v>638</v>
      </c>
      <c r="L1383">
        <v>667</v>
      </c>
      <c r="M1383">
        <v>594</v>
      </c>
      <c r="N1383">
        <v>552</v>
      </c>
      <c r="O1383">
        <v>548</v>
      </c>
      <c r="P1383">
        <v>569</v>
      </c>
      <c r="Q1383">
        <v>544</v>
      </c>
      <c r="R1383">
        <v>485</v>
      </c>
      <c r="S1383">
        <v>469</v>
      </c>
      <c r="T1383">
        <v>508</v>
      </c>
      <c r="U1383">
        <v>579</v>
      </c>
      <c r="V1383">
        <v>538</v>
      </c>
      <c r="W1383">
        <v>466</v>
      </c>
      <c r="X1383">
        <v>531</v>
      </c>
      <c r="Y1383">
        <v>556</v>
      </c>
    </row>
    <row r="1384" spans="1:25" x14ac:dyDescent="0.3">
      <c r="A1384" t="s">
        <v>14</v>
      </c>
      <c r="B1384" t="s">
        <v>13</v>
      </c>
      <c r="C1384" t="s">
        <v>245</v>
      </c>
      <c r="D1384" t="s">
        <v>307</v>
      </c>
      <c r="E1384">
        <v>16</v>
      </c>
      <c r="F1384">
        <v>661</v>
      </c>
      <c r="G1384">
        <v>659</v>
      </c>
      <c r="H1384">
        <v>641</v>
      </c>
      <c r="I1384">
        <v>632</v>
      </c>
      <c r="J1384">
        <v>592</v>
      </c>
      <c r="K1384">
        <v>622</v>
      </c>
      <c r="L1384">
        <v>628</v>
      </c>
      <c r="M1384">
        <v>671</v>
      </c>
      <c r="N1384">
        <v>591</v>
      </c>
      <c r="O1384">
        <v>531</v>
      </c>
      <c r="P1384">
        <v>540</v>
      </c>
      <c r="Q1384">
        <v>568</v>
      </c>
      <c r="R1384">
        <v>549</v>
      </c>
      <c r="S1384">
        <v>485</v>
      </c>
      <c r="T1384">
        <v>471</v>
      </c>
      <c r="U1384">
        <v>510</v>
      </c>
      <c r="V1384">
        <v>582</v>
      </c>
      <c r="W1384">
        <v>541</v>
      </c>
      <c r="X1384">
        <v>466</v>
      </c>
      <c r="Y1384">
        <v>528</v>
      </c>
    </row>
    <row r="1385" spans="1:25" x14ac:dyDescent="0.3">
      <c r="A1385" t="s">
        <v>14</v>
      </c>
      <c r="B1385" t="s">
        <v>13</v>
      </c>
      <c r="C1385" t="s">
        <v>245</v>
      </c>
      <c r="D1385" t="s">
        <v>307</v>
      </c>
      <c r="E1385">
        <v>17</v>
      </c>
      <c r="F1385">
        <v>662</v>
      </c>
      <c r="G1385">
        <v>666</v>
      </c>
      <c r="H1385">
        <v>652</v>
      </c>
      <c r="I1385">
        <v>638</v>
      </c>
      <c r="J1385">
        <v>626</v>
      </c>
      <c r="K1385">
        <v>580</v>
      </c>
      <c r="L1385">
        <v>620</v>
      </c>
      <c r="M1385">
        <v>622</v>
      </c>
      <c r="N1385">
        <v>663</v>
      </c>
      <c r="O1385">
        <v>597</v>
      </c>
      <c r="P1385">
        <v>531</v>
      </c>
      <c r="Q1385">
        <v>536</v>
      </c>
      <c r="R1385">
        <v>566</v>
      </c>
      <c r="S1385">
        <v>549</v>
      </c>
      <c r="T1385">
        <v>479</v>
      </c>
      <c r="U1385">
        <v>472</v>
      </c>
      <c r="V1385">
        <v>521</v>
      </c>
      <c r="W1385">
        <v>586</v>
      </c>
      <c r="X1385">
        <v>529</v>
      </c>
      <c r="Y1385">
        <v>447</v>
      </c>
    </row>
    <row r="1386" spans="1:25" x14ac:dyDescent="0.3">
      <c r="A1386" t="s">
        <v>14</v>
      </c>
      <c r="B1386" t="s">
        <v>13</v>
      </c>
      <c r="C1386" t="s">
        <v>245</v>
      </c>
      <c r="D1386" t="s">
        <v>307</v>
      </c>
      <c r="E1386">
        <v>18</v>
      </c>
      <c r="F1386">
        <v>571</v>
      </c>
      <c r="G1386">
        <v>635</v>
      </c>
      <c r="H1386">
        <v>654</v>
      </c>
      <c r="I1386">
        <v>637</v>
      </c>
      <c r="J1386">
        <v>622</v>
      </c>
      <c r="K1386">
        <v>629</v>
      </c>
      <c r="L1386">
        <v>577</v>
      </c>
      <c r="M1386">
        <v>622</v>
      </c>
      <c r="N1386">
        <v>610</v>
      </c>
      <c r="O1386">
        <v>646</v>
      </c>
      <c r="P1386">
        <v>575</v>
      </c>
      <c r="Q1386">
        <v>520</v>
      </c>
      <c r="R1386">
        <v>524</v>
      </c>
      <c r="S1386">
        <v>535</v>
      </c>
      <c r="T1386">
        <v>508</v>
      </c>
      <c r="U1386">
        <v>482</v>
      </c>
      <c r="V1386">
        <v>465</v>
      </c>
      <c r="W1386">
        <v>515</v>
      </c>
      <c r="X1386">
        <v>572</v>
      </c>
      <c r="Y1386">
        <v>503</v>
      </c>
    </row>
    <row r="1387" spans="1:25" x14ac:dyDescent="0.3">
      <c r="A1387" t="s">
        <v>14</v>
      </c>
      <c r="B1387" t="s">
        <v>13</v>
      </c>
      <c r="C1387" t="s">
        <v>245</v>
      </c>
      <c r="D1387" t="s">
        <v>307</v>
      </c>
      <c r="E1387">
        <v>19</v>
      </c>
      <c r="F1387">
        <v>483</v>
      </c>
      <c r="G1387">
        <v>487</v>
      </c>
      <c r="H1387">
        <v>561</v>
      </c>
      <c r="I1387">
        <v>540</v>
      </c>
      <c r="J1387">
        <v>526</v>
      </c>
      <c r="K1387">
        <v>529</v>
      </c>
      <c r="L1387">
        <v>555</v>
      </c>
      <c r="M1387">
        <v>501</v>
      </c>
      <c r="N1387">
        <v>558</v>
      </c>
      <c r="O1387">
        <v>522</v>
      </c>
      <c r="P1387">
        <v>548</v>
      </c>
      <c r="Q1387">
        <v>441</v>
      </c>
      <c r="R1387">
        <v>442</v>
      </c>
      <c r="S1387">
        <v>421</v>
      </c>
      <c r="T1387">
        <v>453</v>
      </c>
      <c r="U1387">
        <v>421</v>
      </c>
      <c r="V1387">
        <v>368</v>
      </c>
      <c r="W1387">
        <v>367</v>
      </c>
      <c r="X1387">
        <v>422</v>
      </c>
      <c r="Y1387">
        <v>450</v>
      </c>
    </row>
    <row r="1388" spans="1:25" x14ac:dyDescent="0.3">
      <c r="A1388" t="s">
        <v>14</v>
      </c>
      <c r="B1388" t="s">
        <v>13</v>
      </c>
      <c r="C1388" t="s">
        <v>245</v>
      </c>
      <c r="D1388" t="s">
        <v>307</v>
      </c>
      <c r="E1388">
        <v>20</v>
      </c>
      <c r="F1388">
        <v>546</v>
      </c>
      <c r="G1388">
        <v>432</v>
      </c>
      <c r="H1388">
        <v>451</v>
      </c>
      <c r="I1388">
        <v>512</v>
      </c>
      <c r="J1388">
        <v>501</v>
      </c>
      <c r="K1388">
        <v>494</v>
      </c>
      <c r="L1388">
        <v>499</v>
      </c>
      <c r="M1388">
        <v>531</v>
      </c>
      <c r="N1388">
        <v>476</v>
      </c>
      <c r="O1388">
        <v>527</v>
      </c>
      <c r="P1388">
        <v>510</v>
      </c>
      <c r="Q1388">
        <v>499</v>
      </c>
      <c r="R1388">
        <v>421</v>
      </c>
      <c r="S1388">
        <v>408</v>
      </c>
      <c r="T1388">
        <v>392</v>
      </c>
      <c r="U1388">
        <v>423</v>
      </c>
      <c r="V1388">
        <v>357</v>
      </c>
      <c r="W1388">
        <v>354</v>
      </c>
      <c r="X1388">
        <v>352</v>
      </c>
      <c r="Y1388">
        <v>401</v>
      </c>
    </row>
    <row r="1389" spans="1:25" x14ac:dyDescent="0.3">
      <c r="A1389" t="s">
        <v>14</v>
      </c>
      <c r="B1389" t="s">
        <v>13</v>
      </c>
      <c r="C1389" t="s">
        <v>245</v>
      </c>
      <c r="D1389" t="s">
        <v>307</v>
      </c>
      <c r="E1389">
        <v>21</v>
      </c>
      <c r="F1389">
        <v>526</v>
      </c>
      <c r="G1389">
        <v>540</v>
      </c>
      <c r="H1389">
        <v>453</v>
      </c>
      <c r="I1389">
        <v>460</v>
      </c>
      <c r="J1389">
        <v>518</v>
      </c>
      <c r="K1389">
        <v>533</v>
      </c>
      <c r="L1389">
        <v>504</v>
      </c>
      <c r="M1389">
        <v>518</v>
      </c>
      <c r="N1389">
        <v>555</v>
      </c>
      <c r="O1389">
        <v>495</v>
      </c>
      <c r="P1389">
        <v>540</v>
      </c>
      <c r="Q1389">
        <v>512</v>
      </c>
      <c r="R1389">
        <v>538</v>
      </c>
      <c r="S1389">
        <v>409</v>
      </c>
      <c r="T1389">
        <v>447</v>
      </c>
      <c r="U1389">
        <v>378</v>
      </c>
      <c r="V1389">
        <v>448</v>
      </c>
      <c r="W1389">
        <v>389</v>
      </c>
      <c r="X1389">
        <v>388</v>
      </c>
      <c r="Y1389">
        <v>370</v>
      </c>
    </row>
    <row r="1390" spans="1:25" x14ac:dyDescent="0.3">
      <c r="A1390" t="s">
        <v>14</v>
      </c>
      <c r="B1390" t="s">
        <v>13</v>
      </c>
      <c r="C1390" t="s">
        <v>245</v>
      </c>
      <c r="D1390" t="s">
        <v>307</v>
      </c>
      <c r="E1390">
        <v>22</v>
      </c>
      <c r="F1390">
        <v>485</v>
      </c>
      <c r="G1390">
        <v>547</v>
      </c>
      <c r="H1390">
        <v>558</v>
      </c>
      <c r="I1390">
        <v>469</v>
      </c>
      <c r="J1390">
        <v>493</v>
      </c>
      <c r="K1390">
        <v>592</v>
      </c>
      <c r="L1390">
        <v>598</v>
      </c>
      <c r="M1390">
        <v>571</v>
      </c>
      <c r="N1390">
        <v>586</v>
      </c>
      <c r="O1390">
        <v>591</v>
      </c>
      <c r="P1390">
        <v>543</v>
      </c>
      <c r="Q1390">
        <v>546</v>
      </c>
      <c r="R1390">
        <v>550</v>
      </c>
      <c r="S1390">
        <v>546</v>
      </c>
      <c r="T1390">
        <v>445</v>
      </c>
      <c r="U1390">
        <v>471</v>
      </c>
      <c r="V1390">
        <v>429</v>
      </c>
      <c r="W1390">
        <v>477</v>
      </c>
      <c r="X1390">
        <v>448</v>
      </c>
      <c r="Y1390">
        <v>414</v>
      </c>
    </row>
    <row r="1391" spans="1:25" x14ac:dyDescent="0.3">
      <c r="A1391" t="s">
        <v>14</v>
      </c>
      <c r="B1391" t="s">
        <v>13</v>
      </c>
      <c r="C1391" t="s">
        <v>245</v>
      </c>
      <c r="D1391" t="s">
        <v>307</v>
      </c>
      <c r="E1391">
        <v>23</v>
      </c>
      <c r="F1391">
        <v>472</v>
      </c>
      <c r="G1391">
        <v>491</v>
      </c>
      <c r="H1391">
        <v>553</v>
      </c>
      <c r="I1391">
        <v>585</v>
      </c>
      <c r="J1391">
        <v>505</v>
      </c>
      <c r="K1391">
        <v>550</v>
      </c>
      <c r="L1391">
        <v>621</v>
      </c>
      <c r="M1391">
        <v>630</v>
      </c>
      <c r="N1391">
        <v>595</v>
      </c>
      <c r="O1391">
        <v>620</v>
      </c>
      <c r="P1391">
        <v>648</v>
      </c>
      <c r="Q1391">
        <v>545</v>
      </c>
      <c r="R1391">
        <v>558</v>
      </c>
      <c r="S1391">
        <v>539</v>
      </c>
      <c r="T1391">
        <v>590</v>
      </c>
      <c r="U1391">
        <v>462</v>
      </c>
      <c r="V1391">
        <v>487</v>
      </c>
      <c r="W1391">
        <v>435</v>
      </c>
      <c r="X1391">
        <v>487</v>
      </c>
      <c r="Y1391">
        <v>469</v>
      </c>
    </row>
    <row r="1392" spans="1:25" x14ac:dyDescent="0.3">
      <c r="A1392" t="s">
        <v>14</v>
      </c>
      <c r="B1392" t="s">
        <v>13</v>
      </c>
      <c r="C1392" t="s">
        <v>245</v>
      </c>
      <c r="D1392" t="s">
        <v>307</v>
      </c>
      <c r="E1392">
        <v>24</v>
      </c>
      <c r="F1392">
        <v>528</v>
      </c>
      <c r="G1392">
        <v>474</v>
      </c>
      <c r="H1392">
        <v>498</v>
      </c>
      <c r="I1392">
        <v>570</v>
      </c>
      <c r="J1392">
        <v>585</v>
      </c>
      <c r="K1392">
        <v>528</v>
      </c>
      <c r="L1392">
        <v>550</v>
      </c>
      <c r="M1392">
        <v>632</v>
      </c>
      <c r="N1392">
        <v>637</v>
      </c>
      <c r="O1392">
        <v>618</v>
      </c>
      <c r="P1392">
        <v>654</v>
      </c>
      <c r="Q1392">
        <v>647</v>
      </c>
      <c r="R1392">
        <v>543</v>
      </c>
      <c r="S1392">
        <v>555</v>
      </c>
      <c r="T1392">
        <v>553</v>
      </c>
      <c r="U1392">
        <v>623</v>
      </c>
      <c r="V1392">
        <v>498</v>
      </c>
      <c r="W1392">
        <v>514</v>
      </c>
      <c r="X1392">
        <v>465</v>
      </c>
      <c r="Y1392">
        <v>508</v>
      </c>
    </row>
    <row r="1393" spans="1:25" x14ac:dyDescent="0.3">
      <c r="A1393" t="s">
        <v>14</v>
      </c>
      <c r="B1393" t="s">
        <v>13</v>
      </c>
      <c r="C1393" t="s">
        <v>245</v>
      </c>
      <c r="D1393" t="s">
        <v>307</v>
      </c>
      <c r="E1393">
        <v>25</v>
      </c>
      <c r="F1393">
        <v>522</v>
      </c>
      <c r="G1393">
        <v>515</v>
      </c>
      <c r="H1393">
        <v>481</v>
      </c>
      <c r="I1393">
        <v>492</v>
      </c>
      <c r="J1393">
        <v>557</v>
      </c>
      <c r="K1393">
        <v>615</v>
      </c>
      <c r="L1393">
        <v>579</v>
      </c>
      <c r="M1393">
        <v>580</v>
      </c>
      <c r="N1393">
        <v>661</v>
      </c>
      <c r="O1393">
        <v>663</v>
      </c>
      <c r="P1393">
        <v>610</v>
      </c>
      <c r="Q1393">
        <v>649</v>
      </c>
      <c r="R1393">
        <v>625</v>
      </c>
      <c r="S1393">
        <v>546</v>
      </c>
      <c r="T1393">
        <v>566</v>
      </c>
      <c r="U1393">
        <v>559</v>
      </c>
      <c r="V1393">
        <v>609</v>
      </c>
      <c r="W1393">
        <v>517</v>
      </c>
      <c r="X1393">
        <v>514</v>
      </c>
      <c r="Y1393">
        <v>464</v>
      </c>
    </row>
    <row r="1394" spans="1:25" x14ac:dyDescent="0.3">
      <c r="A1394" t="s">
        <v>14</v>
      </c>
      <c r="B1394" t="s">
        <v>13</v>
      </c>
      <c r="C1394" t="s">
        <v>245</v>
      </c>
      <c r="D1394" t="s">
        <v>307</v>
      </c>
      <c r="E1394">
        <v>26</v>
      </c>
      <c r="F1394">
        <v>510</v>
      </c>
      <c r="G1394">
        <v>522</v>
      </c>
      <c r="H1394">
        <v>500</v>
      </c>
      <c r="I1394">
        <v>486</v>
      </c>
      <c r="J1394">
        <v>505</v>
      </c>
      <c r="K1394">
        <v>569</v>
      </c>
      <c r="L1394">
        <v>624</v>
      </c>
      <c r="M1394">
        <v>603</v>
      </c>
      <c r="N1394">
        <v>589</v>
      </c>
      <c r="O1394">
        <v>653</v>
      </c>
      <c r="P1394">
        <v>651</v>
      </c>
      <c r="Q1394">
        <v>614</v>
      </c>
      <c r="R1394">
        <v>642</v>
      </c>
      <c r="S1394">
        <v>650</v>
      </c>
      <c r="T1394">
        <v>571</v>
      </c>
      <c r="U1394">
        <v>592</v>
      </c>
      <c r="V1394">
        <v>556</v>
      </c>
      <c r="W1394">
        <v>624</v>
      </c>
      <c r="X1394">
        <v>531</v>
      </c>
      <c r="Y1394">
        <v>520</v>
      </c>
    </row>
    <row r="1395" spans="1:25" x14ac:dyDescent="0.3">
      <c r="A1395" t="s">
        <v>14</v>
      </c>
      <c r="B1395" t="s">
        <v>13</v>
      </c>
      <c r="C1395" t="s">
        <v>245</v>
      </c>
      <c r="D1395" t="s">
        <v>307</v>
      </c>
      <c r="E1395">
        <v>27</v>
      </c>
      <c r="F1395">
        <v>505</v>
      </c>
      <c r="G1395">
        <v>516</v>
      </c>
      <c r="H1395">
        <v>531</v>
      </c>
      <c r="I1395">
        <v>486</v>
      </c>
      <c r="J1395">
        <v>498</v>
      </c>
      <c r="K1395">
        <v>514</v>
      </c>
      <c r="L1395">
        <v>585</v>
      </c>
      <c r="M1395">
        <v>624</v>
      </c>
      <c r="N1395">
        <v>614</v>
      </c>
      <c r="O1395">
        <v>608</v>
      </c>
      <c r="P1395">
        <v>660</v>
      </c>
      <c r="Q1395">
        <v>632</v>
      </c>
      <c r="R1395">
        <v>620</v>
      </c>
      <c r="S1395">
        <v>670</v>
      </c>
      <c r="T1395">
        <v>643</v>
      </c>
      <c r="U1395">
        <v>588</v>
      </c>
      <c r="V1395">
        <v>591</v>
      </c>
      <c r="W1395">
        <v>584</v>
      </c>
      <c r="X1395">
        <v>639</v>
      </c>
      <c r="Y1395">
        <v>515</v>
      </c>
    </row>
    <row r="1396" spans="1:25" x14ac:dyDescent="0.3">
      <c r="A1396" t="s">
        <v>14</v>
      </c>
      <c r="B1396" t="s">
        <v>13</v>
      </c>
      <c r="C1396" t="s">
        <v>245</v>
      </c>
      <c r="D1396" t="s">
        <v>307</v>
      </c>
      <c r="E1396">
        <v>28</v>
      </c>
      <c r="F1396">
        <v>542</v>
      </c>
      <c r="G1396">
        <v>507</v>
      </c>
      <c r="H1396">
        <v>513</v>
      </c>
      <c r="I1396">
        <v>538</v>
      </c>
      <c r="J1396">
        <v>495</v>
      </c>
      <c r="K1396">
        <v>516</v>
      </c>
      <c r="L1396">
        <v>531</v>
      </c>
      <c r="M1396">
        <v>579</v>
      </c>
      <c r="N1396">
        <v>653</v>
      </c>
      <c r="O1396">
        <v>625</v>
      </c>
      <c r="P1396">
        <v>624</v>
      </c>
      <c r="Q1396">
        <v>653</v>
      </c>
      <c r="R1396">
        <v>631</v>
      </c>
      <c r="S1396">
        <v>617</v>
      </c>
      <c r="T1396">
        <v>651</v>
      </c>
      <c r="U1396">
        <v>647</v>
      </c>
      <c r="V1396">
        <v>599</v>
      </c>
      <c r="W1396">
        <v>588</v>
      </c>
      <c r="X1396">
        <v>591</v>
      </c>
      <c r="Y1396">
        <v>642</v>
      </c>
    </row>
    <row r="1397" spans="1:25" x14ac:dyDescent="0.3">
      <c r="A1397" t="s">
        <v>14</v>
      </c>
      <c r="B1397" t="s">
        <v>13</v>
      </c>
      <c r="C1397" t="s">
        <v>245</v>
      </c>
      <c r="D1397" t="s">
        <v>307</v>
      </c>
      <c r="E1397">
        <v>29</v>
      </c>
      <c r="F1397">
        <v>632</v>
      </c>
      <c r="G1397">
        <v>529</v>
      </c>
      <c r="H1397">
        <v>522</v>
      </c>
      <c r="I1397">
        <v>540</v>
      </c>
      <c r="J1397">
        <v>551</v>
      </c>
      <c r="K1397">
        <v>496</v>
      </c>
      <c r="L1397">
        <v>536</v>
      </c>
      <c r="M1397">
        <v>544</v>
      </c>
      <c r="N1397">
        <v>580</v>
      </c>
      <c r="O1397">
        <v>656</v>
      </c>
      <c r="P1397">
        <v>652</v>
      </c>
      <c r="Q1397">
        <v>617</v>
      </c>
      <c r="R1397">
        <v>664</v>
      </c>
      <c r="S1397">
        <v>624</v>
      </c>
      <c r="T1397">
        <v>616</v>
      </c>
      <c r="U1397">
        <v>648</v>
      </c>
      <c r="V1397">
        <v>660</v>
      </c>
      <c r="W1397">
        <v>593</v>
      </c>
      <c r="X1397">
        <v>597</v>
      </c>
      <c r="Y1397">
        <v>602</v>
      </c>
    </row>
    <row r="1398" spans="1:25" x14ac:dyDescent="0.3">
      <c r="A1398" t="s">
        <v>14</v>
      </c>
      <c r="B1398" t="s">
        <v>13</v>
      </c>
      <c r="C1398" t="s">
        <v>245</v>
      </c>
      <c r="D1398" t="s">
        <v>307</v>
      </c>
      <c r="E1398">
        <v>30</v>
      </c>
      <c r="F1398">
        <v>626</v>
      </c>
      <c r="G1398">
        <v>633</v>
      </c>
      <c r="H1398">
        <v>537</v>
      </c>
      <c r="I1398">
        <v>527</v>
      </c>
      <c r="J1398">
        <v>539</v>
      </c>
      <c r="K1398">
        <v>561</v>
      </c>
      <c r="L1398">
        <v>493</v>
      </c>
      <c r="M1398">
        <v>530</v>
      </c>
      <c r="N1398">
        <v>539</v>
      </c>
      <c r="O1398">
        <v>582</v>
      </c>
      <c r="P1398">
        <v>675</v>
      </c>
      <c r="Q1398">
        <v>640</v>
      </c>
      <c r="R1398">
        <v>633</v>
      </c>
      <c r="S1398">
        <v>654</v>
      </c>
      <c r="T1398">
        <v>618</v>
      </c>
      <c r="U1398">
        <v>618</v>
      </c>
      <c r="V1398">
        <v>647</v>
      </c>
      <c r="W1398">
        <v>648</v>
      </c>
      <c r="X1398">
        <v>599</v>
      </c>
      <c r="Y1398">
        <v>604</v>
      </c>
    </row>
    <row r="1399" spans="1:25" x14ac:dyDescent="0.3">
      <c r="A1399" t="s">
        <v>14</v>
      </c>
      <c r="B1399" t="s">
        <v>13</v>
      </c>
      <c r="C1399" t="s">
        <v>245</v>
      </c>
      <c r="D1399" t="s">
        <v>307</v>
      </c>
      <c r="E1399">
        <v>31</v>
      </c>
      <c r="F1399">
        <v>587</v>
      </c>
      <c r="G1399">
        <v>638</v>
      </c>
      <c r="H1399">
        <v>625</v>
      </c>
      <c r="I1399">
        <v>547</v>
      </c>
      <c r="J1399">
        <v>515</v>
      </c>
      <c r="K1399">
        <v>550</v>
      </c>
      <c r="L1399">
        <v>556</v>
      </c>
      <c r="M1399">
        <v>482</v>
      </c>
      <c r="N1399">
        <v>541</v>
      </c>
      <c r="O1399">
        <v>541</v>
      </c>
      <c r="P1399">
        <v>573</v>
      </c>
      <c r="Q1399">
        <v>671</v>
      </c>
      <c r="R1399">
        <v>619</v>
      </c>
      <c r="S1399">
        <v>607</v>
      </c>
      <c r="T1399">
        <v>649</v>
      </c>
      <c r="U1399">
        <v>623</v>
      </c>
      <c r="V1399">
        <v>632</v>
      </c>
      <c r="W1399">
        <v>651</v>
      </c>
      <c r="X1399">
        <v>676</v>
      </c>
      <c r="Y1399">
        <v>607</v>
      </c>
    </row>
    <row r="1400" spans="1:25" x14ac:dyDescent="0.3">
      <c r="A1400" t="s">
        <v>14</v>
      </c>
      <c r="B1400" t="s">
        <v>13</v>
      </c>
      <c r="C1400" t="s">
        <v>245</v>
      </c>
      <c r="D1400" t="s">
        <v>307</v>
      </c>
      <c r="E1400">
        <v>32</v>
      </c>
      <c r="F1400">
        <v>627</v>
      </c>
      <c r="G1400">
        <v>591</v>
      </c>
      <c r="H1400">
        <v>639</v>
      </c>
      <c r="I1400">
        <v>632</v>
      </c>
      <c r="J1400">
        <v>554</v>
      </c>
      <c r="K1400">
        <v>536</v>
      </c>
      <c r="L1400">
        <v>543</v>
      </c>
      <c r="M1400">
        <v>553</v>
      </c>
      <c r="N1400">
        <v>496</v>
      </c>
      <c r="O1400">
        <v>549</v>
      </c>
      <c r="P1400">
        <v>549</v>
      </c>
      <c r="Q1400">
        <v>559</v>
      </c>
      <c r="R1400">
        <v>656</v>
      </c>
      <c r="S1400">
        <v>624</v>
      </c>
      <c r="T1400">
        <v>624</v>
      </c>
      <c r="U1400">
        <v>645</v>
      </c>
      <c r="V1400">
        <v>616</v>
      </c>
      <c r="W1400">
        <v>630</v>
      </c>
      <c r="X1400">
        <v>667</v>
      </c>
      <c r="Y1400">
        <v>685</v>
      </c>
    </row>
    <row r="1401" spans="1:25" x14ac:dyDescent="0.3">
      <c r="A1401" t="s">
        <v>14</v>
      </c>
      <c r="B1401" t="s">
        <v>13</v>
      </c>
      <c r="C1401" t="s">
        <v>245</v>
      </c>
      <c r="D1401" t="s">
        <v>307</v>
      </c>
      <c r="E1401">
        <v>33</v>
      </c>
      <c r="F1401">
        <v>647</v>
      </c>
      <c r="G1401">
        <v>633</v>
      </c>
      <c r="H1401">
        <v>602</v>
      </c>
      <c r="I1401">
        <v>641</v>
      </c>
      <c r="J1401">
        <v>628</v>
      </c>
      <c r="K1401">
        <v>549</v>
      </c>
      <c r="L1401">
        <v>540</v>
      </c>
      <c r="M1401">
        <v>544</v>
      </c>
      <c r="N1401">
        <v>551</v>
      </c>
      <c r="O1401">
        <v>483</v>
      </c>
      <c r="P1401">
        <v>548</v>
      </c>
      <c r="Q1401">
        <v>564</v>
      </c>
      <c r="R1401">
        <v>549</v>
      </c>
      <c r="S1401">
        <v>644</v>
      </c>
      <c r="T1401">
        <v>642</v>
      </c>
      <c r="U1401">
        <v>625</v>
      </c>
      <c r="V1401">
        <v>638</v>
      </c>
      <c r="W1401">
        <v>609</v>
      </c>
      <c r="X1401">
        <v>638</v>
      </c>
      <c r="Y1401">
        <v>661</v>
      </c>
    </row>
    <row r="1402" spans="1:25" x14ac:dyDescent="0.3">
      <c r="A1402" t="s">
        <v>14</v>
      </c>
      <c r="B1402" t="s">
        <v>13</v>
      </c>
      <c r="C1402" t="s">
        <v>245</v>
      </c>
      <c r="D1402" t="s">
        <v>307</v>
      </c>
      <c r="E1402">
        <v>34</v>
      </c>
      <c r="F1402">
        <v>635</v>
      </c>
      <c r="G1402">
        <v>645</v>
      </c>
      <c r="H1402">
        <v>624</v>
      </c>
      <c r="I1402">
        <v>618</v>
      </c>
      <c r="J1402">
        <v>642</v>
      </c>
      <c r="K1402">
        <v>625</v>
      </c>
      <c r="L1402">
        <v>543</v>
      </c>
      <c r="M1402">
        <v>545</v>
      </c>
      <c r="N1402">
        <v>544</v>
      </c>
      <c r="O1402">
        <v>546</v>
      </c>
      <c r="P1402">
        <v>481</v>
      </c>
      <c r="Q1402">
        <v>554</v>
      </c>
      <c r="R1402">
        <v>570</v>
      </c>
      <c r="S1402">
        <v>556</v>
      </c>
      <c r="T1402">
        <v>647</v>
      </c>
      <c r="U1402">
        <v>649</v>
      </c>
      <c r="V1402">
        <v>632</v>
      </c>
      <c r="W1402">
        <v>651</v>
      </c>
      <c r="X1402">
        <v>614</v>
      </c>
      <c r="Y1402">
        <v>630</v>
      </c>
    </row>
    <row r="1403" spans="1:25" x14ac:dyDescent="0.3">
      <c r="A1403" t="s">
        <v>14</v>
      </c>
      <c r="B1403" t="s">
        <v>13</v>
      </c>
      <c r="C1403" t="s">
        <v>245</v>
      </c>
      <c r="D1403" t="s">
        <v>307</v>
      </c>
      <c r="E1403">
        <v>35</v>
      </c>
      <c r="F1403">
        <v>663</v>
      </c>
      <c r="G1403">
        <v>639</v>
      </c>
      <c r="H1403">
        <v>653</v>
      </c>
      <c r="I1403">
        <v>616</v>
      </c>
      <c r="J1403">
        <v>628</v>
      </c>
      <c r="K1403">
        <v>662</v>
      </c>
      <c r="L1403">
        <v>626</v>
      </c>
      <c r="M1403">
        <v>533</v>
      </c>
      <c r="N1403">
        <v>529</v>
      </c>
      <c r="O1403">
        <v>528</v>
      </c>
      <c r="P1403">
        <v>561</v>
      </c>
      <c r="Q1403">
        <v>481</v>
      </c>
      <c r="R1403">
        <v>547</v>
      </c>
      <c r="S1403">
        <v>562</v>
      </c>
      <c r="T1403">
        <v>546</v>
      </c>
      <c r="U1403">
        <v>623</v>
      </c>
      <c r="V1403">
        <v>639</v>
      </c>
      <c r="W1403">
        <v>638</v>
      </c>
      <c r="X1403">
        <v>650</v>
      </c>
      <c r="Y1403">
        <v>629</v>
      </c>
    </row>
    <row r="1404" spans="1:25" x14ac:dyDescent="0.3">
      <c r="A1404" t="s">
        <v>14</v>
      </c>
      <c r="B1404" t="s">
        <v>13</v>
      </c>
      <c r="C1404" t="s">
        <v>245</v>
      </c>
      <c r="D1404" t="s">
        <v>307</v>
      </c>
      <c r="E1404">
        <v>36</v>
      </c>
      <c r="F1404">
        <v>658</v>
      </c>
      <c r="G1404">
        <v>648</v>
      </c>
      <c r="H1404">
        <v>642</v>
      </c>
      <c r="I1404">
        <v>651</v>
      </c>
      <c r="J1404">
        <v>614</v>
      </c>
      <c r="K1404">
        <v>618</v>
      </c>
      <c r="L1404">
        <v>654</v>
      </c>
      <c r="M1404">
        <v>632</v>
      </c>
      <c r="N1404">
        <v>533</v>
      </c>
      <c r="O1404">
        <v>520</v>
      </c>
      <c r="P1404">
        <v>534</v>
      </c>
      <c r="Q1404">
        <v>567</v>
      </c>
      <c r="R1404">
        <v>487</v>
      </c>
      <c r="S1404">
        <v>551</v>
      </c>
      <c r="T1404">
        <v>559</v>
      </c>
      <c r="U1404">
        <v>553</v>
      </c>
      <c r="V1404">
        <v>639</v>
      </c>
      <c r="W1404">
        <v>644</v>
      </c>
      <c r="X1404">
        <v>641</v>
      </c>
      <c r="Y1404">
        <v>639</v>
      </c>
    </row>
    <row r="1405" spans="1:25" x14ac:dyDescent="0.3">
      <c r="A1405" t="s">
        <v>14</v>
      </c>
      <c r="B1405" t="s">
        <v>13</v>
      </c>
      <c r="C1405" t="s">
        <v>245</v>
      </c>
      <c r="D1405" t="s">
        <v>307</v>
      </c>
      <c r="E1405">
        <v>37</v>
      </c>
      <c r="F1405">
        <v>670</v>
      </c>
      <c r="G1405">
        <v>644</v>
      </c>
      <c r="H1405">
        <v>644</v>
      </c>
      <c r="I1405">
        <v>637</v>
      </c>
      <c r="J1405">
        <v>653</v>
      </c>
      <c r="K1405">
        <v>612</v>
      </c>
      <c r="L1405">
        <v>613</v>
      </c>
      <c r="M1405">
        <v>647</v>
      </c>
      <c r="N1405">
        <v>624</v>
      </c>
      <c r="O1405">
        <v>533</v>
      </c>
      <c r="P1405">
        <v>520</v>
      </c>
      <c r="Q1405">
        <v>527</v>
      </c>
      <c r="R1405">
        <v>569</v>
      </c>
      <c r="S1405">
        <v>469</v>
      </c>
      <c r="T1405">
        <v>556</v>
      </c>
      <c r="U1405">
        <v>556</v>
      </c>
      <c r="V1405">
        <v>557</v>
      </c>
      <c r="W1405">
        <v>650</v>
      </c>
      <c r="X1405">
        <v>637</v>
      </c>
      <c r="Y1405">
        <v>645</v>
      </c>
    </row>
    <row r="1406" spans="1:25" x14ac:dyDescent="0.3">
      <c r="A1406" t="s">
        <v>14</v>
      </c>
      <c r="B1406" t="s">
        <v>13</v>
      </c>
      <c r="C1406" t="s">
        <v>245</v>
      </c>
      <c r="D1406" t="s">
        <v>307</v>
      </c>
      <c r="E1406">
        <v>38</v>
      </c>
      <c r="F1406">
        <v>673</v>
      </c>
      <c r="G1406">
        <v>657</v>
      </c>
      <c r="H1406">
        <v>632</v>
      </c>
      <c r="I1406">
        <v>641</v>
      </c>
      <c r="J1406">
        <v>656</v>
      </c>
      <c r="K1406">
        <v>646</v>
      </c>
      <c r="L1406">
        <v>612</v>
      </c>
      <c r="M1406">
        <v>619</v>
      </c>
      <c r="N1406">
        <v>634</v>
      </c>
      <c r="O1406">
        <v>622</v>
      </c>
      <c r="P1406">
        <v>534</v>
      </c>
      <c r="Q1406">
        <v>520</v>
      </c>
      <c r="R1406">
        <v>539</v>
      </c>
      <c r="S1406">
        <v>577</v>
      </c>
      <c r="T1406">
        <v>463</v>
      </c>
      <c r="U1406">
        <v>556</v>
      </c>
      <c r="V1406">
        <v>546</v>
      </c>
      <c r="W1406">
        <v>558</v>
      </c>
      <c r="X1406">
        <v>654</v>
      </c>
      <c r="Y1406">
        <v>639</v>
      </c>
    </row>
    <row r="1407" spans="1:25" x14ac:dyDescent="0.3">
      <c r="A1407" t="s">
        <v>14</v>
      </c>
      <c r="B1407" t="s">
        <v>13</v>
      </c>
      <c r="C1407" t="s">
        <v>245</v>
      </c>
      <c r="D1407" t="s">
        <v>307</v>
      </c>
      <c r="E1407">
        <v>39</v>
      </c>
      <c r="F1407">
        <v>669</v>
      </c>
      <c r="G1407">
        <v>666</v>
      </c>
      <c r="H1407">
        <v>647</v>
      </c>
      <c r="I1407">
        <v>632</v>
      </c>
      <c r="J1407">
        <v>632</v>
      </c>
      <c r="K1407">
        <v>662</v>
      </c>
      <c r="L1407">
        <v>652</v>
      </c>
      <c r="M1407">
        <v>620</v>
      </c>
      <c r="N1407">
        <v>626</v>
      </c>
      <c r="O1407">
        <v>630</v>
      </c>
      <c r="P1407">
        <v>614</v>
      </c>
      <c r="Q1407">
        <v>533</v>
      </c>
      <c r="R1407">
        <v>513</v>
      </c>
      <c r="S1407">
        <v>533</v>
      </c>
      <c r="T1407">
        <v>574</v>
      </c>
      <c r="U1407">
        <v>477</v>
      </c>
      <c r="V1407">
        <v>558</v>
      </c>
      <c r="W1407">
        <v>544</v>
      </c>
      <c r="X1407">
        <v>552</v>
      </c>
      <c r="Y1407">
        <v>643</v>
      </c>
    </row>
    <row r="1408" spans="1:25" x14ac:dyDescent="0.3">
      <c r="A1408" t="s">
        <v>14</v>
      </c>
      <c r="B1408" t="s">
        <v>13</v>
      </c>
      <c r="C1408" t="s">
        <v>245</v>
      </c>
      <c r="D1408" t="s">
        <v>307</v>
      </c>
      <c r="E1408">
        <v>40</v>
      </c>
      <c r="F1408">
        <v>647</v>
      </c>
      <c r="G1408">
        <v>674</v>
      </c>
      <c r="H1408">
        <v>662</v>
      </c>
      <c r="I1408">
        <v>656</v>
      </c>
      <c r="J1408">
        <v>631</v>
      </c>
      <c r="K1408">
        <v>627</v>
      </c>
      <c r="L1408">
        <v>649</v>
      </c>
      <c r="M1408">
        <v>645</v>
      </c>
      <c r="N1408">
        <v>612</v>
      </c>
      <c r="O1408">
        <v>621</v>
      </c>
      <c r="P1408">
        <v>634</v>
      </c>
      <c r="Q1408">
        <v>616</v>
      </c>
      <c r="R1408">
        <v>530</v>
      </c>
      <c r="S1408">
        <v>515</v>
      </c>
      <c r="T1408">
        <v>544</v>
      </c>
      <c r="U1408">
        <v>572</v>
      </c>
      <c r="V1408">
        <v>472</v>
      </c>
      <c r="W1408">
        <v>557</v>
      </c>
      <c r="X1408">
        <v>542</v>
      </c>
      <c r="Y1408">
        <v>552</v>
      </c>
    </row>
    <row r="1409" spans="1:25" x14ac:dyDescent="0.3">
      <c r="A1409" t="s">
        <v>14</v>
      </c>
      <c r="B1409" t="s">
        <v>13</v>
      </c>
      <c r="C1409" t="s">
        <v>245</v>
      </c>
      <c r="D1409" t="s">
        <v>307</v>
      </c>
      <c r="E1409">
        <v>41</v>
      </c>
      <c r="F1409">
        <v>615</v>
      </c>
      <c r="G1409">
        <v>645</v>
      </c>
      <c r="H1409">
        <v>665</v>
      </c>
      <c r="I1409">
        <v>655</v>
      </c>
      <c r="J1409">
        <v>645</v>
      </c>
      <c r="K1409">
        <v>615</v>
      </c>
      <c r="L1409">
        <v>614</v>
      </c>
      <c r="M1409">
        <v>643</v>
      </c>
      <c r="N1409">
        <v>638</v>
      </c>
      <c r="O1409">
        <v>601</v>
      </c>
      <c r="P1409">
        <v>617</v>
      </c>
      <c r="Q1409">
        <v>645</v>
      </c>
      <c r="R1409">
        <v>625</v>
      </c>
      <c r="S1409">
        <v>531</v>
      </c>
      <c r="T1409">
        <v>514</v>
      </c>
      <c r="U1409">
        <v>544</v>
      </c>
      <c r="V1409">
        <v>564</v>
      </c>
      <c r="W1409">
        <v>467</v>
      </c>
      <c r="X1409">
        <v>556</v>
      </c>
      <c r="Y1409">
        <v>540</v>
      </c>
    </row>
    <row r="1410" spans="1:25" x14ac:dyDescent="0.3">
      <c r="A1410" t="s">
        <v>14</v>
      </c>
      <c r="B1410" t="s">
        <v>13</v>
      </c>
      <c r="C1410" t="s">
        <v>245</v>
      </c>
      <c r="D1410" t="s">
        <v>307</v>
      </c>
      <c r="E1410">
        <v>42</v>
      </c>
      <c r="F1410">
        <v>578</v>
      </c>
      <c r="G1410">
        <v>614</v>
      </c>
      <c r="H1410">
        <v>634</v>
      </c>
      <c r="I1410">
        <v>660</v>
      </c>
      <c r="J1410">
        <v>656</v>
      </c>
      <c r="K1410">
        <v>630</v>
      </c>
      <c r="L1410">
        <v>608</v>
      </c>
      <c r="M1410">
        <v>596</v>
      </c>
      <c r="N1410">
        <v>654</v>
      </c>
      <c r="O1410">
        <v>635</v>
      </c>
      <c r="P1410">
        <v>598</v>
      </c>
      <c r="Q1410">
        <v>621</v>
      </c>
      <c r="R1410">
        <v>653</v>
      </c>
      <c r="S1410">
        <v>619</v>
      </c>
      <c r="T1410">
        <v>531</v>
      </c>
      <c r="U1410">
        <v>506</v>
      </c>
      <c r="V1410">
        <v>540</v>
      </c>
      <c r="W1410">
        <v>561</v>
      </c>
      <c r="X1410">
        <v>467</v>
      </c>
      <c r="Y1410">
        <v>556</v>
      </c>
    </row>
    <row r="1411" spans="1:25" x14ac:dyDescent="0.3">
      <c r="A1411" t="s">
        <v>14</v>
      </c>
      <c r="B1411" t="s">
        <v>13</v>
      </c>
      <c r="C1411" t="s">
        <v>245</v>
      </c>
      <c r="D1411" t="s">
        <v>307</v>
      </c>
      <c r="E1411">
        <v>43</v>
      </c>
      <c r="F1411">
        <v>612</v>
      </c>
      <c r="G1411">
        <v>578</v>
      </c>
      <c r="H1411">
        <v>609</v>
      </c>
      <c r="I1411">
        <v>622</v>
      </c>
      <c r="J1411">
        <v>656</v>
      </c>
      <c r="K1411">
        <v>656</v>
      </c>
      <c r="L1411">
        <v>625</v>
      </c>
      <c r="M1411">
        <v>605</v>
      </c>
      <c r="N1411">
        <v>582</v>
      </c>
      <c r="O1411">
        <v>656</v>
      </c>
      <c r="P1411">
        <v>629</v>
      </c>
      <c r="Q1411">
        <v>596</v>
      </c>
      <c r="R1411">
        <v>619</v>
      </c>
      <c r="S1411">
        <v>646</v>
      </c>
      <c r="T1411">
        <v>604</v>
      </c>
      <c r="U1411">
        <v>529</v>
      </c>
      <c r="V1411">
        <v>509</v>
      </c>
      <c r="W1411">
        <v>553</v>
      </c>
      <c r="X1411">
        <v>562</v>
      </c>
      <c r="Y1411">
        <v>465</v>
      </c>
    </row>
    <row r="1412" spans="1:25" x14ac:dyDescent="0.3">
      <c r="A1412" t="s">
        <v>14</v>
      </c>
      <c r="B1412" t="s">
        <v>13</v>
      </c>
      <c r="C1412" t="s">
        <v>245</v>
      </c>
      <c r="D1412" t="s">
        <v>307</v>
      </c>
      <c r="E1412">
        <v>44</v>
      </c>
      <c r="F1412">
        <v>685</v>
      </c>
      <c r="G1412">
        <v>600</v>
      </c>
      <c r="H1412">
        <v>577</v>
      </c>
      <c r="I1412">
        <v>602</v>
      </c>
      <c r="J1412">
        <v>626</v>
      </c>
      <c r="K1412">
        <v>648</v>
      </c>
      <c r="L1412">
        <v>643</v>
      </c>
      <c r="M1412">
        <v>622</v>
      </c>
      <c r="N1412">
        <v>599</v>
      </c>
      <c r="O1412">
        <v>574</v>
      </c>
      <c r="P1412">
        <v>652</v>
      </c>
      <c r="Q1412">
        <v>625</v>
      </c>
      <c r="R1412">
        <v>599</v>
      </c>
      <c r="S1412">
        <v>617</v>
      </c>
      <c r="T1412">
        <v>639</v>
      </c>
      <c r="U1412">
        <v>601</v>
      </c>
      <c r="V1412">
        <v>538</v>
      </c>
      <c r="W1412">
        <v>514</v>
      </c>
      <c r="X1412">
        <v>556</v>
      </c>
      <c r="Y1412">
        <v>562</v>
      </c>
    </row>
    <row r="1413" spans="1:25" x14ac:dyDescent="0.3">
      <c r="A1413" t="s">
        <v>14</v>
      </c>
      <c r="B1413" t="s">
        <v>13</v>
      </c>
      <c r="C1413" t="s">
        <v>245</v>
      </c>
      <c r="D1413" t="s">
        <v>307</v>
      </c>
      <c r="E1413">
        <v>45</v>
      </c>
      <c r="F1413">
        <v>655</v>
      </c>
      <c r="G1413">
        <v>678</v>
      </c>
      <c r="H1413">
        <v>599</v>
      </c>
      <c r="I1413">
        <v>582</v>
      </c>
      <c r="J1413">
        <v>591</v>
      </c>
      <c r="K1413">
        <v>617</v>
      </c>
      <c r="L1413">
        <v>649</v>
      </c>
      <c r="M1413">
        <v>634</v>
      </c>
      <c r="N1413">
        <v>605</v>
      </c>
      <c r="O1413">
        <v>581</v>
      </c>
      <c r="P1413">
        <v>560</v>
      </c>
      <c r="Q1413">
        <v>652</v>
      </c>
      <c r="R1413">
        <v>632</v>
      </c>
      <c r="S1413">
        <v>598</v>
      </c>
      <c r="T1413">
        <v>617</v>
      </c>
      <c r="U1413">
        <v>640</v>
      </c>
      <c r="V1413">
        <v>598</v>
      </c>
      <c r="W1413">
        <v>554</v>
      </c>
      <c r="X1413">
        <v>522</v>
      </c>
      <c r="Y1413">
        <v>558</v>
      </c>
    </row>
    <row r="1414" spans="1:25" x14ac:dyDescent="0.3">
      <c r="A1414" t="s">
        <v>14</v>
      </c>
      <c r="B1414" t="s">
        <v>13</v>
      </c>
      <c r="C1414" t="s">
        <v>245</v>
      </c>
      <c r="D1414" t="s">
        <v>307</v>
      </c>
      <c r="E1414">
        <v>46</v>
      </c>
      <c r="F1414">
        <v>595</v>
      </c>
      <c r="G1414">
        <v>648</v>
      </c>
      <c r="H1414">
        <v>669</v>
      </c>
      <c r="I1414">
        <v>600</v>
      </c>
      <c r="J1414">
        <v>573</v>
      </c>
      <c r="K1414">
        <v>593</v>
      </c>
      <c r="L1414">
        <v>617</v>
      </c>
      <c r="M1414">
        <v>646</v>
      </c>
      <c r="N1414">
        <v>632</v>
      </c>
      <c r="O1414">
        <v>595</v>
      </c>
      <c r="P1414">
        <v>582</v>
      </c>
      <c r="Q1414">
        <v>557</v>
      </c>
      <c r="R1414">
        <v>658</v>
      </c>
      <c r="S1414">
        <v>622</v>
      </c>
      <c r="T1414">
        <v>603</v>
      </c>
      <c r="U1414">
        <v>625</v>
      </c>
      <c r="V1414">
        <v>636</v>
      </c>
      <c r="W1414">
        <v>599</v>
      </c>
      <c r="X1414">
        <v>550</v>
      </c>
      <c r="Y1414">
        <v>524</v>
      </c>
    </row>
    <row r="1415" spans="1:25" x14ac:dyDescent="0.3">
      <c r="A1415" t="s">
        <v>14</v>
      </c>
      <c r="B1415" t="s">
        <v>13</v>
      </c>
      <c r="C1415" t="s">
        <v>245</v>
      </c>
      <c r="D1415" t="s">
        <v>307</v>
      </c>
      <c r="E1415">
        <v>47</v>
      </c>
      <c r="F1415">
        <v>606</v>
      </c>
      <c r="G1415">
        <v>585</v>
      </c>
      <c r="H1415">
        <v>633</v>
      </c>
      <c r="I1415">
        <v>656</v>
      </c>
      <c r="J1415">
        <v>596</v>
      </c>
      <c r="K1415">
        <v>578</v>
      </c>
      <c r="L1415">
        <v>599</v>
      </c>
      <c r="M1415">
        <v>603</v>
      </c>
      <c r="N1415">
        <v>638</v>
      </c>
      <c r="O1415">
        <v>624</v>
      </c>
      <c r="P1415">
        <v>590</v>
      </c>
      <c r="Q1415">
        <v>580</v>
      </c>
      <c r="R1415">
        <v>550</v>
      </c>
      <c r="S1415">
        <v>656</v>
      </c>
      <c r="T1415">
        <v>613</v>
      </c>
      <c r="U1415">
        <v>597</v>
      </c>
      <c r="V1415">
        <v>632</v>
      </c>
      <c r="W1415">
        <v>629</v>
      </c>
      <c r="X1415">
        <v>597</v>
      </c>
      <c r="Y1415">
        <v>537</v>
      </c>
    </row>
    <row r="1416" spans="1:25" x14ac:dyDescent="0.3">
      <c r="A1416" t="s">
        <v>14</v>
      </c>
      <c r="B1416" t="s">
        <v>13</v>
      </c>
      <c r="C1416" t="s">
        <v>245</v>
      </c>
      <c r="D1416" t="s">
        <v>307</v>
      </c>
      <c r="E1416">
        <v>48</v>
      </c>
      <c r="F1416">
        <v>577</v>
      </c>
      <c r="G1416">
        <v>611</v>
      </c>
      <c r="H1416">
        <v>588</v>
      </c>
      <c r="I1416">
        <v>633</v>
      </c>
      <c r="J1416">
        <v>643</v>
      </c>
      <c r="K1416">
        <v>583</v>
      </c>
      <c r="L1416">
        <v>574</v>
      </c>
      <c r="M1416">
        <v>597</v>
      </c>
      <c r="N1416">
        <v>608</v>
      </c>
      <c r="O1416">
        <v>635</v>
      </c>
      <c r="P1416">
        <v>618</v>
      </c>
      <c r="Q1416">
        <v>591</v>
      </c>
      <c r="R1416">
        <v>579</v>
      </c>
      <c r="S1416">
        <v>540</v>
      </c>
      <c r="T1416">
        <v>657</v>
      </c>
      <c r="U1416">
        <v>620</v>
      </c>
      <c r="V1416">
        <v>596</v>
      </c>
      <c r="W1416">
        <v>634</v>
      </c>
      <c r="X1416">
        <v>626</v>
      </c>
      <c r="Y1416">
        <v>595</v>
      </c>
    </row>
    <row r="1417" spans="1:25" x14ac:dyDescent="0.3">
      <c r="A1417" t="s">
        <v>14</v>
      </c>
      <c r="B1417" t="s">
        <v>13</v>
      </c>
      <c r="C1417" t="s">
        <v>245</v>
      </c>
      <c r="D1417" t="s">
        <v>307</v>
      </c>
      <c r="E1417">
        <v>49</v>
      </c>
      <c r="F1417">
        <v>567</v>
      </c>
      <c r="G1417">
        <v>565</v>
      </c>
      <c r="H1417">
        <v>607</v>
      </c>
      <c r="I1417">
        <v>580</v>
      </c>
      <c r="J1417">
        <v>629</v>
      </c>
      <c r="K1417">
        <v>640</v>
      </c>
      <c r="L1417">
        <v>586</v>
      </c>
      <c r="M1417">
        <v>575</v>
      </c>
      <c r="N1417">
        <v>599</v>
      </c>
      <c r="O1417">
        <v>597</v>
      </c>
      <c r="P1417">
        <v>643</v>
      </c>
      <c r="Q1417">
        <v>613</v>
      </c>
      <c r="R1417">
        <v>594</v>
      </c>
      <c r="S1417">
        <v>572</v>
      </c>
      <c r="T1417">
        <v>548</v>
      </c>
      <c r="U1417">
        <v>642</v>
      </c>
      <c r="V1417">
        <v>626</v>
      </c>
      <c r="W1417">
        <v>608</v>
      </c>
      <c r="X1417">
        <v>640</v>
      </c>
      <c r="Y1417">
        <v>624</v>
      </c>
    </row>
    <row r="1418" spans="1:25" x14ac:dyDescent="0.3">
      <c r="A1418" t="s">
        <v>14</v>
      </c>
      <c r="B1418" t="s">
        <v>13</v>
      </c>
      <c r="C1418" t="s">
        <v>245</v>
      </c>
      <c r="D1418" t="s">
        <v>307</v>
      </c>
      <c r="E1418">
        <v>50</v>
      </c>
      <c r="F1418">
        <v>581</v>
      </c>
      <c r="G1418">
        <v>557</v>
      </c>
      <c r="H1418">
        <v>570</v>
      </c>
      <c r="I1418">
        <v>592</v>
      </c>
      <c r="J1418">
        <v>575</v>
      </c>
      <c r="K1418">
        <v>613</v>
      </c>
      <c r="L1418">
        <v>638</v>
      </c>
      <c r="M1418">
        <v>589</v>
      </c>
      <c r="N1418">
        <v>568</v>
      </c>
      <c r="O1418">
        <v>589</v>
      </c>
      <c r="P1418">
        <v>594</v>
      </c>
      <c r="Q1418">
        <v>641</v>
      </c>
      <c r="R1418">
        <v>615</v>
      </c>
      <c r="S1418">
        <v>593</v>
      </c>
      <c r="T1418">
        <v>584</v>
      </c>
      <c r="U1418">
        <v>558</v>
      </c>
      <c r="V1418">
        <v>650</v>
      </c>
      <c r="W1418">
        <v>617</v>
      </c>
      <c r="X1418">
        <v>618</v>
      </c>
      <c r="Y1418">
        <v>642</v>
      </c>
    </row>
    <row r="1419" spans="1:25" x14ac:dyDescent="0.3">
      <c r="A1419" t="s">
        <v>14</v>
      </c>
      <c r="B1419" t="s">
        <v>13</v>
      </c>
      <c r="C1419" t="s">
        <v>245</v>
      </c>
      <c r="D1419" t="s">
        <v>307</v>
      </c>
      <c r="E1419">
        <v>51</v>
      </c>
      <c r="F1419">
        <v>555</v>
      </c>
      <c r="G1419">
        <v>586</v>
      </c>
      <c r="H1419">
        <v>555</v>
      </c>
      <c r="I1419">
        <v>567</v>
      </c>
      <c r="J1419">
        <v>579</v>
      </c>
      <c r="K1419">
        <v>560</v>
      </c>
      <c r="L1419">
        <v>592</v>
      </c>
      <c r="M1419">
        <v>631</v>
      </c>
      <c r="N1419">
        <v>586</v>
      </c>
      <c r="O1419">
        <v>565</v>
      </c>
      <c r="P1419">
        <v>583</v>
      </c>
      <c r="Q1419">
        <v>589</v>
      </c>
      <c r="R1419">
        <v>647</v>
      </c>
      <c r="S1419">
        <v>614</v>
      </c>
      <c r="T1419">
        <v>603</v>
      </c>
      <c r="U1419">
        <v>571</v>
      </c>
      <c r="V1419">
        <v>560</v>
      </c>
      <c r="W1419">
        <v>648</v>
      </c>
      <c r="X1419">
        <v>615</v>
      </c>
      <c r="Y1419">
        <v>614</v>
      </c>
    </row>
    <row r="1420" spans="1:25" x14ac:dyDescent="0.3">
      <c r="A1420" t="s">
        <v>14</v>
      </c>
      <c r="B1420" t="s">
        <v>13</v>
      </c>
      <c r="C1420" t="s">
        <v>245</v>
      </c>
      <c r="D1420" t="s">
        <v>307</v>
      </c>
      <c r="E1420">
        <v>52</v>
      </c>
      <c r="F1420">
        <v>595</v>
      </c>
      <c r="G1420">
        <v>554</v>
      </c>
      <c r="H1420">
        <v>594</v>
      </c>
      <c r="I1420">
        <v>551</v>
      </c>
      <c r="J1420">
        <v>563</v>
      </c>
      <c r="K1420">
        <v>581</v>
      </c>
      <c r="L1420">
        <v>556</v>
      </c>
      <c r="M1420">
        <v>591</v>
      </c>
      <c r="N1420">
        <v>626</v>
      </c>
      <c r="O1420">
        <v>588</v>
      </c>
      <c r="P1420">
        <v>570</v>
      </c>
      <c r="Q1420">
        <v>582</v>
      </c>
      <c r="R1420">
        <v>574</v>
      </c>
      <c r="S1420">
        <v>640</v>
      </c>
      <c r="T1420">
        <v>610</v>
      </c>
      <c r="U1420">
        <v>601</v>
      </c>
      <c r="V1420">
        <v>585</v>
      </c>
      <c r="W1420">
        <v>571</v>
      </c>
      <c r="X1420">
        <v>649</v>
      </c>
      <c r="Y1420">
        <v>601</v>
      </c>
    </row>
    <row r="1421" spans="1:25" x14ac:dyDescent="0.3">
      <c r="A1421" t="s">
        <v>14</v>
      </c>
      <c r="B1421" t="s">
        <v>13</v>
      </c>
      <c r="C1421" t="s">
        <v>245</v>
      </c>
      <c r="D1421" t="s">
        <v>307</v>
      </c>
      <c r="E1421">
        <v>53</v>
      </c>
      <c r="F1421">
        <v>619</v>
      </c>
      <c r="G1421">
        <v>591</v>
      </c>
      <c r="H1421">
        <v>553</v>
      </c>
      <c r="I1421">
        <v>587</v>
      </c>
      <c r="J1421">
        <v>534</v>
      </c>
      <c r="K1421">
        <v>553</v>
      </c>
      <c r="L1421">
        <v>571</v>
      </c>
      <c r="M1421">
        <v>548</v>
      </c>
      <c r="N1421">
        <v>587</v>
      </c>
      <c r="O1421">
        <v>629</v>
      </c>
      <c r="P1421">
        <v>585</v>
      </c>
      <c r="Q1421">
        <v>566</v>
      </c>
      <c r="R1421">
        <v>588</v>
      </c>
      <c r="S1421">
        <v>567</v>
      </c>
      <c r="T1421">
        <v>648</v>
      </c>
      <c r="U1421">
        <v>605</v>
      </c>
      <c r="V1421">
        <v>595</v>
      </c>
      <c r="W1421">
        <v>596</v>
      </c>
      <c r="X1421">
        <v>572</v>
      </c>
      <c r="Y1421">
        <v>669</v>
      </c>
    </row>
    <row r="1422" spans="1:25" x14ac:dyDescent="0.3">
      <c r="A1422" t="s">
        <v>14</v>
      </c>
      <c r="B1422" t="s">
        <v>13</v>
      </c>
      <c r="C1422" t="s">
        <v>245</v>
      </c>
      <c r="D1422" t="s">
        <v>307</v>
      </c>
      <c r="E1422">
        <v>54</v>
      </c>
      <c r="F1422">
        <v>675</v>
      </c>
      <c r="G1422">
        <v>612</v>
      </c>
      <c r="H1422">
        <v>587</v>
      </c>
      <c r="I1422">
        <v>554</v>
      </c>
      <c r="J1422">
        <v>589</v>
      </c>
      <c r="K1422">
        <v>532</v>
      </c>
      <c r="L1422">
        <v>536</v>
      </c>
      <c r="M1422">
        <v>557</v>
      </c>
      <c r="N1422">
        <v>543</v>
      </c>
      <c r="O1422">
        <v>576</v>
      </c>
      <c r="P1422">
        <v>621</v>
      </c>
      <c r="Q1422">
        <v>585</v>
      </c>
      <c r="R1422">
        <v>560</v>
      </c>
      <c r="S1422">
        <v>584</v>
      </c>
      <c r="T1422">
        <v>571</v>
      </c>
      <c r="U1422">
        <v>656</v>
      </c>
      <c r="V1422">
        <v>608</v>
      </c>
      <c r="W1422">
        <v>601</v>
      </c>
      <c r="X1422">
        <v>598</v>
      </c>
      <c r="Y1422">
        <v>576</v>
      </c>
    </row>
    <row r="1423" spans="1:25" x14ac:dyDescent="0.3">
      <c r="A1423" t="s">
        <v>14</v>
      </c>
      <c r="B1423" t="s">
        <v>13</v>
      </c>
      <c r="C1423" t="s">
        <v>245</v>
      </c>
      <c r="D1423" t="s">
        <v>307</v>
      </c>
      <c r="E1423">
        <v>55</v>
      </c>
      <c r="F1423">
        <v>542</v>
      </c>
      <c r="G1423">
        <v>684</v>
      </c>
      <c r="H1423">
        <v>606</v>
      </c>
      <c r="I1423">
        <v>585</v>
      </c>
      <c r="J1423">
        <v>551</v>
      </c>
      <c r="K1423">
        <v>594</v>
      </c>
      <c r="L1423">
        <v>532</v>
      </c>
      <c r="M1423">
        <v>532</v>
      </c>
      <c r="N1423">
        <v>543</v>
      </c>
      <c r="O1423">
        <v>541</v>
      </c>
      <c r="P1423">
        <v>568</v>
      </c>
      <c r="Q1423">
        <v>618</v>
      </c>
      <c r="R1423">
        <v>591</v>
      </c>
      <c r="S1423">
        <v>546</v>
      </c>
      <c r="T1423">
        <v>588</v>
      </c>
      <c r="U1423">
        <v>586</v>
      </c>
      <c r="V1423">
        <v>651</v>
      </c>
      <c r="W1423">
        <v>616</v>
      </c>
      <c r="X1423">
        <v>601</v>
      </c>
      <c r="Y1423">
        <v>592</v>
      </c>
    </row>
    <row r="1424" spans="1:25" x14ac:dyDescent="0.3">
      <c r="A1424" t="s">
        <v>14</v>
      </c>
      <c r="B1424" t="s">
        <v>13</v>
      </c>
      <c r="C1424" t="s">
        <v>245</v>
      </c>
      <c r="D1424" t="s">
        <v>307</v>
      </c>
      <c r="E1424">
        <v>56</v>
      </c>
      <c r="F1424">
        <v>533</v>
      </c>
      <c r="G1424">
        <v>534</v>
      </c>
      <c r="H1424">
        <v>688</v>
      </c>
      <c r="I1424">
        <v>594</v>
      </c>
      <c r="J1424">
        <v>575</v>
      </c>
      <c r="K1424">
        <v>565</v>
      </c>
      <c r="L1424">
        <v>588</v>
      </c>
      <c r="M1424">
        <v>517</v>
      </c>
      <c r="N1424">
        <v>531</v>
      </c>
      <c r="O1424">
        <v>535</v>
      </c>
      <c r="P1424">
        <v>538</v>
      </c>
      <c r="Q1424">
        <v>576</v>
      </c>
      <c r="R1424">
        <v>616</v>
      </c>
      <c r="S1424">
        <v>586</v>
      </c>
      <c r="T1424">
        <v>534</v>
      </c>
      <c r="U1424">
        <v>580</v>
      </c>
      <c r="V1424">
        <v>584</v>
      </c>
      <c r="W1424">
        <v>652</v>
      </c>
      <c r="X1424">
        <v>619</v>
      </c>
      <c r="Y1424">
        <v>598</v>
      </c>
    </row>
    <row r="1425" spans="1:25" x14ac:dyDescent="0.3">
      <c r="A1425" t="s">
        <v>14</v>
      </c>
      <c r="B1425" t="s">
        <v>13</v>
      </c>
      <c r="C1425" t="s">
        <v>245</v>
      </c>
      <c r="D1425" t="s">
        <v>307</v>
      </c>
      <c r="E1425">
        <v>57</v>
      </c>
      <c r="F1425">
        <v>487</v>
      </c>
      <c r="G1425">
        <v>533</v>
      </c>
      <c r="H1425">
        <v>529</v>
      </c>
      <c r="I1425">
        <v>687</v>
      </c>
      <c r="J1425">
        <v>597</v>
      </c>
      <c r="K1425">
        <v>579</v>
      </c>
      <c r="L1425">
        <v>567</v>
      </c>
      <c r="M1425">
        <v>591</v>
      </c>
      <c r="N1425">
        <v>515</v>
      </c>
      <c r="O1425">
        <v>529</v>
      </c>
      <c r="P1425">
        <v>520</v>
      </c>
      <c r="Q1425">
        <v>537</v>
      </c>
      <c r="R1425">
        <v>571</v>
      </c>
      <c r="S1425">
        <v>614</v>
      </c>
      <c r="T1425">
        <v>585</v>
      </c>
      <c r="U1425">
        <v>537</v>
      </c>
      <c r="V1425">
        <v>572</v>
      </c>
      <c r="W1425">
        <v>587</v>
      </c>
      <c r="X1425">
        <v>659</v>
      </c>
      <c r="Y1425">
        <v>617</v>
      </c>
    </row>
    <row r="1426" spans="1:25" x14ac:dyDescent="0.3">
      <c r="A1426" t="s">
        <v>14</v>
      </c>
      <c r="B1426" t="s">
        <v>13</v>
      </c>
      <c r="C1426" t="s">
        <v>245</v>
      </c>
      <c r="D1426" t="s">
        <v>307</v>
      </c>
      <c r="E1426">
        <v>58</v>
      </c>
      <c r="F1426">
        <v>459</v>
      </c>
      <c r="G1426">
        <v>487</v>
      </c>
      <c r="H1426">
        <v>531</v>
      </c>
      <c r="I1426">
        <v>528</v>
      </c>
      <c r="J1426">
        <v>676</v>
      </c>
      <c r="K1426">
        <v>600</v>
      </c>
      <c r="L1426">
        <v>577</v>
      </c>
      <c r="M1426">
        <v>566</v>
      </c>
      <c r="N1426">
        <v>589</v>
      </c>
      <c r="O1426">
        <v>504</v>
      </c>
      <c r="P1426">
        <v>528</v>
      </c>
      <c r="Q1426">
        <v>522</v>
      </c>
      <c r="R1426">
        <v>536</v>
      </c>
      <c r="S1426">
        <v>573</v>
      </c>
      <c r="T1426">
        <v>615</v>
      </c>
      <c r="U1426">
        <v>580</v>
      </c>
      <c r="V1426">
        <v>546</v>
      </c>
      <c r="W1426">
        <v>581</v>
      </c>
      <c r="X1426">
        <v>590</v>
      </c>
      <c r="Y1426">
        <v>657</v>
      </c>
    </row>
    <row r="1427" spans="1:25" x14ac:dyDescent="0.3">
      <c r="A1427" t="s">
        <v>14</v>
      </c>
      <c r="B1427" t="s">
        <v>13</v>
      </c>
      <c r="C1427" t="s">
        <v>245</v>
      </c>
      <c r="D1427" t="s">
        <v>307</v>
      </c>
      <c r="E1427">
        <v>59</v>
      </c>
      <c r="F1427">
        <v>443</v>
      </c>
      <c r="G1427">
        <v>453</v>
      </c>
      <c r="H1427">
        <v>484</v>
      </c>
      <c r="I1427">
        <v>526</v>
      </c>
      <c r="J1427">
        <v>519</v>
      </c>
      <c r="K1427">
        <v>673</v>
      </c>
      <c r="L1427">
        <v>592</v>
      </c>
      <c r="M1427">
        <v>578</v>
      </c>
      <c r="N1427">
        <v>558</v>
      </c>
      <c r="O1427">
        <v>589</v>
      </c>
      <c r="P1427">
        <v>487</v>
      </c>
      <c r="Q1427">
        <v>532</v>
      </c>
      <c r="R1427">
        <v>520</v>
      </c>
      <c r="S1427">
        <v>534</v>
      </c>
      <c r="T1427">
        <v>574</v>
      </c>
      <c r="U1427">
        <v>613</v>
      </c>
      <c r="V1427">
        <v>575</v>
      </c>
      <c r="W1427">
        <v>538</v>
      </c>
      <c r="X1427">
        <v>577</v>
      </c>
      <c r="Y1427">
        <v>586</v>
      </c>
    </row>
    <row r="1428" spans="1:25" x14ac:dyDescent="0.3">
      <c r="A1428" t="s">
        <v>14</v>
      </c>
      <c r="B1428" t="s">
        <v>13</v>
      </c>
      <c r="C1428" t="s">
        <v>245</v>
      </c>
      <c r="D1428" t="s">
        <v>307</v>
      </c>
      <c r="E1428">
        <v>60</v>
      </c>
      <c r="F1428">
        <v>403</v>
      </c>
      <c r="G1428">
        <v>447</v>
      </c>
      <c r="H1428">
        <v>450</v>
      </c>
      <c r="I1428">
        <v>482</v>
      </c>
      <c r="J1428">
        <v>529</v>
      </c>
      <c r="K1428">
        <v>509</v>
      </c>
      <c r="L1428">
        <v>671</v>
      </c>
      <c r="M1428">
        <v>588</v>
      </c>
      <c r="N1428">
        <v>577</v>
      </c>
      <c r="O1428">
        <v>544</v>
      </c>
      <c r="P1428">
        <v>590</v>
      </c>
      <c r="Q1428">
        <v>492</v>
      </c>
      <c r="R1428">
        <v>531</v>
      </c>
      <c r="S1428">
        <v>510</v>
      </c>
      <c r="T1428">
        <v>536</v>
      </c>
      <c r="U1428">
        <v>568</v>
      </c>
      <c r="V1428">
        <v>610</v>
      </c>
      <c r="W1428">
        <v>572</v>
      </c>
      <c r="X1428">
        <v>534</v>
      </c>
      <c r="Y1428">
        <v>569</v>
      </c>
    </row>
    <row r="1429" spans="1:25" x14ac:dyDescent="0.3">
      <c r="A1429" t="s">
        <v>14</v>
      </c>
      <c r="B1429" t="s">
        <v>13</v>
      </c>
      <c r="C1429" t="s">
        <v>245</v>
      </c>
      <c r="D1429" t="s">
        <v>307</v>
      </c>
      <c r="E1429">
        <v>61</v>
      </c>
      <c r="F1429">
        <v>403</v>
      </c>
      <c r="G1429">
        <v>406</v>
      </c>
      <c r="H1429">
        <v>445</v>
      </c>
      <c r="I1429">
        <v>441</v>
      </c>
      <c r="J1429">
        <v>477</v>
      </c>
      <c r="K1429">
        <v>524</v>
      </c>
      <c r="L1429">
        <v>491</v>
      </c>
      <c r="M1429">
        <v>673</v>
      </c>
      <c r="N1429">
        <v>588</v>
      </c>
      <c r="O1429">
        <v>572</v>
      </c>
      <c r="P1429">
        <v>548</v>
      </c>
      <c r="Q1429">
        <v>574</v>
      </c>
      <c r="R1429">
        <v>494</v>
      </c>
      <c r="S1429">
        <v>528</v>
      </c>
      <c r="T1429">
        <v>498</v>
      </c>
      <c r="U1429">
        <v>535</v>
      </c>
      <c r="V1429">
        <v>565</v>
      </c>
      <c r="W1429">
        <v>608</v>
      </c>
      <c r="X1429">
        <v>574</v>
      </c>
      <c r="Y1429">
        <v>537</v>
      </c>
    </row>
    <row r="1430" spans="1:25" x14ac:dyDescent="0.3">
      <c r="A1430" t="s">
        <v>14</v>
      </c>
      <c r="B1430" t="s">
        <v>13</v>
      </c>
      <c r="C1430" t="s">
        <v>245</v>
      </c>
      <c r="D1430" t="s">
        <v>307</v>
      </c>
      <c r="E1430">
        <v>62</v>
      </c>
      <c r="F1430">
        <v>442</v>
      </c>
      <c r="G1430">
        <v>397</v>
      </c>
      <c r="H1430">
        <v>409</v>
      </c>
      <c r="I1430">
        <v>444</v>
      </c>
      <c r="J1430">
        <v>438</v>
      </c>
      <c r="K1430">
        <v>478</v>
      </c>
      <c r="L1430">
        <v>514</v>
      </c>
      <c r="M1430">
        <v>482</v>
      </c>
      <c r="N1430">
        <v>672</v>
      </c>
      <c r="O1430">
        <v>589</v>
      </c>
      <c r="P1430">
        <v>561</v>
      </c>
      <c r="Q1430">
        <v>545</v>
      </c>
      <c r="R1430">
        <v>572</v>
      </c>
      <c r="S1430">
        <v>489</v>
      </c>
      <c r="T1430">
        <v>524</v>
      </c>
      <c r="U1430">
        <v>490</v>
      </c>
      <c r="V1430">
        <v>530</v>
      </c>
      <c r="W1430">
        <v>557</v>
      </c>
      <c r="X1430">
        <v>608</v>
      </c>
      <c r="Y1430">
        <v>577</v>
      </c>
    </row>
    <row r="1431" spans="1:25" x14ac:dyDescent="0.3">
      <c r="A1431" t="s">
        <v>14</v>
      </c>
      <c r="B1431" t="s">
        <v>13</v>
      </c>
      <c r="C1431" t="s">
        <v>245</v>
      </c>
      <c r="D1431" t="s">
        <v>307</v>
      </c>
      <c r="E1431">
        <v>63</v>
      </c>
      <c r="F1431">
        <v>394</v>
      </c>
      <c r="G1431">
        <v>424</v>
      </c>
      <c r="H1431">
        <v>392</v>
      </c>
      <c r="I1431">
        <v>406</v>
      </c>
      <c r="J1431">
        <v>437</v>
      </c>
      <c r="K1431">
        <v>428</v>
      </c>
      <c r="L1431">
        <v>473</v>
      </c>
      <c r="M1431">
        <v>516</v>
      </c>
      <c r="N1431">
        <v>473</v>
      </c>
      <c r="O1431">
        <v>674</v>
      </c>
      <c r="P1431">
        <v>587</v>
      </c>
      <c r="Q1431">
        <v>552</v>
      </c>
      <c r="R1431">
        <v>540</v>
      </c>
      <c r="S1431">
        <v>558</v>
      </c>
      <c r="T1431">
        <v>476</v>
      </c>
      <c r="U1431">
        <v>517</v>
      </c>
      <c r="V1431">
        <v>487</v>
      </c>
      <c r="W1431">
        <v>533</v>
      </c>
      <c r="X1431">
        <v>552</v>
      </c>
      <c r="Y1431">
        <v>601</v>
      </c>
    </row>
    <row r="1432" spans="1:25" x14ac:dyDescent="0.3">
      <c r="A1432" t="s">
        <v>14</v>
      </c>
      <c r="B1432" t="s">
        <v>13</v>
      </c>
      <c r="C1432" t="s">
        <v>245</v>
      </c>
      <c r="D1432" t="s">
        <v>307</v>
      </c>
      <c r="E1432">
        <v>64</v>
      </c>
      <c r="F1432">
        <v>384</v>
      </c>
      <c r="G1432">
        <v>386</v>
      </c>
      <c r="H1432">
        <v>418</v>
      </c>
      <c r="I1432">
        <v>394</v>
      </c>
      <c r="J1432">
        <v>400</v>
      </c>
      <c r="K1432">
        <v>431</v>
      </c>
      <c r="L1432">
        <v>418</v>
      </c>
      <c r="M1432">
        <v>472</v>
      </c>
      <c r="N1432">
        <v>517</v>
      </c>
      <c r="O1432">
        <v>478</v>
      </c>
      <c r="P1432">
        <v>660</v>
      </c>
      <c r="Q1432">
        <v>582</v>
      </c>
      <c r="R1432">
        <v>551</v>
      </c>
      <c r="S1432">
        <v>524</v>
      </c>
      <c r="T1432">
        <v>555</v>
      </c>
      <c r="U1432">
        <v>474</v>
      </c>
      <c r="V1432">
        <v>514</v>
      </c>
      <c r="W1432">
        <v>483</v>
      </c>
      <c r="X1432">
        <v>536</v>
      </c>
      <c r="Y1432">
        <v>552</v>
      </c>
    </row>
    <row r="1433" spans="1:25" x14ac:dyDescent="0.3">
      <c r="A1433" t="s">
        <v>14</v>
      </c>
      <c r="B1433" t="s">
        <v>13</v>
      </c>
      <c r="C1433" t="s">
        <v>245</v>
      </c>
      <c r="D1433" t="s">
        <v>307</v>
      </c>
      <c r="E1433">
        <v>65</v>
      </c>
      <c r="F1433">
        <v>396</v>
      </c>
      <c r="G1433">
        <v>374</v>
      </c>
      <c r="H1433">
        <v>379</v>
      </c>
      <c r="I1433">
        <v>410</v>
      </c>
      <c r="J1433">
        <v>380</v>
      </c>
      <c r="K1433">
        <v>400</v>
      </c>
      <c r="L1433">
        <v>427</v>
      </c>
      <c r="M1433">
        <v>410</v>
      </c>
      <c r="N1433">
        <v>475</v>
      </c>
      <c r="O1433">
        <v>507</v>
      </c>
      <c r="P1433">
        <v>469</v>
      </c>
      <c r="Q1433">
        <v>663</v>
      </c>
      <c r="R1433">
        <v>582</v>
      </c>
      <c r="S1433">
        <v>540</v>
      </c>
      <c r="T1433">
        <v>519</v>
      </c>
      <c r="U1433">
        <v>543</v>
      </c>
      <c r="V1433">
        <v>472</v>
      </c>
      <c r="W1433">
        <v>507</v>
      </c>
      <c r="X1433">
        <v>483</v>
      </c>
      <c r="Y1433">
        <v>522</v>
      </c>
    </row>
    <row r="1434" spans="1:25" x14ac:dyDescent="0.3">
      <c r="A1434" t="s">
        <v>14</v>
      </c>
      <c r="B1434" t="s">
        <v>13</v>
      </c>
      <c r="C1434" t="s">
        <v>245</v>
      </c>
      <c r="D1434" t="s">
        <v>307</v>
      </c>
      <c r="E1434">
        <v>66</v>
      </c>
      <c r="F1434">
        <v>420</v>
      </c>
      <c r="G1434">
        <v>389</v>
      </c>
      <c r="H1434">
        <v>374</v>
      </c>
      <c r="I1434">
        <v>371</v>
      </c>
      <c r="J1434">
        <v>406</v>
      </c>
      <c r="K1434">
        <v>366</v>
      </c>
      <c r="L1434">
        <v>391</v>
      </c>
      <c r="M1434">
        <v>418</v>
      </c>
      <c r="N1434">
        <v>406</v>
      </c>
      <c r="O1434">
        <v>471</v>
      </c>
      <c r="P1434">
        <v>493</v>
      </c>
      <c r="Q1434">
        <v>461</v>
      </c>
      <c r="R1434">
        <v>661</v>
      </c>
      <c r="S1434">
        <v>582</v>
      </c>
      <c r="T1434">
        <v>532</v>
      </c>
      <c r="U1434">
        <v>518</v>
      </c>
      <c r="V1434">
        <v>545</v>
      </c>
      <c r="W1434">
        <v>468</v>
      </c>
      <c r="X1434">
        <v>482</v>
      </c>
      <c r="Y1434">
        <v>474</v>
      </c>
    </row>
    <row r="1435" spans="1:25" x14ac:dyDescent="0.3">
      <c r="A1435" t="s">
        <v>14</v>
      </c>
      <c r="B1435" t="s">
        <v>13</v>
      </c>
      <c r="C1435" t="s">
        <v>245</v>
      </c>
      <c r="D1435" t="s">
        <v>307</v>
      </c>
      <c r="E1435">
        <v>67</v>
      </c>
      <c r="F1435">
        <v>396</v>
      </c>
      <c r="G1435">
        <v>409</v>
      </c>
      <c r="H1435">
        <v>386</v>
      </c>
      <c r="I1435">
        <v>369</v>
      </c>
      <c r="J1435">
        <v>362</v>
      </c>
      <c r="K1435">
        <v>395</v>
      </c>
      <c r="L1435">
        <v>361</v>
      </c>
      <c r="M1435">
        <v>386</v>
      </c>
      <c r="N1435">
        <v>413</v>
      </c>
      <c r="O1435">
        <v>397</v>
      </c>
      <c r="P1435">
        <v>464</v>
      </c>
      <c r="Q1435">
        <v>487</v>
      </c>
      <c r="R1435">
        <v>452</v>
      </c>
      <c r="S1435">
        <v>651</v>
      </c>
      <c r="T1435">
        <v>570</v>
      </c>
      <c r="U1435">
        <v>517</v>
      </c>
      <c r="V1435">
        <v>507</v>
      </c>
      <c r="W1435">
        <v>533</v>
      </c>
      <c r="X1435">
        <v>466</v>
      </c>
      <c r="Y1435">
        <v>467</v>
      </c>
    </row>
    <row r="1436" spans="1:25" x14ac:dyDescent="0.3">
      <c r="A1436" t="s">
        <v>14</v>
      </c>
      <c r="B1436" t="s">
        <v>13</v>
      </c>
      <c r="C1436" t="s">
        <v>245</v>
      </c>
      <c r="D1436" t="s">
        <v>307</v>
      </c>
      <c r="E1436">
        <v>68</v>
      </c>
      <c r="F1436">
        <v>377</v>
      </c>
      <c r="G1436">
        <v>388</v>
      </c>
      <c r="H1436">
        <v>405</v>
      </c>
      <c r="I1436">
        <v>382</v>
      </c>
      <c r="J1436">
        <v>364</v>
      </c>
      <c r="K1436">
        <v>355</v>
      </c>
      <c r="L1436">
        <v>390</v>
      </c>
      <c r="M1436">
        <v>354</v>
      </c>
      <c r="N1436">
        <v>373</v>
      </c>
      <c r="O1436">
        <v>410</v>
      </c>
      <c r="P1436">
        <v>387</v>
      </c>
      <c r="Q1436">
        <v>449</v>
      </c>
      <c r="R1436">
        <v>477</v>
      </c>
      <c r="S1436">
        <v>446</v>
      </c>
      <c r="T1436">
        <v>638</v>
      </c>
      <c r="U1436">
        <v>568</v>
      </c>
      <c r="V1436">
        <v>511</v>
      </c>
      <c r="W1436">
        <v>501</v>
      </c>
      <c r="X1436">
        <v>532</v>
      </c>
      <c r="Y1436">
        <v>460</v>
      </c>
    </row>
    <row r="1437" spans="1:25" x14ac:dyDescent="0.3">
      <c r="A1437" t="s">
        <v>14</v>
      </c>
      <c r="B1437" t="s">
        <v>13</v>
      </c>
      <c r="C1437" t="s">
        <v>245</v>
      </c>
      <c r="D1437" t="s">
        <v>307</v>
      </c>
      <c r="E1437">
        <v>69</v>
      </c>
      <c r="F1437">
        <v>388</v>
      </c>
      <c r="G1437">
        <v>362</v>
      </c>
      <c r="H1437">
        <v>386</v>
      </c>
      <c r="I1437">
        <v>399</v>
      </c>
      <c r="J1437">
        <v>379</v>
      </c>
      <c r="K1437">
        <v>358</v>
      </c>
      <c r="L1437">
        <v>353</v>
      </c>
      <c r="M1437">
        <v>384</v>
      </c>
      <c r="N1437">
        <v>351</v>
      </c>
      <c r="O1437">
        <v>370</v>
      </c>
      <c r="P1437">
        <v>397</v>
      </c>
      <c r="Q1437">
        <v>378</v>
      </c>
      <c r="R1437">
        <v>444</v>
      </c>
      <c r="S1437">
        <v>461</v>
      </c>
      <c r="T1437">
        <v>431</v>
      </c>
      <c r="U1437">
        <v>627</v>
      </c>
      <c r="V1437">
        <v>558</v>
      </c>
      <c r="W1437">
        <v>511</v>
      </c>
      <c r="X1437">
        <v>492</v>
      </c>
      <c r="Y1437">
        <v>523</v>
      </c>
    </row>
    <row r="1438" spans="1:25" x14ac:dyDescent="0.3">
      <c r="A1438" t="s">
        <v>14</v>
      </c>
      <c r="B1438" t="s">
        <v>13</v>
      </c>
      <c r="C1438" t="s">
        <v>245</v>
      </c>
      <c r="D1438" t="s">
        <v>307</v>
      </c>
      <c r="E1438">
        <v>70</v>
      </c>
      <c r="F1438">
        <v>386</v>
      </c>
      <c r="G1438">
        <v>380</v>
      </c>
      <c r="H1438">
        <v>362</v>
      </c>
      <c r="I1438">
        <v>374</v>
      </c>
      <c r="J1438">
        <v>383</v>
      </c>
      <c r="K1438">
        <v>377</v>
      </c>
      <c r="L1438">
        <v>361</v>
      </c>
      <c r="M1438">
        <v>349</v>
      </c>
      <c r="N1438">
        <v>381</v>
      </c>
      <c r="O1438">
        <v>344</v>
      </c>
      <c r="P1438">
        <v>364</v>
      </c>
      <c r="Q1438">
        <v>386</v>
      </c>
      <c r="R1438">
        <v>376</v>
      </c>
      <c r="S1438">
        <v>437</v>
      </c>
      <c r="T1438">
        <v>457</v>
      </c>
      <c r="U1438">
        <v>422</v>
      </c>
      <c r="V1438">
        <v>608</v>
      </c>
      <c r="W1438">
        <v>548</v>
      </c>
      <c r="X1438">
        <v>503</v>
      </c>
      <c r="Y1438">
        <v>484</v>
      </c>
    </row>
    <row r="1439" spans="1:25" x14ac:dyDescent="0.3">
      <c r="A1439" t="s">
        <v>14</v>
      </c>
      <c r="B1439" t="s">
        <v>13</v>
      </c>
      <c r="C1439" t="s">
        <v>245</v>
      </c>
      <c r="D1439" t="s">
        <v>307</v>
      </c>
      <c r="E1439">
        <v>71</v>
      </c>
      <c r="F1439">
        <v>392</v>
      </c>
      <c r="G1439">
        <v>366</v>
      </c>
      <c r="H1439">
        <v>366</v>
      </c>
      <c r="I1439">
        <v>348</v>
      </c>
      <c r="J1439">
        <v>371</v>
      </c>
      <c r="K1439">
        <v>370</v>
      </c>
      <c r="L1439">
        <v>371</v>
      </c>
      <c r="M1439">
        <v>354</v>
      </c>
      <c r="N1439">
        <v>341</v>
      </c>
      <c r="O1439">
        <v>375</v>
      </c>
      <c r="P1439">
        <v>337</v>
      </c>
      <c r="Q1439">
        <v>360</v>
      </c>
      <c r="R1439">
        <v>376</v>
      </c>
      <c r="S1439">
        <v>367</v>
      </c>
      <c r="T1439">
        <v>434</v>
      </c>
      <c r="U1439">
        <v>450</v>
      </c>
      <c r="V1439">
        <v>421</v>
      </c>
      <c r="W1439">
        <v>595</v>
      </c>
      <c r="X1439">
        <v>532</v>
      </c>
      <c r="Y1439">
        <v>486</v>
      </c>
    </row>
    <row r="1440" spans="1:25" x14ac:dyDescent="0.3">
      <c r="A1440" t="s">
        <v>14</v>
      </c>
      <c r="B1440" t="s">
        <v>13</v>
      </c>
      <c r="C1440" t="s">
        <v>245</v>
      </c>
      <c r="D1440" t="s">
        <v>307</v>
      </c>
      <c r="E1440">
        <v>72</v>
      </c>
      <c r="F1440">
        <v>378</v>
      </c>
      <c r="G1440">
        <v>383</v>
      </c>
      <c r="H1440">
        <v>362</v>
      </c>
      <c r="I1440">
        <v>357</v>
      </c>
      <c r="J1440">
        <v>343</v>
      </c>
      <c r="K1440">
        <v>364</v>
      </c>
      <c r="L1440">
        <v>359</v>
      </c>
      <c r="M1440">
        <v>367</v>
      </c>
      <c r="N1440">
        <v>347</v>
      </c>
      <c r="O1440">
        <v>328</v>
      </c>
      <c r="P1440">
        <v>367</v>
      </c>
      <c r="Q1440">
        <v>330</v>
      </c>
      <c r="R1440">
        <v>357</v>
      </c>
      <c r="S1440">
        <v>363</v>
      </c>
      <c r="T1440">
        <v>360</v>
      </c>
      <c r="U1440">
        <v>424</v>
      </c>
      <c r="V1440">
        <v>437</v>
      </c>
      <c r="W1440">
        <v>414</v>
      </c>
      <c r="X1440">
        <v>586</v>
      </c>
      <c r="Y1440">
        <v>513</v>
      </c>
    </row>
    <row r="1441" spans="1:25" x14ac:dyDescent="0.3">
      <c r="A1441" t="s">
        <v>14</v>
      </c>
      <c r="B1441" t="s">
        <v>13</v>
      </c>
      <c r="C1441" t="s">
        <v>245</v>
      </c>
      <c r="D1441" t="s">
        <v>307</v>
      </c>
      <c r="E1441">
        <v>73</v>
      </c>
      <c r="F1441">
        <v>362</v>
      </c>
      <c r="G1441">
        <v>371</v>
      </c>
      <c r="H1441">
        <v>372</v>
      </c>
      <c r="I1441">
        <v>355</v>
      </c>
      <c r="J1441">
        <v>350</v>
      </c>
      <c r="K1441">
        <v>333</v>
      </c>
      <c r="L1441">
        <v>351</v>
      </c>
      <c r="M1441">
        <v>342</v>
      </c>
      <c r="N1441">
        <v>356</v>
      </c>
      <c r="O1441">
        <v>338</v>
      </c>
      <c r="P1441">
        <v>313</v>
      </c>
      <c r="Q1441">
        <v>353</v>
      </c>
      <c r="R1441">
        <v>322</v>
      </c>
      <c r="S1441">
        <v>342</v>
      </c>
      <c r="T1441">
        <v>349</v>
      </c>
      <c r="U1441">
        <v>351</v>
      </c>
      <c r="V1441">
        <v>423</v>
      </c>
      <c r="W1441">
        <v>428</v>
      </c>
      <c r="X1441">
        <v>409</v>
      </c>
      <c r="Y1441">
        <v>577</v>
      </c>
    </row>
    <row r="1442" spans="1:25" x14ac:dyDescent="0.3">
      <c r="A1442" t="s">
        <v>14</v>
      </c>
      <c r="B1442" t="s">
        <v>13</v>
      </c>
      <c r="C1442" t="s">
        <v>245</v>
      </c>
      <c r="D1442" t="s">
        <v>307</v>
      </c>
      <c r="E1442">
        <v>74</v>
      </c>
      <c r="F1442">
        <v>375</v>
      </c>
      <c r="G1442">
        <v>358</v>
      </c>
      <c r="H1442">
        <v>369</v>
      </c>
      <c r="I1442">
        <v>371</v>
      </c>
      <c r="J1442">
        <v>343</v>
      </c>
      <c r="K1442">
        <v>341</v>
      </c>
      <c r="L1442">
        <v>323</v>
      </c>
      <c r="M1442">
        <v>341</v>
      </c>
      <c r="N1442">
        <v>331</v>
      </c>
      <c r="O1442">
        <v>345</v>
      </c>
      <c r="P1442">
        <v>326</v>
      </c>
      <c r="Q1442">
        <v>305</v>
      </c>
      <c r="R1442">
        <v>346</v>
      </c>
      <c r="S1442">
        <v>313</v>
      </c>
      <c r="T1442">
        <v>339</v>
      </c>
      <c r="U1442">
        <v>343</v>
      </c>
      <c r="V1442">
        <v>338</v>
      </c>
      <c r="W1442">
        <v>411</v>
      </c>
      <c r="X1442">
        <v>407</v>
      </c>
      <c r="Y1442">
        <v>403</v>
      </c>
    </row>
    <row r="1443" spans="1:25" x14ac:dyDescent="0.3">
      <c r="A1443" t="s">
        <v>14</v>
      </c>
      <c r="B1443" t="s">
        <v>13</v>
      </c>
      <c r="C1443" t="s">
        <v>245</v>
      </c>
      <c r="D1443" t="s">
        <v>307</v>
      </c>
      <c r="E1443">
        <v>75</v>
      </c>
      <c r="F1443">
        <v>344</v>
      </c>
      <c r="G1443">
        <v>372</v>
      </c>
      <c r="H1443">
        <v>347</v>
      </c>
      <c r="I1443">
        <v>361</v>
      </c>
      <c r="J1443">
        <v>359</v>
      </c>
      <c r="K1443">
        <v>330</v>
      </c>
      <c r="L1443">
        <v>329</v>
      </c>
      <c r="M1443">
        <v>309</v>
      </c>
      <c r="N1443">
        <v>329</v>
      </c>
      <c r="O1443">
        <v>322</v>
      </c>
      <c r="P1443">
        <v>339</v>
      </c>
      <c r="Q1443">
        <v>314</v>
      </c>
      <c r="R1443">
        <v>298</v>
      </c>
      <c r="S1443">
        <v>340</v>
      </c>
      <c r="T1443">
        <v>307</v>
      </c>
      <c r="U1443">
        <v>337</v>
      </c>
      <c r="V1443">
        <v>333</v>
      </c>
      <c r="W1443">
        <v>333</v>
      </c>
      <c r="X1443">
        <v>410</v>
      </c>
      <c r="Y1443">
        <v>402</v>
      </c>
    </row>
    <row r="1444" spans="1:25" x14ac:dyDescent="0.3">
      <c r="A1444" t="s">
        <v>14</v>
      </c>
      <c r="B1444" t="s">
        <v>13</v>
      </c>
      <c r="C1444" t="s">
        <v>245</v>
      </c>
      <c r="D1444" t="s">
        <v>307</v>
      </c>
      <c r="E1444">
        <v>76</v>
      </c>
      <c r="F1444">
        <v>343</v>
      </c>
      <c r="G1444">
        <v>326</v>
      </c>
      <c r="H1444">
        <v>350</v>
      </c>
      <c r="I1444">
        <v>335</v>
      </c>
      <c r="J1444">
        <v>344</v>
      </c>
      <c r="K1444">
        <v>356</v>
      </c>
      <c r="L1444">
        <v>313</v>
      </c>
      <c r="M1444">
        <v>316</v>
      </c>
      <c r="N1444">
        <v>292</v>
      </c>
      <c r="O1444">
        <v>316</v>
      </c>
      <c r="P1444">
        <v>308</v>
      </c>
      <c r="Q1444">
        <v>337</v>
      </c>
      <c r="R1444">
        <v>307</v>
      </c>
      <c r="S1444">
        <v>294</v>
      </c>
      <c r="T1444">
        <v>332</v>
      </c>
      <c r="U1444">
        <v>305</v>
      </c>
      <c r="V1444">
        <v>320</v>
      </c>
      <c r="W1444">
        <v>317</v>
      </c>
      <c r="X1444">
        <v>324</v>
      </c>
      <c r="Y1444">
        <v>397</v>
      </c>
    </row>
    <row r="1445" spans="1:25" x14ac:dyDescent="0.3">
      <c r="A1445" t="s">
        <v>14</v>
      </c>
      <c r="B1445" t="s">
        <v>13</v>
      </c>
      <c r="C1445" t="s">
        <v>245</v>
      </c>
      <c r="D1445" t="s">
        <v>307</v>
      </c>
      <c r="E1445">
        <v>77</v>
      </c>
      <c r="F1445">
        <v>386</v>
      </c>
      <c r="G1445">
        <v>318</v>
      </c>
      <c r="H1445">
        <v>308</v>
      </c>
      <c r="I1445">
        <v>336</v>
      </c>
      <c r="J1445">
        <v>330</v>
      </c>
      <c r="K1445">
        <v>329</v>
      </c>
      <c r="L1445">
        <v>347</v>
      </c>
      <c r="M1445">
        <v>302</v>
      </c>
      <c r="N1445">
        <v>309</v>
      </c>
      <c r="O1445">
        <v>280</v>
      </c>
      <c r="P1445">
        <v>308</v>
      </c>
      <c r="Q1445">
        <v>304</v>
      </c>
      <c r="R1445">
        <v>324</v>
      </c>
      <c r="S1445">
        <v>301</v>
      </c>
      <c r="T1445">
        <v>284</v>
      </c>
      <c r="U1445">
        <v>320</v>
      </c>
      <c r="V1445">
        <v>301</v>
      </c>
      <c r="W1445">
        <v>311</v>
      </c>
      <c r="X1445">
        <v>298</v>
      </c>
      <c r="Y1445">
        <v>319</v>
      </c>
    </row>
    <row r="1446" spans="1:25" x14ac:dyDescent="0.3">
      <c r="A1446" t="s">
        <v>14</v>
      </c>
      <c r="B1446" t="s">
        <v>13</v>
      </c>
      <c r="C1446" t="s">
        <v>245</v>
      </c>
      <c r="D1446" t="s">
        <v>307</v>
      </c>
      <c r="E1446">
        <v>78</v>
      </c>
      <c r="F1446">
        <v>335</v>
      </c>
      <c r="G1446">
        <v>373</v>
      </c>
      <c r="H1446">
        <v>308</v>
      </c>
      <c r="I1446">
        <v>291</v>
      </c>
      <c r="J1446">
        <v>315</v>
      </c>
      <c r="K1446">
        <v>321</v>
      </c>
      <c r="L1446">
        <v>319</v>
      </c>
      <c r="M1446">
        <v>339</v>
      </c>
      <c r="N1446">
        <v>290</v>
      </c>
      <c r="O1446">
        <v>292</v>
      </c>
      <c r="P1446">
        <v>268</v>
      </c>
      <c r="Q1446">
        <v>298</v>
      </c>
      <c r="R1446">
        <v>294</v>
      </c>
      <c r="S1446">
        <v>308</v>
      </c>
      <c r="T1446">
        <v>289</v>
      </c>
      <c r="U1446">
        <v>267</v>
      </c>
      <c r="V1446">
        <v>309</v>
      </c>
      <c r="W1446">
        <v>291</v>
      </c>
      <c r="X1446">
        <v>299</v>
      </c>
      <c r="Y1446">
        <v>292</v>
      </c>
    </row>
    <row r="1447" spans="1:25" x14ac:dyDescent="0.3">
      <c r="A1447" t="s">
        <v>14</v>
      </c>
      <c r="B1447" t="s">
        <v>13</v>
      </c>
      <c r="C1447" t="s">
        <v>245</v>
      </c>
      <c r="D1447" t="s">
        <v>307</v>
      </c>
      <c r="E1447">
        <v>79</v>
      </c>
      <c r="F1447">
        <v>371</v>
      </c>
      <c r="G1447">
        <v>318</v>
      </c>
      <c r="H1447">
        <v>347</v>
      </c>
      <c r="I1447">
        <v>294</v>
      </c>
      <c r="J1447">
        <v>277</v>
      </c>
      <c r="K1447">
        <v>297</v>
      </c>
      <c r="L1447">
        <v>311</v>
      </c>
      <c r="M1447">
        <v>304</v>
      </c>
      <c r="N1447">
        <v>329</v>
      </c>
      <c r="O1447">
        <v>273</v>
      </c>
      <c r="P1447">
        <v>279</v>
      </c>
      <c r="Q1447">
        <v>259</v>
      </c>
      <c r="R1447">
        <v>282</v>
      </c>
      <c r="S1447">
        <v>285</v>
      </c>
      <c r="T1447">
        <v>291</v>
      </c>
      <c r="U1447">
        <v>278</v>
      </c>
      <c r="V1447">
        <v>259</v>
      </c>
      <c r="W1447">
        <v>292</v>
      </c>
      <c r="X1447">
        <v>279</v>
      </c>
      <c r="Y1447">
        <v>283</v>
      </c>
    </row>
    <row r="1448" spans="1:25" x14ac:dyDescent="0.3">
      <c r="A1448" t="s">
        <v>14</v>
      </c>
      <c r="B1448" t="s">
        <v>13</v>
      </c>
      <c r="C1448" t="s">
        <v>245</v>
      </c>
      <c r="D1448" t="s">
        <v>307</v>
      </c>
      <c r="E1448">
        <v>80</v>
      </c>
      <c r="F1448">
        <v>363</v>
      </c>
      <c r="G1448">
        <v>352</v>
      </c>
      <c r="H1448">
        <v>299</v>
      </c>
      <c r="I1448">
        <v>330</v>
      </c>
      <c r="J1448">
        <v>286</v>
      </c>
      <c r="K1448">
        <v>262</v>
      </c>
      <c r="L1448">
        <v>280</v>
      </c>
      <c r="M1448">
        <v>294</v>
      </c>
      <c r="N1448">
        <v>287</v>
      </c>
      <c r="O1448">
        <v>318</v>
      </c>
      <c r="P1448">
        <v>260</v>
      </c>
      <c r="Q1448">
        <v>266</v>
      </c>
      <c r="R1448">
        <v>251</v>
      </c>
      <c r="S1448">
        <v>262</v>
      </c>
      <c r="T1448">
        <v>272</v>
      </c>
      <c r="U1448">
        <v>286</v>
      </c>
      <c r="V1448">
        <v>260</v>
      </c>
      <c r="W1448">
        <v>243</v>
      </c>
      <c r="X1448">
        <v>280</v>
      </c>
      <c r="Y1448">
        <v>271</v>
      </c>
    </row>
    <row r="1449" spans="1:25" x14ac:dyDescent="0.3">
      <c r="A1449" t="s">
        <v>14</v>
      </c>
      <c r="B1449" t="s">
        <v>13</v>
      </c>
      <c r="C1449" t="s">
        <v>245</v>
      </c>
      <c r="D1449" t="s">
        <v>307</v>
      </c>
      <c r="E1449">
        <v>81</v>
      </c>
      <c r="F1449">
        <v>324</v>
      </c>
      <c r="G1449">
        <v>347</v>
      </c>
      <c r="H1449">
        <v>329</v>
      </c>
      <c r="I1449">
        <v>271</v>
      </c>
      <c r="J1449">
        <v>308</v>
      </c>
      <c r="K1449">
        <v>263</v>
      </c>
      <c r="L1449">
        <v>250</v>
      </c>
      <c r="M1449">
        <v>261</v>
      </c>
      <c r="N1449">
        <v>273</v>
      </c>
      <c r="O1449">
        <v>263</v>
      </c>
      <c r="P1449">
        <v>306</v>
      </c>
      <c r="Q1449">
        <v>253</v>
      </c>
      <c r="R1449">
        <v>257</v>
      </c>
      <c r="S1449">
        <v>238</v>
      </c>
      <c r="T1449">
        <v>246</v>
      </c>
      <c r="U1449">
        <v>262</v>
      </c>
      <c r="V1449">
        <v>271</v>
      </c>
      <c r="W1449">
        <v>247</v>
      </c>
      <c r="X1449">
        <v>226</v>
      </c>
      <c r="Y1449">
        <v>265</v>
      </c>
    </row>
    <row r="1450" spans="1:25" x14ac:dyDescent="0.3">
      <c r="A1450" t="s">
        <v>14</v>
      </c>
      <c r="B1450" t="s">
        <v>13</v>
      </c>
      <c r="C1450" t="s">
        <v>245</v>
      </c>
      <c r="D1450" t="s">
        <v>307</v>
      </c>
      <c r="E1450">
        <v>82</v>
      </c>
      <c r="F1450">
        <v>203</v>
      </c>
      <c r="G1450">
        <v>296</v>
      </c>
      <c r="H1450">
        <v>322</v>
      </c>
      <c r="I1450">
        <v>313</v>
      </c>
      <c r="J1450">
        <v>245</v>
      </c>
      <c r="K1450">
        <v>288</v>
      </c>
      <c r="L1450">
        <v>242</v>
      </c>
      <c r="M1450">
        <v>233</v>
      </c>
      <c r="N1450">
        <v>244</v>
      </c>
      <c r="O1450">
        <v>252</v>
      </c>
      <c r="P1450">
        <v>249</v>
      </c>
      <c r="Q1450">
        <v>286</v>
      </c>
      <c r="R1450">
        <v>232</v>
      </c>
      <c r="S1450">
        <v>248</v>
      </c>
      <c r="T1450">
        <v>230</v>
      </c>
      <c r="U1450">
        <v>233</v>
      </c>
      <c r="V1450">
        <v>243</v>
      </c>
      <c r="W1450">
        <v>255</v>
      </c>
      <c r="X1450">
        <v>231</v>
      </c>
      <c r="Y1450">
        <v>215</v>
      </c>
    </row>
    <row r="1451" spans="1:25" x14ac:dyDescent="0.3">
      <c r="A1451" t="s">
        <v>14</v>
      </c>
      <c r="B1451" t="s">
        <v>13</v>
      </c>
      <c r="C1451" t="s">
        <v>245</v>
      </c>
      <c r="D1451" t="s">
        <v>307</v>
      </c>
      <c r="E1451">
        <v>83</v>
      </c>
      <c r="F1451">
        <v>178</v>
      </c>
      <c r="G1451">
        <v>185</v>
      </c>
      <c r="H1451">
        <v>276</v>
      </c>
      <c r="I1451">
        <v>302</v>
      </c>
      <c r="J1451">
        <v>284</v>
      </c>
      <c r="K1451">
        <v>230</v>
      </c>
      <c r="L1451">
        <v>270</v>
      </c>
      <c r="M1451">
        <v>226</v>
      </c>
      <c r="N1451">
        <v>224</v>
      </c>
      <c r="O1451">
        <v>230</v>
      </c>
      <c r="P1451">
        <v>237</v>
      </c>
      <c r="Q1451">
        <v>230</v>
      </c>
      <c r="R1451">
        <v>271</v>
      </c>
      <c r="S1451">
        <v>211</v>
      </c>
      <c r="T1451">
        <v>226</v>
      </c>
      <c r="U1451">
        <v>209</v>
      </c>
      <c r="V1451">
        <v>220</v>
      </c>
      <c r="W1451">
        <v>225</v>
      </c>
      <c r="X1451">
        <v>247</v>
      </c>
      <c r="Y1451">
        <v>219</v>
      </c>
    </row>
    <row r="1452" spans="1:25" x14ac:dyDescent="0.3">
      <c r="A1452" t="s">
        <v>14</v>
      </c>
      <c r="B1452" t="s">
        <v>13</v>
      </c>
      <c r="C1452" t="s">
        <v>245</v>
      </c>
      <c r="D1452" t="s">
        <v>307</v>
      </c>
      <c r="E1452">
        <v>84</v>
      </c>
      <c r="F1452">
        <v>181</v>
      </c>
      <c r="G1452">
        <v>172</v>
      </c>
      <c r="H1452">
        <v>174</v>
      </c>
      <c r="I1452">
        <v>257</v>
      </c>
      <c r="J1452">
        <v>273</v>
      </c>
      <c r="K1452">
        <v>246</v>
      </c>
      <c r="L1452">
        <v>213</v>
      </c>
      <c r="M1452">
        <v>253</v>
      </c>
      <c r="N1452">
        <v>205</v>
      </c>
      <c r="O1452">
        <v>208</v>
      </c>
      <c r="P1452">
        <v>210</v>
      </c>
      <c r="Q1452">
        <v>225</v>
      </c>
      <c r="R1452">
        <v>210</v>
      </c>
      <c r="S1452">
        <v>256</v>
      </c>
      <c r="T1452">
        <v>193</v>
      </c>
      <c r="U1452">
        <v>210</v>
      </c>
      <c r="V1452">
        <v>200</v>
      </c>
      <c r="W1452">
        <v>198</v>
      </c>
      <c r="X1452">
        <v>212</v>
      </c>
      <c r="Y1452">
        <v>225</v>
      </c>
    </row>
    <row r="1453" spans="1:25" x14ac:dyDescent="0.3">
      <c r="A1453" t="s">
        <v>14</v>
      </c>
      <c r="B1453" t="s">
        <v>13</v>
      </c>
      <c r="C1453" t="s">
        <v>245</v>
      </c>
      <c r="D1453" t="s">
        <v>307</v>
      </c>
      <c r="E1453">
        <v>85</v>
      </c>
      <c r="F1453">
        <v>156</v>
      </c>
      <c r="G1453">
        <v>167</v>
      </c>
      <c r="H1453">
        <v>156</v>
      </c>
      <c r="I1453">
        <v>153</v>
      </c>
      <c r="J1453">
        <v>235</v>
      </c>
      <c r="K1453">
        <v>241</v>
      </c>
      <c r="L1453">
        <v>228</v>
      </c>
      <c r="M1453">
        <v>196</v>
      </c>
      <c r="N1453">
        <v>231</v>
      </c>
      <c r="O1453">
        <v>184</v>
      </c>
      <c r="P1453">
        <v>198</v>
      </c>
      <c r="Q1453">
        <v>194</v>
      </c>
      <c r="R1453">
        <v>223</v>
      </c>
      <c r="S1453">
        <v>195</v>
      </c>
      <c r="T1453">
        <v>234</v>
      </c>
      <c r="U1453">
        <v>180</v>
      </c>
      <c r="V1453">
        <v>192</v>
      </c>
      <c r="W1453">
        <v>188</v>
      </c>
      <c r="X1453">
        <v>185</v>
      </c>
      <c r="Y1453">
        <v>195</v>
      </c>
    </row>
    <row r="1454" spans="1:25" x14ac:dyDescent="0.3">
      <c r="A1454" t="s">
        <v>14</v>
      </c>
      <c r="B1454" t="s">
        <v>13</v>
      </c>
      <c r="C1454" t="s">
        <v>245</v>
      </c>
      <c r="D1454" t="s">
        <v>307</v>
      </c>
      <c r="E1454">
        <v>86</v>
      </c>
      <c r="F1454">
        <v>180</v>
      </c>
      <c r="G1454">
        <v>149</v>
      </c>
      <c r="H1454">
        <v>150</v>
      </c>
      <c r="I1454">
        <v>138</v>
      </c>
      <c r="J1454">
        <v>135</v>
      </c>
      <c r="K1454">
        <v>209</v>
      </c>
      <c r="L1454">
        <v>222</v>
      </c>
      <c r="M1454">
        <v>218</v>
      </c>
      <c r="N1454">
        <v>172</v>
      </c>
      <c r="O1454">
        <v>207</v>
      </c>
      <c r="P1454">
        <v>166</v>
      </c>
      <c r="Q1454">
        <v>170</v>
      </c>
      <c r="R1454">
        <v>181</v>
      </c>
      <c r="S1454">
        <v>200</v>
      </c>
      <c r="T1454">
        <v>180</v>
      </c>
      <c r="U1454">
        <v>222</v>
      </c>
      <c r="V1454">
        <v>166</v>
      </c>
      <c r="W1454">
        <v>182</v>
      </c>
      <c r="X1454">
        <v>174</v>
      </c>
      <c r="Y1454">
        <v>174</v>
      </c>
    </row>
    <row r="1455" spans="1:25" x14ac:dyDescent="0.3">
      <c r="A1455" t="s">
        <v>14</v>
      </c>
      <c r="B1455" t="s">
        <v>13</v>
      </c>
      <c r="C1455" t="s">
        <v>245</v>
      </c>
      <c r="D1455" t="s">
        <v>307</v>
      </c>
      <c r="E1455">
        <v>87</v>
      </c>
      <c r="F1455">
        <v>165</v>
      </c>
      <c r="G1455">
        <v>165</v>
      </c>
      <c r="H1455">
        <v>128</v>
      </c>
      <c r="I1455">
        <v>124</v>
      </c>
      <c r="J1455">
        <v>123</v>
      </c>
      <c r="K1455">
        <v>121</v>
      </c>
      <c r="L1455">
        <v>179</v>
      </c>
      <c r="M1455">
        <v>197</v>
      </c>
      <c r="N1455">
        <v>188</v>
      </c>
      <c r="O1455">
        <v>148</v>
      </c>
      <c r="P1455">
        <v>182</v>
      </c>
      <c r="Q1455">
        <v>144</v>
      </c>
      <c r="R1455">
        <v>153</v>
      </c>
      <c r="S1455">
        <v>162</v>
      </c>
      <c r="T1455">
        <v>182</v>
      </c>
      <c r="U1455">
        <v>160</v>
      </c>
      <c r="V1455">
        <v>206</v>
      </c>
      <c r="W1455">
        <v>140</v>
      </c>
      <c r="X1455">
        <v>170</v>
      </c>
      <c r="Y1455">
        <v>163</v>
      </c>
    </row>
    <row r="1456" spans="1:25" x14ac:dyDescent="0.3">
      <c r="A1456" t="s">
        <v>14</v>
      </c>
      <c r="B1456" t="s">
        <v>13</v>
      </c>
      <c r="C1456" t="s">
        <v>245</v>
      </c>
      <c r="D1456" t="s">
        <v>307</v>
      </c>
      <c r="E1456">
        <v>88</v>
      </c>
      <c r="F1456">
        <v>148</v>
      </c>
      <c r="G1456">
        <v>141</v>
      </c>
      <c r="H1456">
        <v>150</v>
      </c>
      <c r="I1456">
        <v>111</v>
      </c>
      <c r="J1456">
        <v>110</v>
      </c>
      <c r="K1456">
        <v>113</v>
      </c>
      <c r="L1456">
        <v>108</v>
      </c>
      <c r="M1456">
        <v>153</v>
      </c>
      <c r="N1456">
        <v>168</v>
      </c>
      <c r="O1456">
        <v>160</v>
      </c>
      <c r="P1456">
        <v>132</v>
      </c>
      <c r="Q1456">
        <v>167</v>
      </c>
      <c r="R1456">
        <v>125</v>
      </c>
      <c r="S1456">
        <v>138</v>
      </c>
      <c r="T1456">
        <v>143</v>
      </c>
      <c r="U1456">
        <v>170</v>
      </c>
      <c r="V1456">
        <v>142</v>
      </c>
      <c r="W1456">
        <v>190</v>
      </c>
      <c r="X1456">
        <v>127</v>
      </c>
      <c r="Y1456">
        <v>152</v>
      </c>
    </row>
    <row r="1457" spans="1:25" x14ac:dyDescent="0.3">
      <c r="A1457" t="s">
        <v>14</v>
      </c>
      <c r="B1457" t="s">
        <v>13</v>
      </c>
      <c r="C1457" t="s">
        <v>245</v>
      </c>
      <c r="D1457" t="s">
        <v>307</v>
      </c>
      <c r="E1457">
        <v>89</v>
      </c>
      <c r="F1457">
        <v>120</v>
      </c>
      <c r="G1457">
        <v>126</v>
      </c>
      <c r="H1457">
        <v>128</v>
      </c>
      <c r="I1457">
        <v>128</v>
      </c>
      <c r="J1457">
        <v>102</v>
      </c>
      <c r="K1457">
        <v>100</v>
      </c>
      <c r="L1457">
        <v>103</v>
      </c>
      <c r="M1457">
        <v>93</v>
      </c>
      <c r="N1457">
        <v>132</v>
      </c>
      <c r="O1457">
        <v>138</v>
      </c>
      <c r="P1457">
        <v>131</v>
      </c>
      <c r="Q1457">
        <v>100</v>
      </c>
      <c r="R1457">
        <v>149</v>
      </c>
      <c r="S1457">
        <v>106</v>
      </c>
      <c r="T1457">
        <v>117</v>
      </c>
      <c r="U1457">
        <v>126</v>
      </c>
      <c r="V1457">
        <v>146</v>
      </c>
      <c r="W1457">
        <v>127</v>
      </c>
      <c r="X1457">
        <v>169</v>
      </c>
      <c r="Y1457">
        <v>111</v>
      </c>
    </row>
    <row r="1458" spans="1:25" x14ac:dyDescent="0.3">
      <c r="A1458" t="s">
        <v>14</v>
      </c>
      <c r="B1458" t="s">
        <v>13</v>
      </c>
      <c r="C1458" t="s">
        <v>245</v>
      </c>
      <c r="D1458" t="s">
        <v>307</v>
      </c>
      <c r="E1458">
        <v>90</v>
      </c>
      <c r="F1458">
        <v>480</v>
      </c>
      <c r="G1458">
        <v>483</v>
      </c>
      <c r="H1458">
        <v>491</v>
      </c>
      <c r="I1458">
        <v>478</v>
      </c>
      <c r="J1458">
        <v>485</v>
      </c>
      <c r="K1458">
        <v>463</v>
      </c>
      <c r="L1458">
        <v>454</v>
      </c>
      <c r="M1458">
        <v>448</v>
      </c>
      <c r="N1458">
        <v>415</v>
      </c>
      <c r="O1458">
        <v>440</v>
      </c>
      <c r="P1458">
        <v>494</v>
      </c>
      <c r="Q1458">
        <v>510</v>
      </c>
      <c r="R1458">
        <v>494</v>
      </c>
      <c r="S1458">
        <v>515</v>
      </c>
      <c r="T1458">
        <v>479</v>
      </c>
      <c r="U1458">
        <v>494</v>
      </c>
      <c r="V1458">
        <v>470</v>
      </c>
      <c r="W1458">
        <v>477</v>
      </c>
      <c r="X1458">
        <v>474</v>
      </c>
      <c r="Y1458">
        <v>505</v>
      </c>
    </row>
    <row r="1459" spans="1:25" x14ac:dyDescent="0.3">
      <c r="A1459" t="s">
        <v>12</v>
      </c>
      <c r="B1459" t="s">
        <v>11</v>
      </c>
      <c r="C1459" t="s">
        <v>245</v>
      </c>
      <c r="D1459" t="s">
        <v>306</v>
      </c>
      <c r="E1459">
        <v>0</v>
      </c>
      <c r="F1459">
        <v>746</v>
      </c>
      <c r="G1459">
        <v>821</v>
      </c>
      <c r="H1459">
        <v>775</v>
      </c>
      <c r="I1459">
        <v>891</v>
      </c>
      <c r="J1459">
        <v>937</v>
      </c>
      <c r="K1459">
        <v>937</v>
      </c>
      <c r="L1459">
        <v>958</v>
      </c>
      <c r="M1459">
        <v>938</v>
      </c>
      <c r="N1459">
        <v>995</v>
      </c>
      <c r="O1459">
        <v>965</v>
      </c>
      <c r="P1459">
        <v>1029</v>
      </c>
      <c r="Q1459">
        <v>903</v>
      </c>
      <c r="R1459">
        <v>931</v>
      </c>
      <c r="S1459">
        <v>943</v>
      </c>
      <c r="T1459">
        <v>982</v>
      </c>
      <c r="U1459">
        <v>996</v>
      </c>
      <c r="V1459">
        <v>918</v>
      </c>
      <c r="W1459">
        <v>883</v>
      </c>
      <c r="X1459">
        <v>878</v>
      </c>
      <c r="Y1459">
        <v>878</v>
      </c>
    </row>
    <row r="1460" spans="1:25" x14ac:dyDescent="0.3">
      <c r="A1460" t="s">
        <v>12</v>
      </c>
      <c r="B1460" t="s">
        <v>11</v>
      </c>
      <c r="C1460" t="s">
        <v>245</v>
      </c>
      <c r="D1460" t="s">
        <v>306</v>
      </c>
      <c r="E1460">
        <v>1</v>
      </c>
      <c r="F1460">
        <v>772</v>
      </c>
      <c r="G1460">
        <v>735</v>
      </c>
      <c r="H1460">
        <v>800</v>
      </c>
      <c r="I1460">
        <v>772</v>
      </c>
      <c r="J1460">
        <v>896</v>
      </c>
      <c r="K1460">
        <v>913</v>
      </c>
      <c r="L1460">
        <v>917</v>
      </c>
      <c r="M1460">
        <v>949</v>
      </c>
      <c r="N1460">
        <v>932</v>
      </c>
      <c r="O1460">
        <v>995</v>
      </c>
      <c r="P1460">
        <v>960</v>
      </c>
      <c r="Q1460">
        <v>1022</v>
      </c>
      <c r="R1460">
        <v>906</v>
      </c>
      <c r="S1460">
        <v>905</v>
      </c>
      <c r="T1460">
        <v>951</v>
      </c>
      <c r="U1460">
        <v>988</v>
      </c>
      <c r="V1460">
        <v>1010</v>
      </c>
      <c r="W1460">
        <v>914</v>
      </c>
      <c r="X1460">
        <v>904</v>
      </c>
      <c r="Y1460">
        <v>891</v>
      </c>
    </row>
    <row r="1461" spans="1:25" x14ac:dyDescent="0.3">
      <c r="A1461" t="s">
        <v>12</v>
      </c>
      <c r="B1461" t="s">
        <v>11</v>
      </c>
      <c r="C1461" t="s">
        <v>245</v>
      </c>
      <c r="D1461" t="s">
        <v>306</v>
      </c>
      <c r="E1461">
        <v>2</v>
      </c>
      <c r="F1461">
        <v>766</v>
      </c>
      <c r="G1461">
        <v>768</v>
      </c>
      <c r="H1461">
        <v>726</v>
      </c>
      <c r="I1461">
        <v>794</v>
      </c>
      <c r="J1461">
        <v>764</v>
      </c>
      <c r="K1461">
        <v>876</v>
      </c>
      <c r="L1461">
        <v>912</v>
      </c>
      <c r="M1461">
        <v>897</v>
      </c>
      <c r="N1461">
        <v>943</v>
      </c>
      <c r="O1461">
        <v>934</v>
      </c>
      <c r="P1461">
        <v>975</v>
      </c>
      <c r="Q1461">
        <v>941</v>
      </c>
      <c r="R1461">
        <v>1011</v>
      </c>
      <c r="S1461">
        <v>897</v>
      </c>
      <c r="T1461">
        <v>893</v>
      </c>
      <c r="U1461">
        <v>940</v>
      </c>
      <c r="V1461">
        <v>990</v>
      </c>
      <c r="W1461">
        <v>1028</v>
      </c>
      <c r="X1461">
        <v>922</v>
      </c>
      <c r="Y1461">
        <v>923</v>
      </c>
    </row>
    <row r="1462" spans="1:25" x14ac:dyDescent="0.3">
      <c r="A1462" t="s">
        <v>12</v>
      </c>
      <c r="B1462" t="s">
        <v>11</v>
      </c>
      <c r="C1462" t="s">
        <v>245</v>
      </c>
      <c r="D1462" t="s">
        <v>306</v>
      </c>
      <c r="E1462">
        <v>3</v>
      </c>
      <c r="F1462">
        <v>880</v>
      </c>
      <c r="G1462">
        <v>788</v>
      </c>
      <c r="H1462">
        <v>754</v>
      </c>
      <c r="I1462">
        <v>731</v>
      </c>
      <c r="J1462">
        <v>795</v>
      </c>
      <c r="K1462">
        <v>744</v>
      </c>
      <c r="L1462">
        <v>868</v>
      </c>
      <c r="M1462">
        <v>890</v>
      </c>
      <c r="N1462">
        <v>886</v>
      </c>
      <c r="O1462">
        <v>928</v>
      </c>
      <c r="P1462">
        <v>947</v>
      </c>
      <c r="Q1462">
        <v>941</v>
      </c>
      <c r="R1462">
        <v>947</v>
      </c>
      <c r="S1462">
        <v>1020</v>
      </c>
      <c r="T1462">
        <v>922</v>
      </c>
      <c r="U1462">
        <v>873</v>
      </c>
      <c r="V1462">
        <v>947</v>
      </c>
      <c r="W1462">
        <v>1003</v>
      </c>
      <c r="X1462">
        <v>1054</v>
      </c>
      <c r="Y1462">
        <v>949</v>
      </c>
    </row>
    <row r="1463" spans="1:25" x14ac:dyDescent="0.3">
      <c r="A1463" t="s">
        <v>12</v>
      </c>
      <c r="B1463" t="s">
        <v>11</v>
      </c>
      <c r="C1463" t="s">
        <v>245</v>
      </c>
      <c r="D1463" t="s">
        <v>306</v>
      </c>
      <c r="E1463">
        <v>4</v>
      </c>
      <c r="F1463">
        <v>881</v>
      </c>
      <c r="G1463">
        <v>863</v>
      </c>
      <c r="H1463">
        <v>790</v>
      </c>
      <c r="I1463">
        <v>753</v>
      </c>
      <c r="J1463">
        <v>733</v>
      </c>
      <c r="K1463">
        <v>796</v>
      </c>
      <c r="L1463">
        <v>750</v>
      </c>
      <c r="M1463">
        <v>856</v>
      </c>
      <c r="N1463">
        <v>871</v>
      </c>
      <c r="O1463">
        <v>885</v>
      </c>
      <c r="P1463">
        <v>945</v>
      </c>
      <c r="Q1463">
        <v>943</v>
      </c>
      <c r="R1463">
        <v>942</v>
      </c>
      <c r="S1463">
        <v>952</v>
      </c>
      <c r="T1463">
        <v>1012</v>
      </c>
      <c r="U1463">
        <v>917</v>
      </c>
      <c r="V1463">
        <v>868</v>
      </c>
      <c r="W1463">
        <v>947</v>
      </c>
      <c r="X1463">
        <v>1003</v>
      </c>
      <c r="Y1463">
        <v>1050</v>
      </c>
    </row>
    <row r="1464" spans="1:25" x14ac:dyDescent="0.3">
      <c r="A1464" t="s">
        <v>12</v>
      </c>
      <c r="B1464" t="s">
        <v>11</v>
      </c>
      <c r="C1464" t="s">
        <v>245</v>
      </c>
      <c r="D1464" t="s">
        <v>306</v>
      </c>
      <c r="E1464">
        <v>5</v>
      </c>
      <c r="F1464">
        <v>802</v>
      </c>
      <c r="G1464">
        <v>881</v>
      </c>
      <c r="H1464">
        <v>857</v>
      </c>
      <c r="I1464">
        <v>805</v>
      </c>
      <c r="J1464">
        <v>760</v>
      </c>
      <c r="K1464">
        <v>739</v>
      </c>
      <c r="L1464">
        <v>805</v>
      </c>
      <c r="M1464">
        <v>766</v>
      </c>
      <c r="N1464">
        <v>858</v>
      </c>
      <c r="O1464">
        <v>853</v>
      </c>
      <c r="P1464">
        <v>889</v>
      </c>
      <c r="Q1464">
        <v>939</v>
      </c>
      <c r="R1464">
        <v>948</v>
      </c>
      <c r="S1464">
        <v>948</v>
      </c>
      <c r="T1464">
        <v>956</v>
      </c>
      <c r="U1464">
        <v>1021</v>
      </c>
      <c r="V1464">
        <v>919</v>
      </c>
      <c r="W1464">
        <v>868</v>
      </c>
      <c r="X1464">
        <v>950</v>
      </c>
      <c r="Y1464">
        <v>1011</v>
      </c>
    </row>
    <row r="1465" spans="1:25" x14ac:dyDescent="0.3">
      <c r="A1465" t="s">
        <v>12</v>
      </c>
      <c r="B1465" t="s">
        <v>11</v>
      </c>
      <c r="C1465" t="s">
        <v>245</v>
      </c>
      <c r="D1465" t="s">
        <v>306</v>
      </c>
      <c r="E1465">
        <v>6</v>
      </c>
      <c r="F1465">
        <v>845</v>
      </c>
      <c r="G1465">
        <v>803</v>
      </c>
      <c r="H1465">
        <v>897</v>
      </c>
      <c r="I1465">
        <v>844</v>
      </c>
      <c r="J1465">
        <v>813</v>
      </c>
      <c r="K1465">
        <v>757</v>
      </c>
      <c r="L1465">
        <v>754</v>
      </c>
      <c r="M1465">
        <v>802</v>
      </c>
      <c r="N1465">
        <v>766</v>
      </c>
      <c r="O1465">
        <v>858</v>
      </c>
      <c r="P1465">
        <v>854</v>
      </c>
      <c r="Q1465">
        <v>882</v>
      </c>
      <c r="R1465">
        <v>930</v>
      </c>
      <c r="S1465">
        <v>958</v>
      </c>
      <c r="T1465">
        <v>944</v>
      </c>
      <c r="U1465">
        <v>940</v>
      </c>
      <c r="V1465">
        <v>1026</v>
      </c>
      <c r="W1465">
        <v>930</v>
      </c>
      <c r="X1465">
        <v>892</v>
      </c>
      <c r="Y1465">
        <v>940</v>
      </c>
    </row>
    <row r="1466" spans="1:25" x14ac:dyDescent="0.3">
      <c r="A1466" t="s">
        <v>12</v>
      </c>
      <c r="B1466" t="s">
        <v>11</v>
      </c>
      <c r="C1466" t="s">
        <v>245</v>
      </c>
      <c r="D1466" t="s">
        <v>306</v>
      </c>
      <c r="E1466">
        <v>7</v>
      </c>
      <c r="F1466">
        <v>919</v>
      </c>
      <c r="G1466">
        <v>838</v>
      </c>
      <c r="H1466">
        <v>807</v>
      </c>
      <c r="I1466">
        <v>904</v>
      </c>
      <c r="J1466">
        <v>830</v>
      </c>
      <c r="K1466">
        <v>814</v>
      </c>
      <c r="L1466">
        <v>773</v>
      </c>
      <c r="M1466">
        <v>755</v>
      </c>
      <c r="N1466">
        <v>791</v>
      </c>
      <c r="O1466">
        <v>761</v>
      </c>
      <c r="P1466">
        <v>853</v>
      </c>
      <c r="Q1466">
        <v>848</v>
      </c>
      <c r="R1466">
        <v>875</v>
      </c>
      <c r="S1466">
        <v>937</v>
      </c>
      <c r="T1466">
        <v>950</v>
      </c>
      <c r="U1466">
        <v>937</v>
      </c>
      <c r="V1466">
        <v>938</v>
      </c>
      <c r="W1466">
        <v>1047</v>
      </c>
      <c r="X1466">
        <v>925</v>
      </c>
      <c r="Y1466">
        <v>911</v>
      </c>
    </row>
    <row r="1467" spans="1:25" x14ac:dyDescent="0.3">
      <c r="A1467" t="s">
        <v>12</v>
      </c>
      <c r="B1467" t="s">
        <v>11</v>
      </c>
      <c r="C1467" t="s">
        <v>245</v>
      </c>
      <c r="D1467" t="s">
        <v>306</v>
      </c>
      <c r="E1467">
        <v>8</v>
      </c>
      <c r="F1467">
        <v>877</v>
      </c>
      <c r="G1467">
        <v>901</v>
      </c>
      <c r="H1467">
        <v>835</v>
      </c>
      <c r="I1467">
        <v>811</v>
      </c>
      <c r="J1467">
        <v>896</v>
      </c>
      <c r="K1467">
        <v>830</v>
      </c>
      <c r="L1467">
        <v>812</v>
      </c>
      <c r="M1467">
        <v>785</v>
      </c>
      <c r="N1467">
        <v>757</v>
      </c>
      <c r="O1467">
        <v>785</v>
      </c>
      <c r="P1467">
        <v>764</v>
      </c>
      <c r="Q1467">
        <v>838</v>
      </c>
      <c r="R1467">
        <v>851</v>
      </c>
      <c r="S1467">
        <v>862</v>
      </c>
      <c r="T1467">
        <v>949</v>
      </c>
      <c r="U1467">
        <v>929</v>
      </c>
      <c r="V1467">
        <v>923</v>
      </c>
      <c r="W1467">
        <v>962</v>
      </c>
      <c r="X1467">
        <v>1034</v>
      </c>
      <c r="Y1467">
        <v>942</v>
      </c>
    </row>
    <row r="1468" spans="1:25" x14ac:dyDescent="0.3">
      <c r="A1468" t="s">
        <v>12</v>
      </c>
      <c r="B1468" t="s">
        <v>11</v>
      </c>
      <c r="C1468" t="s">
        <v>245</v>
      </c>
      <c r="D1468" t="s">
        <v>306</v>
      </c>
      <c r="E1468">
        <v>9</v>
      </c>
      <c r="F1468">
        <v>964</v>
      </c>
      <c r="G1468">
        <v>869</v>
      </c>
      <c r="H1468">
        <v>898</v>
      </c>
      <c r="I1468">
        <v>848</v>
      </c>
      <c r="J1468">
        <v>805</v>
      </c>
      <c r="K1468">
        <v>898</v>
      </c>
      <c r="L1468">
        <v>824</v>
      </c>
      <c r="M1468">
        <v>819</v>
      </c>
      <c r="N1468">
        <v>766</v>
      </c>
      <c r="O1468">
        <v>756</v>
      </c>
      <c r="P1468">
        <v>790</v>
      </c>
      <c r="Q1468">
        <v>771</v>
      </c>
      <c r="R1468">
        <v>847</v>
      </c>
      <c r="S1468">
        <v>831</v>
      </c>
      <c r="T1468">
        <v>875</v>
      </c>
      <c r="U1468">
        <v>951</v>
      </c>
      <c r="V1468">
        <v>948</v>
      </c>
      <c r="W1468">
        <v>928</v>
      </c>
      <c r="X1468">
        <v>983</v>
      </c>
      <c r="Y1468">
        <v>1048</v>
      </c>
    </row>
    <row r="1469" spans="1:25" x14ac:dyDescent="0.3">
      <c r="A1469" t="s">
        <v>12</v>
      </c>
      <c r="B1469" t="s">
        <v>11</v>
      </c>
      <c r="C1469" t="s">
        <v>245</v>
      </c>
      <c r="D1469" t="s">
        <v>306</v>
      </c>
      <c r="E1469">
        <v>10</v>
      </c>
      <c r="F1469">
        <v>901</v>
      </c>
      <c r="G1469">
        <v>954</v>
      </c>
      <c r="H1469">
        <v>864</v>
      </c>
      <c r="I1469">
        <v>895</v>
      </c>
      <c r="J1469">
        <v>855</v>
      </c>
      <c r="K1469">
        <v>801</v>
      </c>
      <c r="L1469">
        <v>906</v>
      </c>
      <c r="M1469">
        <v>814</v>
      </c>
      <c r="N1469">
        <v>829</v>
      </c>
      <c r="O1469">
        <v>764</v>
      </c>
      <c r="P1469">
        <v>772</v>
      </c>
      <c r="Q1469">
        <v>784</v>
      </c>
      <c r="R1469">
        <v>764</v>
      </c>
      <c r="S1469">
        <v>848</v>
      </c>
      <c r="T1469">
        <v>818</v>
      </c>
      <c r="U1469">
        <v>880</v>
      </c>
      <c r="V1469">
        <v>956</v>
      </c>
      <c r="W1469">
        <v>969</v>
      </c>
      <c r="X1469">
        <v>941</v>
      </c>
      <c r="Y1469">
        <v>998</v>
      </c>
    </row>
    <row r="1470" spans="1:25" x14ac:dyDescent="0.3">
      <c r="A1470" t="s">
        <v>12</v>
      </c>
      <c r="B1470" t="s">
        <v>11</v>
      </c>
      <c r="C1470" t="s">
        <v>245</v>
      </c>
      <c r="D1470" t="s">
        <v>306</v>
      </c>
      <c r="E1470">
        <v>11</v>
      </c>
      <c r="F1470">
        <v>929</v>
      </c>
      <c r="G1470">
        <v>897</v>
      </c>
      <c r="H1470">
        <v>950</v>
      </c>
      <c r="I1470">
        <v>866</v>
      </c>
      <c r="J1470">
        <v>893</v>
      </c>
      <c r="K1470">
        <v>851</v>
      </c>
      <c r="L1470">
        <v>797</v>
      </c>
      <c r="M1470">
        <v>905</v>
      </c>
      <c r="N1470">
        <v>820</v>
      </c>
      <c r="O1470">
        <v>832</v>
      </c>
      <c r="P1470">
        <v>763</v>
      </c>
      <c r="Q1470">
        <v>763</v>
      </c>
      <c r="R1470">
        <v>778</v>
      </c>
      <c r="S1470">
        <v>748</v>
      </c>
      <c r="T1470">
        <v>862</v>
      </c>
      <c r="U1470">
        <v>806</v>
      </c>
      <c r="V1470">
        <v>870</v>
      </c>
      <c r="W1470">
        <v>967</v>
      </c>
      <c r="X1470">
        <v>982</v>
      </c>
      <c r="Y1470">
        <v>954</v>
      </c>
    </row>
    <row r="1471" spans="1:25" x14ac:dyDescent="0.3">
      <c r="A1471" t="s">
        <v>12</v>
      </c>
      <c r="B1471" t="s">
        <v>11</v>
      </c>
      <c r="C1471" t="s">
        <v>245</v>
      </c>
      <c r="D1471" t="s">
        <v>306</v>
      </c>
      <c r="E1471">
        <v>12</v>
      </c>
      <c r="F1471">
        <v>841</v>
      </c>
      <c r="G1471">
        <v>907</v>
      </c>
      <c r="H1471">
        <v>888</v>
      </c>
      <c r="I1471">
        <v>963</v>
      </c>
      <c r="J1471">
        <v>860</v>
      </c>
      <c r="K1471">
        <v>870</v>
      </c>
      <c r="L1471">
        <v>846</v>
      </c>
      <c r="M1471">
        <v>795</v>
      </c>
      <c r="N1471">
        <v>908</v>
      </c>
      <c r="O1471">
        <v>811</v>
      </c>
      <c r="P1471">
        <v>822</v>
      </c>
      <c r="Q1471">
        <v>749</v>
      </c>
      <c r="R1471">
        <v>762</v>
      </c>
      <c r="S1471">
        <v>766</v>
      </c>
      <c r="T1471">
        <v>754</v>
      </c>
      <c r="U1471">
        <v>855</v>
      </c>
      <c r="V1471">
        <v>823</v>
      </c>
      <c r="W1471">
        <v>896</v>
      </c>
      <c r="X1471">
        <v>970</v>
      </c>
      <c r="Y1471">
        <v>982</v>
      </c>
    </row>
    <row r="1472" spans="1:25" x14ac:dyDescent="0.3">
      <c r="A1472" t="s">
        <v>12</v>
      </c>
      <c r="B1472" t="s">
        <v>11</v>
      </c>
      <c r="C1472" t="s">
        <v>245</v>
      </c>
      <c r="D1472" t="s">
        <v>306</v>
      </c>
      <c r="E1472">
        <v>13</v>
      </c>
      <c r="F1472">
        <v>892</v>
      </c>
      <c r="G1472">
        <v>832</v>
      </c>
      <c r="H1472">
        <v>896</v>
      </c>
      <c r="I1472">
        <v>890</v>
      </c>
      <c r="J1472">
        <v>967</v>
      </c>
      <c r="K1472">
        <v>860</v>
      </c>
      <c r="L1472">
        <v>871</v>
      </c>
      <c r="M1472">
        <v>841</v>
      </c>
      <c r="N1472">
        <v>788</v>
      </c>
      <c r="O1472">
        <v>906</v>
      </c>
      <c r="P1472">
        <v>806</v>
      </c>
      <c r="Q1472">
        <v>815</v>
      </c>
      <c r="R1472">
        <v>761</v>
      </c>
      <c r="S1472">
        <v>763</v>
      </c>
      <c r="T1472">
        <v>760</v>
      </c>
      <c r="U1472">
        <v>754</v>
      </c>
      <c r="V1472">
        <v>872</v>
      </c>
      <c r="W1472">
        <v>844</v>
      </c>
      <c r="X1472">
        <v>899</v>
      </c>
      <c r="Y1472">
        <v>990</v>
      </c>
    </row>
    <row r="1473" spans="1:25" x14ac:dyDescent="0.3">
      <c r="A1473" t="s">
        <v>12</v>
      </c>
      <c r="B1473" t="s">
        <v>11</v>
      </c>
      <c r="C1473" t="s">
        <v>245</v>
      </c>
      <c r="D1473" t="s">
        <v>306</v>
      </c>
      <c r="E1473">
        <v>14</v>
      </c>
      <c r="F1473">
        <v>864</v>
      </c>
      <c r="G1473">
        <v>866</v>
      </c>
      <c r="H1473">
        <v>824</v>
      </c>
      <c r="I1473">
        <v>898</v>
      </c>
      <c r="J1473">
        <v>891</v>
      </c>
      <c r="K1473">
        <v>967</v>
      </c>
      <c r="L1473">
        <v>850</v>
      </c>
      <c r="M1473">
        <v>866</v>
      </c>
      <c r="N1473">
        <v>837</v>
      </c>
      <c r="O1473">
        <v>786</v>
      </c>
      <c r="P1473">
        <v>908</v>
      </c>
      <c r="Q1473">
        <v>811</v>
      </c>
      <c r="R1473">
        <v>811</v>
      </c>
      <c r="S1473">
        <v>759</v>
      </c>
      <c r="T1473">
        <v>751</v>
      </c>
      <c r="U1473">
        <v>758</v>
      </c>
      <c r="V1473">
        <v>754</v>
      </c>
      <c r="W1473">
        <v>871</v>
      </c>
      <c r="X1473">
        <v>839</v>
      </c>
      <c r="Y1473">
        <v>902</v>
      </c>
    </row>
    <row r="1474" spans="1:25" x14ac:dyDescent="0.3">
      <c r="A1474" t="s">
        <v>12</v>
      </c>
      <c r="B1474" t="s">
        <v>11</v>
      </c>
      <c r="C1474" t="s">
        <v>245</v>
      </c>
      <c r="D1474" t="s">
        <v>306</v>
      </c>
      <c r="E1474">
        <v>15</v>
      </c>
      <c r="F1474">
        <v>874</v>
      </c>
      <c r="G1474">
        <v>824</v>
      </c>
      <c r="H1474">
        <v>858</v>
      </c>
      <c r="I1474">
        <v>820</v>
      </c>
      <c r="J1474">
        <v>894</v>
      </c>
      <c r="K1474">
        <v>888</v>
      </c>
      <c r="L1474">
        <v>974</v>
      </c>
      <c r="M1474">
        <v>866</v>
      </c>
      <c r="N1474">
        <v>857</v>
      </c>
      <c r="O1474">
        <v>844</v>
      </c>
      <c r="P1474">
        <v>794</v>
      </c>
      <c r="Q1474">
        <v>912</v>
      </c>
      <c r="R1474">
        <v>807</v>
      </c>
      <c r="S1474">
        <v>819</v>
      </c>
      <c r="T1474">
        <v>763</v>
      </c>
      <c r="U1474">
        <v>755</v>
      </c>
      <c r="V1474">
        <v>760</v>
      </c>
      <c r="W1474">
        <v>765</v>
      </c>
      <c r="X1474">
        <v>883</v>
      </c>
      <c r="Y1474">
        <v>859</v>
      </c>
    </row>
    <row r="1475" spans="1:25" x14ac:dyDescent="0.3">
      <c r="A1475" t="s">
        <v>12</v>
      </c>
      <c r="B1475" t="s">
        <v>11</v>
      </c>
      <c r="C1475" t="s">
        <v>245</v>
      </c>
      <c r="D1475" t="s">
        <v>306</v>
      </c>
      <c r="E1475">
        <v>16</v>
      </c>
      <c r="F1475">
        <v>931</v>
      </c>
      <c r="G1475">
        <v>845</v>
      </c>
      <c r="H1475">
        <v>805</v>
      </c>
      <c r="I1475">
        <v>834</v>
      </c>
      <c r="J1475">
        <v>815</v>
      </c>
      <c r="K1475">
        <v>907</v>
      </c>
      <c r="L1475">
        <v>887</v>
      </c>
      <c r="M1475">
        <v>986</v>
      </c>
      <c r="N1475">
        <v>869</v>
      </c>
      <c r="O1475">
        <v>862</v>
      </c>
      <c r="P1475">
        <v>851</v>
      </c>
      <c r="Q1475">
        <v>792</v>
      </c>
      <c r="R1475">
        <v>915</v>
      </c>
      <c r="S1475">
        <v>818</v>
      </c>
      <c r="T1475">
        <v>822</v>
      </c>
      <c r="U1475">
        <v>767</v>
      </c>
      <c r="V1475">
        <v>756</v>
      </c>
      <c r="W1475">
        <v>776</v>
      </c>
      <c r="X1475">
        <v>773</v>
      </c>
      <c r="Y1475">
        <v>908</v>
      </c>
    </row>
    <row r="1476" spans="1:25" x14ac:dyDescent="0.3">
      <c r="A1476" t="s">
        <v>12</v>
      </c>
      <c r="B1476" t="s">
        <v>11</v>
      </c>
      <c r="C1476" t="s">
        <v>245</v>
      </c>
      <c r="D1476" t="s">
        <v>306</v>
      </c>
      <c r="E1476">
        <v>17</v>
      </c>
      <c r="F1476">
        <v>843</v>
      </c>
      <c r="G1476">
        <v>914</v>
      </c>
      <c r="H1476">
        <v>818</v>
      </c>
      <c r="I1476">
        <v>784</v>
      </c>
      <c r="J1476">
        <v>826</v>
      </c>
      <c r="K1476">
        <v>820</v>
      </c>
      <c r="L1476">
        <v>929</v>
      </c>
      <c r="M1476">
        <v>903</v>
      </c>
      <c r="N1476">
        <v>983</v>
      </c>
      <c r="O1476">
        <v>873</v>
      </c>
      <c r="P1476">
        <v>865</v>
      </c>
      <c r="Q1476">
        <v>834</v>
      </c>
      <c r="R1476">
        <v>773</v>
      </c>
      <c r="S1476">
        <v>916</v>
      </c>
      <c r="T1476">
        <v>834</v>
      </c>
      <c r="U1476">
        <v>863</v>
      </c>
      <c r="V1476">
        <v>776</v>
      </c>
      <c r="W1476">
        <v>763</v>
      </c>
      <c r="X1476">
        <v>788</v>
      </c>
      <c r="Y1476">
        <v>797</v>
      </c>
    </row>
    <row r="1477" spans="1:25" x14ac:dyDescent="0.3">
      <c r="A1477" t="s">
        <v>12</v>
      </c>
      <c r="B1477" t="s">
        <v>11</v>
      </c>
      <c r="C1477" t="s">
        <v>245</v>
      </c>
      <c r="D1477" t="s">
        <v>306</v>
      </c>
      <c r="E1477">
        <v>18</v>
      </c>
      <c r="F1477">
        <v>890</v>
      </c>
      <c r="G1477">
        <v>906</v>
      </c>
      <c r="H1477">
        <v>973</v>
      </c>
      <c r="I1477">
        <v>886</v>
      </c>
      <c r="J1477">
        <v>872</v>
      </c>
      <c r="K1477">
        <v>913</v>
      </c>
      <c r="L1477">
        <v>899</v>
      </c>
      <c r="M1477">
        <v>972</v>
      </c>
      <c r="N1477">
        <v>955</v>
      </c>
      <c r="O1477">
        <v>1070</v>
      </c>
      <c r="P1477">
        <v>964</v>
      </c>
      <c r="Q1477">
        <v>971</v>
      </c>
      <c r="R1477">
        <v>926</v>
      </c>
      <c r="S1477">
        <v>849</v>
      </c>
      <c r="T1477">
        <v>991</v>
      </c>
      <c r="U1477">
        <v>881</v>
      </c>
      <c r="V1477">
        <v>961</v>
      </c>
      <c r="W1477">
        <v>851</v>
      </c>
      <c r="X1477">
        <v>805</v>
      </c>
      <c r="Y1477">
        <v>869</v>
      </c>
    </row>
    <row r="1478" spans="1:25" x14ac:dyDescent="0.3">
      <c r="A1478" t="s">
        <v>12</v>
      </c>
      <c r="B1478" t="s">
        <v>11</v>
      </c>
      <c r="C1478" t="s">
        <v>245</v>
      </c>
      <c r="D1478" t="s">
        <v>306</v>
      </c>
      <c r="E1478">
        <v>19</v>
      </c>
      <c r="F1478">
        <v>997</v>
      </c>
      <c r="G1478">
        <v>1176</v>
      </c>
      <c r="H1478">
        <v>1290</v>
      </c>
      <c r="I1478">
        <v>1382</v>
      </c>
      <c r="J1478">
        <v>1353</v>
      </c>
      <c r="K1478">
        <v>1337</v>
      </c>
      <c r="L1478">
        <v>1393</v>
      </c>
      <c r="M1478">
        <v>1015</v>
      </c>
      <c r="N1478">
        <v>1228</v>
      </c>
      <c r="O1478">
        <v>1433</v>
      </c>
      <c r="P1478">
        <v>1498</v>
      </c>
      <c r="Q1478">
        <v>1437</v>
      </c>
      <c r="R1478">
        <v>1276</v>
      </c>
      <c r="S1478">
        <v>1305</v>
      </c>
      <c r="T1478">
        <v>1369</v>
      </c>
      <c r="U1478">
        <v>1403</v>
      </c>
      <c r="V1478">
        <v>1151</v>
      </c>
      <c r="W1478">
        <v>1233</v>
      </c>
      <c r="X1478">
        <v>1096</v>
      </c>
      <c r="Y1478">
        <v>1038</v>
      </c>
    </row>
    <row r="1479" spans="1:25" x14ac:dyDescent="0.3">
      <c r="A1479" t="s">
        <v>12</v>
      </c>
      <c r="B1479" t="s">
        <v>11</v>
      </c>
      <c r="C1479" t="s">
        <v>245</v>
      </c>
      <c r="D1479" t="s">
        <v>306</v>
      </c>
      <c r="E1479">
        <v>20</v>
      </c>
      <c r="F1479">
        <v>1111</v>
      </c>
      <c r="G1479">
        <v>1218</v>
      </c>
      <c r="H1479">
        <v>1458</v>
      </c>
      <c r="I1479">
        <v>1550</v>
      </c>
      <c r="J1479">
        <v>1615</v>
      </c>
      <c r="K1479">
        <v>1636</v>
      </c>
      <c r="L1479">
        <v>1583</v>
      </c>
      <c r="M1479">
        <v>1484</v>
      </c>
      <c r="N1479">
        <v>1213</v>
      </c>
      <c r="O1479">
        <v>1499</v>
      </c>
      <c r="P1479">
        <v>1719</v>
      </c>
      <c r="Q1479">
        <v>1724</v>
      </c>
      <c r="R1479">
        <v>1594</v>
      </c>
      <c r="S1479">
        <v>1480</v>
      </c>
      <c r="T1479">
        <v>1508</v>
      </c>
      <c r="U1479">
        <v>1486</v>
      </c>
      <c r="V1479">
        <v>1595</v>
      </c>
      <c r="W1479">
        <v>1285</v>
      </c>
      <c r="X1479">
        <v>1372</v>
      </c>
      <c r="Y1479">
        <v>1223</v>
      </c>
    </row>
    <row r="1480" spans="1:25" x14ac:dyDescent="0.3">
      <c r="A1480" t="s">
        <v>12</v>
      </c>
      <c r="B1480" t="s">
        <v>11</v>
      </c>
      <c r="C1480" t="s">
        <v>245</v>
      </c>
      <c r="D1480" t="s">
        <v>306</v>
      </c>
      <c r="E1480">
        <v>21</v>
      </c>
      <c r="F1480">
        <v>1113</v>
      </c>
      <c r="G1480">
        <v>1182</v>
      </c>
      <c r="H1480">
        <v>1365</v>
      </c>
      <c r="I1480">
        <v>1577</v>
      </c>
      <c r="J1480">
        <v>1650</v>
      </c>
      <c r="K1480">
        <v>1715</v>
      </c>
      <c r="L1480">
        <v>1713</v>
      </c>
      <c r="M1480">
        <v>1584</v>
      </c>
      <c r="N1480">
        <v>1539</v>
      </c>
      <c r="O1480">
        <v>1341</v>
      </c>
      <c r="P1480">
        <v>1624</v>
      </c>
      <c r="Q1480">
        <v>1813</v>
      </c>
      <c r="R1480">
        <v>1707</v>
      </c>
      <c r="S1480">
        <v>1617</v>
      </c>
      <c r="T1480">
        <v>1574</v>
      </c>
      <c r="U1480">
        <v>1512</v>
      </c>
      <c r="V1480">
        <v>1673</v>
      </c>
      <c r="W1480">
        <v>1620</v>
      </c>
      <c r="X1480">
        <v>1324</v>
      </c>
      <c r="Y1480">
        <v>1396</v>
      </c>
    </row>
    <row r="1481" spans="1:25" x14ac:dyDescent="0.3">
      <c r="A1481" t="s">
        <v>12</v>
      </c>
      <c r="B1481" t="s">
        <v>11</v>
      </c>
      <c r="C1481" t="s">
        <v>245</v>
      </c>
      <c r="D1481" t="s">
        <v>306</v>
      </c>
      <c r="E1481">
        <v>22</v>
      </c>
      <c r="F1481">
        <v>956</v>
      </c>
      <c r="G1481">
        <v>1077</v>
      </c>
      <c r="H1481">
        <v>1210</v>
      </c>
      <c r="I1481">
        <v>1382</v>
      </c>
      <c r="J1481">
        <v>1510</v>
      </c>
      <c r="K1481">
        <v>1542</v>
      </c>
      <c r="L1481">
        <v>1563</v>
      </c>
      <c r="M1481">
        <v>1532</v>
      </c>
      <c r="N1481">
        <v>1375</v>
      </c>
      <c r="O1481">
        <v>1343</v>
      </c>
      <c r="P1481">
        <v>1348</v>
      </c>
      <c r="Q1481">
        <v>1546</v>
      </c>
      <c r="R1481">
        <v>1638</v>
      </c>
      <c r="S1481">
        <v>1581</v>
      </c>
      <c r="T1481">
        <v>1494</v>
      </c>
      <c r="U1481">
        <v>1460</v>
      </c>
      <c r="V1481">
        <v>1463</v>
      </c>
      <c r="W1481">
        <v>1529</v>
      </c>
      <c r="X1481">
        <v>1469</v>
      </c>
      <c r="Y1481">
        <v>1260</v>
      </c>
    </row>
    <row r="1482" spans="1:25" x14ac:dyDescent="0.3">
      <c r="A1482" t="s">
        <v>12</v>
      </c>
      <c r="B1482" t="s">
        <v>11</v>
      </c>
      <c r="C1482" t="s">
        <v>245</v>
      </c>
      <c r="D1482" t="s">
        <v>306</v>
      </c>
      <c r="E1482">
        <v>23</v>
      </c>
      <c r="F1482">
        <v>807</v>
      </c>
      <c r="G1482">
        <v>929</v>
      </c>
      <c r="H1482">
        <v>1113</v>
      </c>
      <c r="I1482">
        <v>1185</v>
      </c>
      <c r="J1482">
        <v>1328</v>
      </c>
      <c r="K1482">
        <v>1431</v>
      </c>
      <c r="L1482">
        <v>1434</v>
      </c>
      <c r="M1482">
        <v>1456</v>
      </c>
      <c r="N1482">
        <v>1325</v>
      </c>
      <c r="O1482">
        <v>1241</v>
      </c>
      <c r="P1482">
        <v>1268</v>
      </c>
      <c r="Q1482">
        <v>1299</v>
      </c>
      <c r="R1482">
        <v>1435</v>
      </c>
      <c r="S1482">
        <v>1456</v>
      </c>
      <c r="T1482">
        <v>1430</v>
      </c>
      <c r="U1482">
        <v>1430</v>
      </c>
      <c r="V1482">
        <v>1345</v>
      </c>
      <c r="W1482">
        <v>1344</v>
      </c>
      <c r="X1482">
        <v>1418</v>
      </c>
      <c r="Y1482">
        <v>1365</v>
      </c>
    </row>
    <row r="1483" spans="1:25" x14ac:dyDescent="0.3">
      <c r="A1483" t="s">
        <v>12</v>
      </c>
      <c r="B1483" t="s">
        <v>11</v>
      </c>
      <c r="C1483" t="s">
        <v>245</v>
      </c>
      <c r="D1483" t="s">
        <v>306</v>
      </c>
      <c r="E1483">
        <v>24</v>
      </c>
      <c r="F1483">
        <v>830</v>
      </c>
      <c r="G1483">
        <v>804</v>
      </c>
      <c r="H1483">
        <v>953</v>
      </c>
      <c r="I1483">
        <v>1151</v>
      </c>
      <c r="J1483">
        <v>1201</v>
      </c>
      <c r="K1483">
        <v>1260</v>
      </c>
      <c r="L1483">
        <v>1350</v>
      </c>
      <c r="M1483">
        <v>1355</v>
      </c>
      <c r="N1483">
        <v>1320</v>
      </c>
      <c r="O1483">
        <v>1221</v>
      </c>
      <c r="P1483">
        <v>1137</v>
      </c>
      <c r="Q1483">
        <v>1254</v>
      </c>
      <c r="R1483">
        <v>1186</v>
      </c>
      <c r="S1483">
        <v>1335</v>
      </c>
      <c r="T1483">
        <v>1386</v>
      </c>
      <c r="U1483">
        <v>1353</v>
      </c>
      <c r="V1483">
        <v>1388</v>
      </c>
      <c r="W1483">
        <v>1256</v>
      </c>
      <c r="X1483">
        <v>1288</v>
      </c>
      <c r="Y1483">
        <v>1304</v>
      </c>
    </row>
    <row r="1484" spans="1:25" x14ac:dyDescent="0.3">
      <c r="A1484" t="s">
        <v>12</v>
      </c>
      <c r="B1484" t="s">
        <v>11</v>
      </c>
      <c r="C1484" t="s">
        <v>245</v>
      </c>
      <c r="D1484" t="s">
        <v>306</v>
      </c>
      <c r="E1484">
        <v>25</v>
      </c>
      <c r="F1484">
        <v>913</v>
      </c>
      <c r="G1484">
        <v>813</v>
      </c>
      <c r="H1484">
        <v>847</v>
      </c>
      <c r="I1484">
        <v>959</v>
      </c>
      <c r="J1484">
        <v>1146</v>
      </c>
      <c r="K1484">
        <v>1179</v>
      </c>
      <c r="L1484">
        <v>1238</v>
      </c>
      <c r="M1484">
        <v>1322</v>
      </c>
      <c r="N1484">
        <v>1251</v>
      </c>
      <c r="O1484">
        <v>1233</v>
      </c>
      <c r="P1484">
        <v>1139</v>
      </c>
      <c r="Q1484">
        <v>1089</v>
      </c>
      <c r="R1484">
        <v>1204</v>
      </c>
      <c r="S1484">
        <v>1183</v>
      </c>
      <c r="T1484">
        <v>1293</v>
      </c>
      <c r="U1484">
        <v>1305</v>
      </c>
      <c r="V1484">
        <v>1314</v>
      </c>
      <c r="W1484">
        <v>1323</v>
      </c>
      <c r="X1484">
        <v>1221</v>
      </c>
      <c r="Y1484">
        <v>1229</v>
      </c>
    </row>
    <row r="1485" spans="1:25" x14ac:dyDescent="0.3">
      <c r="A1485" t="s">
        <v>12</v>
      </c>
      <c r="B1485" t="s">
        <v>11</v>
      </c>
      <c r="C1485" t="s">
        <v>245</v>
      </c>
      <c r="D1485" t="s">
        <v>306</v>
      </c>
      <c r="E1485">
        <v>26</v>
      </c>
      <c r="F1485">
        <v>944</v>
      </c>
      <c r="G1485">
        <v>940</v>
      </c>
      <c r="H1485">
        <v>843</v>
      </c>
      <c r="I1485">
        <v>853</v>
      </c>
      <c r="J1485">
        <v>984</v>
      </c>
      <c r="K1485">
        <v>1118</v>
      </c>
      <c r="L1485">
        <v>1133</v>
      </c>
      <c r="M1485">
        <v>1160</v>
      </c>
      <c r="N1485">
        <v>1234</v>
      </c>
      <c r="O1485">
        <v>1167</v>
      </c>
      <c r="P1485">
        <v>1166</v>
      </c>
      <c r="Q1485">
        <v>1081</v>
      </c>
      <c r="R1485">
        <v>1063</v>
      </c>
      <c r="S1485">
        <v>1166</v>
      </c>
      <c r="T1485">
        <v>1142</v>
      </c>
      <c r="U1485">
        <v>1273</v>
      </c>
      <c r="V1485">
        <v>1254</v>
      </c>
      <c r="W1485">
        <v>1238</v>
      </c>
      <c r="X1485">
        <v>1294</v>
      </c>
      <c r="Y1485">
        <v>1242</v>
      </c>
    </row>
    <row r="1486" spans="1:25" x14ac:dyDescent="0.3">
      <c r="A1486" t="s">
        <v>12</v>
      </c>
      <c r="B1486" t="s">
        <v>11</v>
      </c>
      <c r="C1486" t="s">
        <v>245</v>
      </c>
      <c r="D1486" t="s">
        <v>306</v>
      </c>
      <c r="E1486">
        <v>27</v>
      </c>
      <c r="F1486">
        <v>966</v>
      </c>
      <c r="G1486">
        <v>937</v>
      </c>
      <c r="H1486">
        <v>924</v>
      </c>
      <c r="I1486">
        <v>858</v>
      </c>
      <c r="J1486">
        <v>887</v>
      </c>
      <c r="K1486">
        <v>1015</v>
      </c>
      <c r="L1486">
        <v>1059</v>
      </c>
      <c r="M1486">
        <v>1126</v>
      </c>
      <c r="N1486">
        <v>1088</v>
      </c>
      <c r="O1486">
        <v>1178</v>
      </c>
      <c r="P1486">
        <v>1132</v>
      </c>
      <c r="Q1486">
        <v>1122</v>
      </c>
      <c r="R1486">
        <v>1024</v>
      </c>
      <c r="S1486">
        <v>986</v>
      </c>
      <c r="T1486">
        <v>1136</v>
      </c>
      <c r="U1486">
        <v>1140</v>
      </c>
      <c r="V1486">
        <v>1232</v>
      </c>
      <c r="W1486">
        <v>1208</v>
      </c>
      <c r="X1486">
        <v>1274</v>
      </c>
      <c r="Y1486">
        <v>1235</v>
      </c>
    </row>
    <row r="1487" spans="1:25" x14ac:dyDescent="0.3">
      <c r="A1487" t="s">
        <v>12</v>
      </c>
      <c r="B1487" t="s">
        <v>11</v>
      </c>
      <c r="C1487" t="s">
        <v>245</v>
      </c>
      <c r="D1487" t="s">
        <v>306</v>
      </c>
      <c r="E1487">
        <v>28</v>
      </c>
      <c r="F1487">
        <v>1009</v>
      </c>
      <c r="G1487">
        <v>962</v>
      </c>
      <c r="H1487">
        <v>947</v>
      </c>
      <c r="I1487">
        <v>923</v>
      </c>
      <c r="J1487">
        <v>865</v>
      </c>
      <c r="K1487">
        <v>899</v>
      </c>
      <c r="L1487">
        <v>1031</v>
      </c>
      <c r="M1487">
        <v>1072</v>
      </c>
      <c r="N1487">
        <v>1063</v>
      </c>
      <c r="O1487">
        <v>1076</v>
      </c>
      <c r="P1487">
        <v>1122</v>
      </c>
      <c r="Q1487">
        <v>1068</v>
      </c>
      <c r="R1487">
        <v>1067</v>
      </c>
      <c r="S1487">
        <v>994</v>
      </c>
      <c r="T1487">
        <v>986</v>
      </c>
      <c r="U1487">
        <v>1103</v>
      </c>
      <c r="V1487">
        <v>1099</v>
      </c>
      <c r="W1487">
        <v>1183</v>
      </c>
      <c r="X1487">
        <v>1228</v>
      </c>
      <c r="Y1487">
        <v>1219</v>
      </c>
    </row>
    <row r="1488" spans="1:25" x14ac:dyDescent="0.3">
      <c r="A1488" t="s">
        <v>12</v>
      </c>
      <c r="B1488" t="s">
        <v>11</v>
      </c>
      <c r="C1488" t="s">
        <v>245</v>
      </c>
      <c r="D1488" t="s">
        <v>306</v>
      </c>
      <c r="E1488">
        <v>29</v>
      </c>
      <c r="F1488">
        <v>1029</v>
      </c>
      <c r="G1488">
        <v>981</v>
      </c>
      <c r="H1488">
        <v>945</v>
      </c>
      <c r="I1488">
        <v>953</v>
      </c>
      <c r="J1488">
        <v>930</v>
      </c>
      <c r="K1488">
        <v>887</v>
      </c>
      <c r="L1488">
        <v>893</v>
      </c>
      <c r="M1488">
        <v>1072</v>
      </c>
      <c r="N1488">
        <v>1057</v>
      </c>
      <c r="O1488">
        <v>1065</v>
      </c>
      <c r="P1488">
        <v>1039</v>
      </c>
      <c r="Q1488">
        <v>1093</v>
      </c>
      <c r="R1488">
        <v>1019</v>
      </c>
      <c r="S1488">
        <v>1034</v>
      </c>
      <c r="T1488">
        <v>980</v>
      </c>
      <c r="U1488">
        <v>986</v>
      </c>
      <c r="V1488">
        <v>1091</v>
      </c>
      <c r="W1488">
        <v>1085</v>
      </c>
      <c r="X1488">
        <v>1227</v>
      </c>
      <c r="Y1488">
        <v>1206</v>
      </c>
    </row>
    <row r="1489" spans="1:25" x14ac:dyDescent="0.3">
      <c r="A1489" t="s">
        <v>12</v>
      </c>
      <c r="B1489" t="s">
        <v>11</v>
      </c>
      <c r="C1489" t="s">
        <v>245</v>
      </c>
      <c r="D1489" t="s">
        <v>306</v>
      </c>
      <c r="E1489">
        <v>30</v>
      </c>
      <c r="F1489">
        <v>965</v>
      </c>
      <c r="G1489">
        <v>1014</v>
      </c>
      <c r="H1489">
        <v>979</v>
      </c>
      <c r="I1489">
        <v>938</v>
      </c>
      <c r="J1489">
        <v>938</v>
      </c>
      <c r="K1489">
        <v>928</v>
      </c>
      <c r="L1489">
        <v>861</v>
      </c>
      <c r="M1489">
        <v>887</v>
      </c>
      <c r="N1489">
        <v>1072</v>
      </c>
      <c r="O1489">
        <v>1047</v>
      </c>
      <c r="P1489">
        <v>1027</v>
      </c>
      <c r="Q1489">
        <v>1012</v>
      </c>
      <c r="R1489">
        <v>1039</v>
      </c>
      <c r="S1489">
        <v>997</v>
      </c>
      <c r="T1489">
        <v>1012</v>
      </c>
      <c r="U1489">
        <v>963</v>
      </c>
      <c r="V1489">
        <v>968</v>
      </c>
      <c r="W1489">
        <v>1070</v>
      </c>
      <c r="X1489">
        <v>1092</v>
      </c>
      <c r="Y1489">
        <v>1192</v>
      </c>
    </row>
    <row r="1490" spans="1:25" x14ac:dyDescent="0.3">
      <c r="A1490" t="s">
        <v>12</v>
      </c>
      <c r="B1490" t="s">
        <v>11</v>
      </c>
      <c r="C1490" t="s">
        <v>245</v>
      </c>
      <c r="D1490" t="s">
        <v>306</v>
      </c>
      <c r="E1490">
        <v>31</v>
      </c>
      <c r="F1490">
        <v>1083</v>
      </c>
      <c r="G1490">
        <v>974</v>
      </c>
      <c r="H1490">
        <v>1015</v>
      </c>
      <c r="I1490">
        <v>990</v>
      </c>
      <c r="J1490">
        <v>949</v>
      </c>
      <c r="K1490">
        <v>924</v>
      </c>
      <c r="L1490">
        <v>927</v>
      </c>
      <c r="M1490">
        <v>860</v>
      </c>
      <c r="N1490">
        <v>890</v>
      </c>
      <c r="O1490">
        <v>1065</v>
      </c>
      <c r="P1490">
        <v>1038</v>
      </c>
      <c r="Q1490">
        <v>999</v>
      </c>
      <c r="R1490">
        <v>981</v>
      </c>
      <c r="S1490">
        <v>992</v>
      </c>
      <c r="T1490">
        <v>977</v>
      </c>
      <c r="U1490">
        <v>1011</v>
      </c>
      <c r="V1490">
        <v>934</v>
      </c>
      <c r="W1490">
        <v>936</v>
      </c>
      <c r="X1490">
        <v>1082</v>
      </c>
      <c r="Y1490">
        <v>1094</v>
      </c>
    </row>
    <row r="1491" spans="1:25" x14ac:dyDescent="0.3">
      <c r="A1491" t="s">
        <v>12</v>
      </c>
      <c r="B1491" t="s">
        <v>11</v>
      </c>
      <c r="C1491" t="s">
        <v>245</v>
      </c>
      <c r="D1491" t="s">
        <v>306</v>
      </c>
      <c r="E1491">
        <v>32</v>
      </c>
      <c r="F1491">
        <v>977</v>
      </c>
      <c r="G1491">
        <v>1061</v>
      </c>
      <c r="H1491">
        <v>955</v>
      </c>
      <c r="I1491">
        <v>1013</v>
      </c>
      <c r="J1491">
        <v>994</v>
      </c>
      <c r="K1491">
        <v>934</v>
      </c>
      <c r="L1491">
        <v>906</v>
      </c>
      <c r="M1491">
        <v>920</v>
      </c>
      <c r="N1491">
        <v>862</v>
      </c>
      <c r="O1491">
        <v>876</v>
      </c>
      <c r="P1491">
        <v>1048</v>
      </c>
      <c r="Q1491">
        <v>1043</v>
      </c>
      <c r="R1491">
        <v>975</v>
      </c>
      <c r="S1491">
        <v>978</v>
      </c>
      <c r="T1491">
        <v>970</v>
      </c>
      <c r="U1491">
        <v>971</v>
      </c>
      <c r="V1491">
        <v>991</v>
      </c>
      <c r="W1491">
        <v>927</v>
      </c>
      <c r="X1491">
        <v>951</v>
      </c>
      <c r="Y1491">
        <v>1078</v>
      </c>
    </row>
    <row r="1492" spans="1:25" x14ac:dyDescent="0.3">
      <c r="A1492" t="s">
        <v>12</v>
      </c>
      <c r="B1492" t="s">
        <v>11</v>
      </c>
      <c r="C1492" t="s">
        <v>245</v>
      </c>
      <c r="D1492" t="s">
        <v>306</v>
      </c>
      <c r="E1492">
        <v>33</v>
      </c>
      <c r="F1492">
        <v>1036</v>
      </c>
      <c r="G1492">
        <v>972</v>
      </c>
      <c r="H1492">
        <v>1053</v>
      </c>
      <c r="I1492">
        <v>942</v>
      </c>
      <c r="J1492">
        <v>1001</v>
      </c>
      <c r="K1492">
        <v>1020</v>
      </c>
      <c r="L1492">
        <v>918</v>
      </c>
      <c r="M1492">
        <v>894</v>
      </c>
      <c r="N1492">
        <v>919</v>
      </c>
      <c r="O1492">
        <v>866</v>
      </c>
      <c r="P1492">
        <v>865</v>
      </c>
      <c r="Q1492">
        <v>1009</v>
      </c>
      <c r="R1492">
        <v>1009</v>
      </c>
      <c r="S1492">
        <v>941</v>
      </c>
      <c r="T1492">
        <v>944</v>
      </c>
      <c r="U1492">
        <v>947</v>
      </c>
      <c r="V1492">
        <v>963</v>
      </c>
      <c r="W1492">
        <v>992</v>
      </c>
      <c r="X1492">
        <v>938</v>
      </c>
      <c r="Y1492">
        <v>940</v>
      </c>
    </row>
    <row r="1493" spans="1:25" x14ac:dyDescent="0.3">
      <c r="A1493" t="s">
        <v>12</v>
      </c>
      <c r="B1493" t="s">
        <v>11</v>
      </c>
      <c r="C1493" t="s">
        <v>245</v>
      </c>
      <c r="D1493" t="s">
        <v>306</v>
      </c>
      <c r="E1493">
        <v>34</v>
      </c>
      <c r="F1493">
        <v>1034</v>
      </c>
      <c r="G1493">
        <v>1023</v>
      </c>
      <c r="H1493">
        <v>940</v>
      </c>
      <c r="I1493">
        <v>1051</v>
      </c>
      <c r="J1493">
        <v>938</v>
      </c>
      <c r="K1493">
        <v>981</v>
      </c>
      <c r="L1493">
        <v>999</v>
      </c>
      <c r="M1493">
        <v>908</v>
      </c>
      <c r="N1493">
        <v>899</v>
      </c>
      <c r="O1493">
        <v>901</v>
      </c>
      <c r="P1493">
        <v>844</v>
      </c>
      <c r="Q1493">
        <v>870</v>
      </c>
      <c r="R1493">
        <v>993</v>
      </c>
      <c r="S1493">
        <v>979</v>
      </c>
      <c r="T1493">
        <v>935</v>
      </c>
      <c r="U1493">
        <v>944</v>
      </c>
      <c r="V1493">
        <v>953</v>
      </c>
      <c r="W1493">
        <v>947</v>
      </c>
      <c r="X1493">
        <v>998</v>
      </c>
      <c r="Y1493">
        <v>926</v>
      </c>
    </row>
    <row r="1494" spans="1:25" x14ac:dyDescent="0.3">
      <c r="A1494" t="s">
        <v>12</v>
      </c>
      <c r="B1494" t="s">
        <v>11</v>
      </c>
      <c r="C1494" t="s">
        <v>245</v>
      </c>
      <c r="D1494" t="s">
        <v>306</v>
      </c>
      <c r="E1494">
        <v>35</v>
      </c>
      <c r="F1494">
        <v>997</v>
      </c>
      <c r="G1494">
        <v>1028</v>
      </c>
      <c r="H1494">
        <v>997</v>
      </c>
      <c r="I1494">
        <v>945</v>
      </c>
      <c r="J1494">
        <v>1066</v>
      </c>
      <c r="K1494">
        <v>948</v>
      </c>
      <c r="L1494">
        <v>982</v>
      </c>
      <c r="M1494">
        <v>995</v>
      </c>
      <c r="N1494">
        <v>912</v>
      </c>
      <c r="O1494">
        <v>910</v>
      </c>
      <c r="P1494">
        <v>895</v>
      </c>
      <c r="Q1494">
        <v>836</v>
      </c>
      <c r="R1494">
        <v>839</v>
      </c>
      <c r="S1494">
        <v>1005</v>
      </c>
      <c r="T1494">
        <v>992</v>
      </c>
      <c r="U1494">
        <v>918</v>
      </c>
      <c r="V1494">
        <v>915</v>
      </c>
      <c r="W1494">
        <v>977</v>
      </c>
      <c r="X1494">
        <v>958</v>
      </c>
      <c r="Y1494">
        <v>978</v>
      </c>
    </row>
    <row r="1495" spans="1:25" x14ac:dyDescent="0.3">
      <c r="A1495" t="s">
        <v>12</v>
      </c>
      <c r="B1495" t="s">
        <v>11</v>
      </c>
      <c r="C1495" t="s">
        <v>245</v>
      </c>
      <c r="D1495" t="s">
        <v>306</v>
      </c>
      <c r="E1495">
        <v>36</v>
      </c>
      <c r="F1495">
        <v>1010</v>
      </c>
      <c r="G1495">
        <v>992</v>
      </c>
      <c r="H1495">
        <v>1032</v>
      </c>
      <c r="I1495">
        <v>1002</v>
      </c>
      <c r="J1495">
        <v>959</v>
      </c>
      <c r="K1495">
        <v>1052</v>
      </c>
      <c r="L1495">
        <v>950</v>
      </c>
      <c r="M1495">
        <v>994</v>
      </c>
      <c r="N1495">
        <v>975</v>
      </c>
      <c r="O1495">
        <v>922</v>
      </c>
      <c r="P1495">
        <v>868</v>
      </c>
      <c r="Q1495">
        <v>851</v>
      </c>
      <c r="R1495">
        <v>819</v>
      </c>
      <c r="S1495">
        <v>811</v>
      </c>
      <c r="T1495">
        <v>991</v>
      </c>
      <c r="U1495">
        <v>964</v>
      </c>
      <c r="V1495">
        <v>889</v>
      </c>
      <c r="W1495">
        <v>883</v>
      </c>
      <c r="X1495">
        <v>987</v>
      </c>
      <c r="Y1495">
        <v>938</v>
      </c>
    </row>
    <row r="1496" spans="1:25" x14ac:dyDescent="0.3">
      <c r="A1496" t="s">
        <v>12</v>
      </c>
      <c r="B1496" t="s">
        <v>11</v>
      </c>
      <c r="C1496" t="s">
        <v>245</v>
      </c>
      <c r="D1496" t="s">
        <v>306</v>
      </c>
      <c r="E1496">
        <v>37</v>
      </c>
      <c r="F1496">
        <v>997</v>
      </c>
      <c r="G1496">
        <v>998</v>
      </c>
      <c r="H1496">
        <v>976</v>
      </c>
      <c r="I1496">
        <v>1036</v>
      </c>
      <c r="J1496">
        <v>989</v>
      </c>
      <c r="K1496">
        <v>979</v>
      </c>
      <c r="L1496">
        <v>1054</v>
      </c>
      <c r="M1496">
        <v>962</v>
      </c>
      <c r="N1496">
        <v>1002</v>
      </c>
      <c r="O1496">
        <v>962</v>
      </c>
      <c r="P1496">
        <v>923</v>
      </c>
      <c r="Q1496">
        <v>848</v>
      </c>
      <c r="R1496">
        <v>852</v>
      </c>
      <c r="S1496">
        <v>801</v>
      </c>
      <c r="T1496">
        <v>807</v>
      </c>
      <c r="U1496">
        <v>967</v>
      </c>
      <c r="V1496">
        <v>977</v>
      </c>
      <c r="W1496">
        <v>877</v>
      </c>
      <c r="X1496">
        <v>864</v>
      </c>
      <c r="Y1496">
        <v>974</v>
      </c>
    </row>
    <row r="1497" spans="1:25" x14ac:dyDescent="0.3">
      <c r="A1497" t="s">
        <v>12</v>
      </c>
      <c r="B1497" t="s">
        <v>11</v>
      </c>
      <c r="C1497" t="s">
        <v>245</v>
      </c>
      <c r="D1497" t="s">
        <v>306</v>
      </c>
      <c r="E1497">
        <v>38</v>
      </c>
      <c r="F1497">
        <v>982</v>
      </c>
      <c r="G1497">
        <v>994</v>
      </c>
      <c r="H1497">
        <v>1004</v>
      </c>
      <c r="I1497">
        <v>984</v>
      </c>
      <c r="J1497">
        <v>1014</v>
      </c>
      <c r="K1497">
        <v>989</v>
      </c>
      <c r="L1497">
        <v>974</v>
      </c>
      <c r="M1497">
        <v>1040</v>
      </c>
      <c r="N1497">
        <v>925</v>
      </c>
      <c r="O1497">
        <v>1002</v>
      </c>
      <c r="P1497">
        <v>955</v>
      </c>
      <c r="Q1497">
        <v>925</v>
      </c>
      <c r="R1497">
        <v>828</v>
      </c>
      <c r="S1497">
        <v>841</v>
      </c>
      <c r="T1497">
        <v>797</v>
      </c>
      <c r="U1497">
        <v>818</v>
      </c>
      <c r="V1497">
        <v>963</v>
      </c>
      <c r="W1497">
        <v>988</v>
      </c>
      <c r="X1497">
        <v>876</v>
      </c>
      <c r="Y1497">
        <v>868</v>
      </c>
    </row>
    <row r="1498" spans="1:25" x14ac:dyDescent="0.3">
      <c r="A1498" t="s">
        <v>12</v>
      </c>
      <c r="B1498" t="s">
        <v>11</v>
      </c>
      <c r="C1498" t="s">
        <v>245</v>
      </c>
      <c r="D1498" t="s">
        <v>306</v>
      </c>
      <c r="E1498">
        <v>39</v>
      </c>
      <c r="F1498">
        <v>961</v>
      </c>
      <c r="G1498">
        <v>981</v>
      </c>
      <c r="H1498">
        <v>1002</v>
      </c>
      <c r="I1498">
        <v>1020</v>
      </c>
      <c r="J1498">
        <v>989</v>
      </c>
      <c r="K1498">
        <v>1011</v>
      </c>
      <c r="L1498">
        <v>989</v>
      </c>
      <c r="M1498">
        <v>976</v>
      </c>
      <c r="N1498">
        <v>1035</v>
      </c>
      <c r="O1498">
        <v>928</v>
      </c>
      <c r="P1498">
        <v>995</v>
      </c>
      <c r="Q1498">
        <v>964</v>
      </c>
      <c r="R1498">
        <v>891</v>
      </c>
      <c r="S1498">
        <v>819</v>
      </c>
      <c r="T1498">
        <v>834</v>
      </c>
      <c r="U1498">
        <v>794</v>
      </c>
      <c r="V1498">
        <v>792</v>
      </c>
      <c r="W1498">
        <v>975</v>
      </c>
      <c r="X1498">
        <v>986</v>
      </c>
      <c r="Y1498">
        <v>879</v>
      </c>
    </row>
    <row r="1499" spans="1:25" x14ac:dyDescent="0.3">
      <c r="A1499" t="s">
        <v>12</v>
      </c>
      <c r="B1499" t="s">
        <v>11</v>
      </c>
      <c r="C1499" t="s">
        <v>245</v>
      </c>
      <c r="D1499" t="s">
        <v>306</v>
      </c>
      <c r="E1499">
        <v>40</v>
      </c>
      <c r="F1499">
        <v>944</v>
      </c>
      <c r="G1499">
        <v>967</v>
      </c>
      <c r="H1499">
        <v>979</v>
      </c>
      <c r="I1499">
        <v>1010</v>
      </c>
      <c r="J1499">
        <v>1023</v>
      </c>
      <c r="K1499">
        <v>983</v>
      </c>
      <c r="L1499">
        <v>1015</v>
      </c>
      <c r="M1499">
        <v>991</v>
      </c>
      <c r="N1499">
        <v>960</v>
      </c>
      <c r="O1499">
        <v>1053</v>
      </c>
      <c r="P1499">
        <v>929</v>
      </c>
      <c r="Q1499">
        <v>970</v>
      </c>
      <c r="R1499">
        <v>945</v>
      </c>
      <c r="S1499">
        <v>878</v>
      </c>
      <c r="T1499">
        <v>778</v>
      </c>
      <c r="U1499">
        <v>816</v>
      </c>
      <c r="V1499">
        <v>765</v>
      </c>
      <c r="W1499">
        <v>805</v>
      </c>
      <c r="X1499">
        <v>986</v>
      </c>
      <c r="Y1499">
        <v>975</v>
      </c>
    </row>
    <row r="1500" spans="1:25" x14ac:dyDescent="0.3">
      <c r="A1500" t="s">
        <v>12</v>
      </c>
      <c r="B1500" t="s">
        <v>11</v>
      </c>
      <c r="C1500" t="s">
        <v>245</v>
      </c>
      <c r="D1500" t="s">
        <v>306</v>
      </c>
      <c r="E1500">
        <v>41</v>
      </c>
      <c r="F1500">
        <v>953</v>
      </c>
      <c r="G1500">
        <v>932</v>
      </c>
      <c r="H1500">
        <v>961</v>
      </c>
      <c r="I1500">
        <v>969</v>
      </c>
      <c r="J1500">
        <v>1017</v>
      </c>
      <c r="K1500">
        <v>1033</v>
      </c>
      <c r="L1500">
        <v>973</v>
      </c>
      <c r="M1500">
        <v>1006</v>
      </c>
      <c r="N1500">
        <v>999</v>
      </c>
      <c r="O1500">
        <v>943</v>
      </c>
      <c r="P1500">
        <v>1035</v>
      </c>
      <c r="Q1500">
        <v>909</v>
      </c>
      <c r="R1500">
        <v>976</v>
      </c>
      <c r="S1500">
        <v>937</v>
      </c>
      <c r="T1500">
        <v>851</v>
      </c>
      <c r="U1500">
        <v>774</v>
      </c>
      <c r="V1500">
        <v>801</v>
      </c>
      <c r="W1500">
        <v>751</v>
      </c>
      <c r="X1500">
        <v>824</v>
      </c>
      <c r="Y1500">
        <v>979</v>
      </c>
    </row>
    <row r="1501" spans="1:25" x14ac:dyDescent="0.3">
      <c r="A1501" t="s">
        <v>12</v>
      </c>
      <c r="B1501" t="s">
        <v>11</v>
      </c>
      <c r="C1501" t="s">
        <v>245</v>
      </c>
      <c r="D1501" t="s">
        <v>306</v>
      </c>
      <c r="E1501">
        <v>42</v>
      </c>
      <c r="F1501">
        <v>875</v>
      </c>
      <c r="G1501">
        <v>944</v>
      </c>
      <c r="H1501">
        <v>933</v>
      </c>
      <c r="I1501">
        <v>955</v>
      </c>
      <c r="J1501">
        <v>965</v>
      </c>
      <c r="K1501">
        <v>1013</v>
      </c>
      <c r="L1501">
        <v>1040</v>
      </c>
      <c r="M1501">
        <v>981</v>
      </c>
      <c r="N1501">
        <v>1021</v>
      </c>
      <c r="O1501">
        <v>992</v>
      </c>
      <c r="P1501">
        <v>947</v>
      </c>
      <c r="Q1501">
        <v>1027</v>
      </c>
      <c r="R1501">
        <v>899</v>
      </c>
      <c r="S1501">
        <v>952</v>
      </c>
      <c r="T1501">
        <v>942</v>
      </c>
      <c r="U1501">
        <v>856</v>
      </c>
      <c r="V1501">
        <v>767</v>
      </c>
      <c r="W1501">
        <v>794</v>
      </c>
      <c r="X1501">
        <v>753</v>
      </c>
      <c r="Y1501">
        <v>835</v>
      </c>
    </row>
    <row r="1502" spans="1:25" x14ac:dyDescent="0.3">
      <c r="A1502" t="s">
        <v>12</v>
      </c>
      <c r="B1502" t="s">
        <v>11</v>
      </c>
      <c r="C1502" t="s">
        <v>245</v>
      </c>
      <c r="D1502" t="s">
        <v>306</v>
      </c>
      <c r="E1502">
        <v>43</v>
      </c>
      <c r="F1502">
        <v>878</v>
      </c>
      <c r="G1502">
        <v>885</v>
      </c>
      <c r="H1502">
        <v>933</v>
      </c>
      <c r="I1502">
        <v>920</v>
      </c>
      <c r="J1502">
        <v>983</v>
      </c>
      <c r="K1502">
        <v>952</v>
      </c>
      <c r="L1502">
        <v>1008</v>
      </c>
      <c r="M1502">
        <v>1036</v>
      </c>
      <c r="N1502">
        <v>974</v>
      </c>
      <c r="O1502">
        <v>1038</v>
      </c>
      <c r="P1502">
        <v>997</v>
      </c>
      <c r="Q1502">
        <v>926</v>
      </c>
      <c r="R1502">
        <v>1015</v>
      </c>
      <c r="S1502">
        <v>895</v>
      </c>
      <c r="T1502">
        <v>965</v>
      </c>
      <c r="U1502">
        <v>939</v>
      </c>
      <c r="V1502">
        <v>846</v>
      </c>
      <c r="W1502">
        <v>752</v>
      </c>
      <c r="X1502">
        <v>793</v>
      </c>
      <c r="Y1502">
        <v>754</v>
      </c>
    </row>
    <row r="1503" spans="1:25" x14ac:dyDescent="0.3">
      <c r="A1503" t="s">
        <v>12</v>
      </c>
      <c r="B1503" t="s">
        <v>11</v>
      </c>
      <c r="C1503" t="s">
        <v>245</v>
      </c>
      <c r="D1503" t="s">
        <v>306</v>
      </c>
      <c r="E1503">
        <v>44</v>
      </c>
      <c r="F1503">
        <v>844</v>
      </c>
      <c r="G1503">
        <v>879</v>
      </c>
      <c r="H1503">
        <v>864</v>
      </c>
      <c r="I1503">
        <v>901</v>
      </c>
      <c r="J1503">
        <v>917</v>
      </c>
      <c r="K1503">
        <v>987</v>
      </c>
      <c r="L1503">
        <v>949</v>
      </c>
      <c r="M1503">
        <v>1025</v>
      </c>
      <c r="N1503">
        <v>1033</v>
      </c>
      <c r="O1503">
        <v>967</v>
      </c>
      <c r="P1503">
        <v>1020</v>
      </c>
      <c r="Q1503">
        <v>997</v>
      </c>
      <c r="R1503">
        <v>939</v>
      </c>
      <c r="S1503">
        <v>986</v>
      </c>
      <c r="T1503">
        <v>900</v>
      </c>
      <c r="U1503">
        <v>974</v>
      </c>
      <c r="V1503">
        <v>920</v>
      </c>
      <c r="W1503">
        <v>835</v>
      </c>
      <c r="X1503">
        <v>756</v>
      </c>
      <c r="Y1503">
        <v>815</v>
      </c>
    </row>
    <row r="1504" spans="1:25" x14ac:dyDescent="0.3">
      <c r="A1504" t="s">
        <v>12</v>
      </c>
      <c r="B1504" t="s">
        <v>11</v>
      </c>
      <c r="C1504" t="s">
        <v>245</v>
      </c>
      <c r="D1504" t="s">
        <v>306</v>
      </c>
      <c r="E1504">
        <v>45</v>
      </c>
      <c r="F1504">
        <v>818</v>
      </c>
      <c r="G1504">
        <v>845</v>
      </c>
      <c r="H1504">
        <v>890</v>
      </c>
      <c r="I1504">
        <v>871</v>
      </c>
      <c r="J1504">
        <v>903</v>
      </c>
      <c r="K1504">
        <v>919</v>
      </c>
      <c r="L1504">
        <v>995</v>
      </c>
      <c r="M1504">
        <v>956</v>
      </c>
      <c r="N1504">
        <v>1024</v>
      </c>
      <c r="O1504">
        <v>1040</v>
      </c>
      <c r="P1504">
        <v>961</v>
      </c>
      <c r="Q1504">
        <v>995</v>
      </c>
      <c r="R1504">
        <v>999</v>
      </c>
      <c r="S1504">
        <v>923</v>
      </c>
      <c r="T1504">
        <v>985</v>
      </c>
      <c r="U1504">
        <v>901</v>
      </c>
      <c r="V1504">
        <v>983</v>
      </c>
      <c r="W1504">
        <v>890</v>
      </c>
      <c r="X1504">
        <v>840</v>
      </c>
      <c r="Y1504">
        <v>757</v>
      </c>
    </row>
    <row r="1505" spans="1:25" x14ac:dyDescent="0.3">
      <c r="A1505" t="s">
        <v>12</v>
      </c>
      <c r="B1505" t="s">
        <v>11</v>
      </c>
      <c r="C1505" t="s">
        <v>245</v>
      </c>
      <c r="D1505" t="s">
        <v>306</v>
      </c>
      <c r="E1505">
        <v>46</v>
      </c>
      <c r="F1505">
        <v>753</v>
      </c>
      <c r="G1505">
        <v>812</v>
      </c>
      <c r="H1505">
        <v>837</v>
      </c>
      <c r="I1505">
        <v>891</v>
      </c>
      <c r="J1505">
        <v>863</v>
      </c>
      <c r="K1505">
        <v>902</v>
      </c>
      <c r="L1505">
        <v>906</v>
      </c>
      <c r="M1505">
        <v>1011</v>
      </c>
      <c r="N1505">
        <v>948</v>
      </c>
      <c r="O1505">
        <v>1020</v>
      </c>
      <c r="P1505">
        <v>1042</v>
      </c>
      <c r="Q1505">
        <v>963</v>
      </c>
      <c r="R1505">
        <v>992</v>
      </c>
      <c r="S1505">
        <v>1001</v>
      </c>
      <c r="T1505">
        <v>907</v>
      </c>
      <c r="U1505">
        <v>1000</v>
      </c>
      <c r="V1505">
        <v>880</v>
      </c>
      <c r="W1505">
        <v>963</v>
      </c>
      <c r="X1505">
        <v>901</v>
      </c>
      <c r="Y1505">
        <v>842</v>
      </c>
    </row>
    <row r="1506" spans="1:25" x14ac:dyDescent="0.3">
      <c r="A1506" t="s">
        <v>12</v>
      </c>
      <c r="B1506" t="s">
        <v>11</v>
      </c>
      <c r="C1506" t="s">
        <v>245</v>
      </c>
      <c r="D1506" t="s">
        <v>306</v>
      </c>
      <c r="E1506">
        <v>47</v>
      </c>
      <c r="F1506">
        <v>761</v>
      </c>
      <c r="G1506">
        <v>749</v>
      </c>
      <c r="H1506">
        <v>805</v>
      </c>
      <c r="I1506">
        <v>841</v>
      </c>
      <c r="J1506">
        <v>873</v>
      </c>
      <c r="K1506">
        <v>872</v>
      </c>
      <c r="L1506">
        <v>899</v>
      </c>
      <c r="M1506">
        <v>897</v>
      </c>
      <c r="N1506">
        <v>1013</v>
      </c>
      <c r="O1506">
        <v>942</v>
      </c>
      <c r="P1506">
        <v>1023</v>
      </c>
      <c r="Q1506">
        <v>1016</v>
      </c>
      <c r="R1506">
        <v>937</v>
      </c>
      <c r="S1506">
        <v>987</v>
      </c>
      <c r="T1506">
        <v>993</v>
      </c>
      <c r="U1506">
        <v>893</v>
      </c>
      <c r="V1506">
        <v>997</v>
      </c>
      <c r="W1506">
        <v>870</v>
      </c>
      <c r="X1506">
        <v>960</v>
      </c>
      <c r="Y1506">
        <v>896</v>
      </c>
    </row>
    <row r="1507" spans="1:25" x14ac:dyDescent="0.3">
      <c r="A1507" t="s">
        <v>12</v>
      </c>
      <c r="B1507" t="s">
        <v>11</v>
      </c>
      <c r="C1507" t="s">
        <v>245</v>
      </c>
      <c r="D1507" t="s">
        <v>306</v>
      </c>
      <c r="E1507">
        <v>48</v>
      </c>
      <c r="F1507">
        <v>791</v>
      </c>
      <c r="G1507">
        <v>746</v>
      </c>
      <c r="H1507">
        <v>742</v>
      </c>
      <c r="I1507">
        <v>817</v>
      </c>
      <c r="J1507">
        <v>836</v>
      </c>
      <c r="K1507">
        <v>860</v>
      </c>
      <c r="L1507">
        <v>869</v>
      </c>
      <c r="M1507">
        <v>891</v>
      </c>
      <c r="N1507">
        <v>913</v>
      </c>
      <c r="O1507">
        <v>1025</v>
      </c>
      <c r="P1507">
        <v>954</v>
      </c>
      <c r="Q1507">
        <v>1028</v>
      </c>
      <c r="R1507">
        <v>1001</v>
      </c>
      <c r="S1507">
        <v>934</v>
      </c>
      <c r="T1507">
        <v>982</v>
      </c>
      <c r="U1507">
        <v>990</v>
      </c>
      <c r="V1507">
        <v>867</v>
      </c>
      <c r="W1507">
        <v>1017</v>
      </c>
      <c r="X1507">
        <v>884</v>
      </c>
      <c r="Y1507">
        <v>965</v>
      </c>
    </row>
    <row r="1508" spans="1:25" x14ac:dyDescent="0.3">
      <c r="A1508" t="s">
        <v>12</v>
      </c>
      <c r="B1508" t="s">
        <v>11</v>
      </c>
      <c r="C1508" t="s">
        <v>245</v>
      </c>
      <c r="D1508" t="s">
        <v>306</v>
      </c>
      <c r="E1508">
        <v>49</v>
      </c>
      <c r="F1508">
        <v>749</v>
      </c>
      <c r="G1508">
        <v>788</v>
      </c>
      <c r="H1508">
        <v>746</v>
      </c>
      <c r="I1508">
        <v>733</v>
      </c>
      <c r="J1508">
        <v>810</v>
      </c>
      <c r="K1508">
        <v>836</v>
      </c>
      <c r="L1508">
        <v>854</v>
      </c>
      <c r="M1508">
        <v>852</v>
      </c>
      <c r="N1508">
        <v>877</v>
      </c>
      <c r="O1508">
        <v>894</v>
      </c>
      <c r="P1508">
        <v>1039</v>
      </c>
      <c r="Q1508">
        <v>948</v>
      </c>
      <c r="R1508">
        <v>1022</v>
      </c>
      <c r="S1508">
        <v>1001</v>
      </c>
      <c r="T1508">
        <v>935</v>
      </c>
      <c r="U1508">
        <v>977</v>
      </c>
      <c r="V1508">
        <v>964</v>
      </c>
      <c r="W1508">
        <v>856</v>
      </c>
      <c r="X1508">
        <v>1012</v>
      </c>
      <c r="Y1508">
        <v>885</v>
      </c>
    </row>
    <row r="1509" spans="1:25" x14ac:dyDescent="0.3">
      <c r="A1509" t="s">
        <v>12</v>
      </c>
      <c r="B1509" t="s">
        <v>11</v>
      </c>
      <c r="C1509" t="s">
        <v>245</v>
      </c>
      <c r="D1509" t="s">
        <v>306</v>
      </c>
      <c r="E1509">
        <v>50</v>
      </c>
      <c r="F1509">
        <v>772</v>
      </c>
      <c r="G1509">
        <v>748</v>
      </c>
      <c r="H1509">
        <v>784</v>
      </c>
      <c r="I1509">
        <v>755</v>
      </c>
      <c r="J1509">
        <v>745</v>
      </c>
      <c r="K1509">
        <v>810</v>
      </c>
      <c r="L1509">
        <v>828</v>
      </c>
      <c r="M1509">
        <v>848</v>
      </c>
      <c r="N1509">
        <v>844</v>
      </c>
      <c r="O1509">
        <v>888</v>
      </c>
      <c r="P1509">
        <v>896</v>
      </c>
      <c r="Q1509">
        <v>1012</v>
      </c>
      <c r="R1509">
        <v>938</v>
      </c>
      <c r="S1509">
        <v>991</v>
      </c>
      <c r="T1509">
        <v>979</v>
      </c>
      <c r="U1509">
        <v>914</v>
      </c>
      <c r="V1509">
        <v>975</v>
      </c>
      <c r="W1509">
        <v>955</v>
      </c>
      <c r="X1509">
        <v>853</v>
      </c>
      <c r="Y1509">
        <v>1004</v>
      </c>
    </row>
    <row r="1510" spans="1:25" x14ac:dyDescent="0.3">
      <c r="A1510" t="s">
        <v>12</v>
      </c>
      <c r="B1510" t="s">
        <v>11</v>
      </c>
      <c r="C1510" t="s">
        <v>245</v>
      </c>
      <c r="D1510" t="s">
        <v>306</v>
      </c>
      <c r="E1510">
        <v>51</v>
      </c>
      <c r="F1510">
        <v>812</v>
      </c>
      <c r="G1510">
        <v>761</v>
      </c>
      <c r="H1510">
        <v>742</v>
      </c>
      <c r="I1510">
        <v>773</v>
      </c>
      <c r="J1510">
        <v>748</v>
      </c>
      <c r="K1510">
        <v>740</v>
      </c>
      <c r="L1510">
        <v>810</v>
      </c>
      <c r="M1510">
        <v>830</v>
      </c>
      <c r="N1510">
        <v>836</v>
      </c>
      <c r="O1510">
        <v>827</v>
      </c>
      <c r="P1510">
        <v>883</v>
      </c>
      <c r="Q1510">
        <v>900</v>
      </c>
      <c r="R1510">
        <v>988</v>
      </c>
      <c r="S1510">
        <v>920</v>
      </c>
      <c r="T1510">
        <v>983</v>
      </c>
      <c r="U1510">
        <v>975</v>
      </c>
      <c r="V1510">
        <v>893</v>
      </c>
      <c r="W1510">
        <v>963</v>
      </c>
      <c r="X1510">
        <v>952</v>
      </c>
      <c r="Y1510">
        <v>858</v>
      </c>
    </row>
    <row r="1511" spans="1:25" x14ac:dyDescent="0.3">
      <c r="A1511" t="s">
        <v>12</v>
      </c>
      <c r="B1511" t="s">
        <v>11</v>
      </c>
      <c r="C1511" t="s">
        <v>245</v>
      </c>
      <c r="D1511" t="s">
        <v>306</v>
      </c>
      <c r="E1511">
        <v>52</v>
      </c>
      <c r="F1511">
        <v>854</v>
      </c>
      <c r="G1511">
        <v>800</v>
      </c>
      <c r="H1511">
        <v>755</v>
      </c>
      <c r="I1511">
        <v>734</v>
      </c>
      <c r="J1511">
        <v>768</v>
      </c>
      <c r="K1511">
        <v>755</v>
      </c>
      <c r="L1511">
        <v>733</v>
      </c>
      <c r="M1511">
        <v>815</v>
      </c>
      <c r="N1511">
        <v>834</v>
      </c>
      <c r="O1511">
        <v>819</v>
      </c>
      <c r="P1511">
        <v>826</v>
      </c>
      <c r="Q1511">
        <v>879</v>
      </c>
      <c r="R1511">
        <v>900</v>
      </c>
      <c r="S1511">
        <v>989</v>
      </c>
      <c r="T1511">
        <v>915</v>
      </c>
      <c r="U1511">
        <v>967</v>
      </c>
      <c r="V1511">
        <v>975</v>
      </c>
      <c r="W1511">
        <v>892</v>
      </c>
      <c r="X1511">
        <v>968</v>
      </c>
      <c r="Y1511">
        <v>926</v>
      </c>
    </row>
    <row r="1512" spans="1:25" x14ac:dyDescent="0.3">
      <c r="A1512" t="s">
        <v>12</v>
      </c>
      <c r="B1512" t="s">
        <v>11</v>
      </c>
      <c r="C1512" t="s">
        <v>245</v>
      </c>
      <c r="D1512" t="s">
        <v>306</v>
      </c>
      <c r="E1512">
        <v>53</v>
      </c>
      <c r="F1512">
        <v>850</v>
      </c>
      <c r="G1512">
        <v>843</v>
      </c>
      <c r="H1512">
        <v>793</v>
      </c>
      <c r="I1512">
        <v>759</v>
      </c>
      <c r="J1512">
        <v>719</v>
      </c>
      <c r="K1512">
        <v>783</v>
      </c>
      <c r="L1512">
        <v>753</v>
      </c>
      <c r="M1512">
        <v>726</v>
      </c>
      <c r="N1512">
        <v>826</v>
      </c>
      <c r="O1512">
        <v>826</v>
      </c>
      <c r="P1512">
        <v>815</v>
      </c>
      <c r="Q1512">
        <v>823</v>
      </c>
      <c r="R1512">
        <v>870</v>
      </c>
      <c r="S1512">
        <v>898</v>
      </c>
      <c r="T1512">
        <v>996</v>
      </c>
      <c r="U1512">
        <v>907</v>
      </c>
      <c r="V1512">
        <v>963</v>
      </c>
      <c r="W1512">
        <v>981</v>
      </c>
      <c r="X1512">
        <v>889</v>
      </c>
      <c r="Y1512">
        <v>950</v>
      </c>
    </row>
    <row r="1513" spans="1:25" x14ac:dyDescent="0.3">
      <c r="A1513" t="s">
        <v>12</v>
      </c>
      <c r="B1513" t="s">
        <v>11</v>
      </c>
      <c r="C1513" t="s">
        <v>245</v>
      </c>
      <c r="D1513" t="s">
        <v>306</v>
      </c>
      <c r="E1513">
        <v>54</v>
      </c>
      <c r="F1513">
        <v>905</v>
      </c>
      <c r="G1513">
        <v>837</v>
      </c>
      <c r="H1513">
        <v>832</v>
      </c>
      <c r="I1513">
        <v>775</v>
      </c>
      <c r="J1513">
        <v>755</v>
      </c>
      <c r="K1513">
        <v>707</v>
      </c>
      <c r="L1513">
        <v>782</v>
      </c>
      <c r="M1513">
        <v>761</v>
      </c>
      <c r="N1513">
        <v>708</v>
      </c>
      <c r="O1513">
        <v>816</v>
      </c>
      <c r="P1513">
        <v>800</v>
      </c>
      <c r="Q1513">
        <v>810</v>
      </c>
      <c r="R1513">
        <v>822</v>
      </c>
      <c r="S1513">
        <v>859</v>
      </c>
      <c r="T1513">
        <v>892</v>
      </c>
      <c r="U1513">
        <v>995</v>
      </c>
      <c r="V1513">
        <v>893</v>
      </c>
      <c r="W1513">
        <v>958</v>
      </c>
      <c r="X1513">
        <v>968</v>
      </c>
      <c r="Y1513">
        <v>903</v>
      </c>
    </row>
    <row r="1514" spans="1:25" x14ac:dyDescent="0.3">
      <c r="A1514" t="s">
        <v>12</v>
      </c>
      <c r="B1514" t="s">
        <v>11</v>
      </c>
      <c r="C1514" t="s">
        <v>245</v>
      </c>
      <c r="D1514" t="s">
        <v>306</v>
      </c>
      <c r="E1514">
        <v>55</v>
      </c>
      <c r="F1514">
        <v>683</v>
      </c>
      <c r="G1514">
        <v>877</v>
      </c>
      <c r="H1514">
        <v>824</v>
      </c>
      <c r="I1514">
        <v>822</v>
      </c>
      <c r="J1514">
        <v>763</v>
      </c>
      <c r="K1514">
        <v>755</v>
      </c>
      <c r="L1514">
        <v>705</v>
      </c>
      <c r="M1514">
        <v>765</v>
      </c>
      <c r="N1514">
        <v>758</v>
      </c>
      <c r="O1514">
        <v>696</v>
      </c>
      <c r="P1514">
        <v>812</v>
      </c>
      <c r="Q1514">
        <v>776</v>
      </c>
      <c r="R1514">
        <v>799</v>
      </c>
      <c r="S1514">
        <v>806</v>
      </c>
      <c r="T1514">
        <v>843</v>
      </c>
      <c r="U1514">
        <v>884</v>
      </c>
      <c r="V1514">
        <v>987</v>
      </c>
      <c r="W1514">
        <v>889</v>
      </c>
      <c r="X1514">
        <v>945</v>
      </c>
      <c r="Y1514">
        <v>962</v>
      </c>
    </row>
    <row r="1515" spans="1:25" x14ac:dyDescent="0.3">
      <c r="A1515" t="s">
        <v>12</v>
      </c>
      <c r="B1515" t="s">
        <v>11</v>
      </c>
      <c r="C1515" t="s">
        <v>245</v>
      </c>
      <c r="D1515" t="s">
        <v>306</v>
      </c>
      <c r="E1515">
        <v>56</v>
      </c>
      <c r="F1515">
        <v>679</v>
      </c>
      <c r="G1515">
        <v>680</v>
      </c>
      <c r="H1515">
        <v>861</v>
      </c>
      <c r="I1515">
        <v>811</v>
      </c>
      <c r="J1515">
        <v>817</v>
      </c>
      <c r="K1515">
        <v>752</v>
      </c>
      <c r="L1515">
        <v>742</v>
      </c>
      <c r="M1515">
        <v>697</v>
      </c>
      <c r="N1515">
        <v>763</v>
      </c>
      <c r="O1515">
        <v>758</v>
      </c>
      <c r="P1515">
        <v>691</v>
      </c>
      <c r="Q1515">
        <v>797</v>
      </c>
      <c r="R1515">
        <v>766</v>
      </c>
      <c r="S1515">
        <v>782</v>
      </c>
      <c r="T1515">
        <v>792</v>
      </c>
      <c r="U1515">
        <v>839</v>
      </c>
      <c r="V1515">
        <v>878</v>
      </c>
      <c r="W1515">
        <v>979</v>
      </c>
      <c r="X1515">
        <v>875</v>
      </c>
      <c r="Y1515">
        <v>944</v>
      </c>
    </row>
    <row r="1516" spans="1:25" x14ac:dyDescent="0.3">
      <c r="A1516" t="s">
        <v>12</v>
      </c>
      <c r="B1516" t="s">
        <v>11</v>
      </c>
      <c r="C1516" t="s">
        <v>245</v>
      </c>
      <c r="D1516" t="s">
        <v>306</v>
      </c>
      <c r="E1516">
        <v>57</v>
      </c>
      <c r="F1516">
        <v>634</v>
      </c>
      <c r="G1516">
        <v>675</v>
      </c>
      <c r="H1516">
        <v>678</v>
      </c>
      <c r="I1516">
        <v>849</v>
      </c>
      <c r="J1516">
        <v>796</v>
      </c>
      <c r="K1516">
        <v>810</v>
      </c>
      <c r="L1516">
        <v>750</v>
      </c>
      <c r="M1516">
        <v>740</v>
      </c>
      <c r="N1516">
        <v>696</v>
      </c>
      <c r="O1516">
        <v>764</v>
      </c>
      <c r="P1516">
        <v>753</v>
      </c>
      <c r="Q1516">
        <v>686</v>
      </c>
      <c r="R1516">
        <v>784</v>
      </c>
      <c r="S1516">
        <v>759</v>
      </c>
      <c r="T1516">
        <v>773</v>
      </c>
      <c r="U1516">
        <v>786</v>
      </c>
      <c r="V1516">
        <v>819</v>
      </c>
      <c r="W1516">
        <v>865</v>
      </c>
      <c r="X1516">
        <v>977</v>
      </c>
      <c r="Y1516">
        <v>853</v>
      </c>
    </row>
    <row r="1517" spans="1:25" x14ac:dyDescent="0.3">
      <c r="A1517" t="s">
        <v>12</v>
      </c>
      <c r="B1517" t="s">
        <v>11</v>
      </c>
      <c r="C1517" t="s">
        <v>245</v>
      </c>
      <c r="D1517" t="s">
        <v>306</v>
      </c>
      <c r="E1517">
        <v>58</v>
      </c>
      <c r="F1517">
        <v>638</v>
      </c>
      <c r="G1517">
        <v>627</v>
      </c>
      <c r="H1517">
        <v>655</v>
      </c>
      <c r="I1517">
        <v>678</v>
      </c>
      <c r="J1517">
        <v>827</v>
      </c>
      <c r="K1517">
        <v>789</v>
      </c>
      <c r="L1517">
        <v>794</v>
      </c>
      <c r="M1517">
        <v>737</v>
      </c>
      <c r="N1517">
        <v>736</v>
      </c>
      <c r="O1517">
        <v>692</v>
      </c>
      <c r="P1517">
        <v>753</v>
      </c>
      <c r="Q1517">
        <v>742</v>
      </c>
      <c r="R1517">
        <v>683</v>
      </c>
      <c r="S1517">
        <v>779</v>
      </c>
      <c r="T1517">
        <v>735</v>
      </c>
      <c r="U1517">
        <v>772</v>
      </c>
      <c r="V1517">
        <v>782</v>
      </c>
      <c r="W1517">
        <v>808</v>
      </c>
      <c r="X1517">
        <v>863</v>
      </c>
      <c r="Y1517">
        <v>972</v>
      </c>
    </row>
    <row r="1518" spans="1:25" x14ac:dyDescent="0.3">
      <c r="A1518" t="s">
        <v>12</v>
      </c>
      <c r="B1518" t="s">
        <v>11</v>
      </c>
      <c r="C1518" t="s">
        <v>245</v>
      </c>
      <c r="D1518" t="s">
        <v>306</v>
      </c>
      <c r="E1518">
        <v>59</v>
      </c>
      <c r="F1518">
        <v>661</v>
      </c>
      <c r="G1518">
        <v>629</v>
      </c>
      <c r="H1518">
        <v>621</v>
      </c>
      <c r="I1518">
        <v>640</v>
      </c>
      <c r="J1518">
        <v>670</v>
      </c>
      <c r="K1518">
        <v>812</v>
      </c>
      <c r="L1518">
        <v>786</v>
      </c>
      <c r="M1518">
        <v>788</v>
      </c>
      <c r="N1518">
        <v>725</v>
      </c>
      <c r="O1518">
        <v>730</v>
      </c>
      <c r="P1518">
        <v>686</v>
      </c>
      <c r="Q1518">
        <v>739</v>
      </c>
      <c r="R1518">
        <v>727</v>
      </c>
      <c r="S1518">
        <v>676</v>
      </c>
      <c r="T1518">
        <v>767</v>
      </c>
      <c r="U1518">
        <v>737</v>
      </c>
      <c r="V1518">
        <v>771</v>
      </c>
      <c r="W1518">
        <v>780</v>
      </c>
      <c r="X1518">
        <v>795</v>
      </c>
      <c r="Y1518">
        <v>858</v>
      </c>
    </row>
    <row r="1519" spans="1:25" x14ac:dyDescent="0.3">
      <c r="A1519" t="s">
        <v>12</v>
      </c>
      <c r="B1519" t="s">
        <v>11</v>
      </c>
      <c r="C1519" t="s">
        <v>245</v>
      </c>
      <c r="D1519" t="s">
        <v>306</v>
      </c>
      <c r="E1519">
        <v>60</v>
      </c>
      <c r="F1519">
        <v>580</v>
      </c>
      <c r="G1519">
        <v>650</v>
      </c>
      <c r="H1519">
        <v>606</v>
      </c>
      <c r="I1519">
        <v>610</v>
      </c>
      <c r="J1519">
        <v>629</v>
      </c>
      <c r="K1519">
        <v>656</v>
      </c>
      <c r="L1519">
        <v>792</v>
      </c>
      <c r="M1519">
        <v>776</v>
      </c>
      <c r="N1519">
        <v>775</v>
      </c>
      <c r="O1519">
        <v>721</v>
      </c>
      <c r="P1519">
        <v>724</v>
      </c>
      <c r="Q1519">
        <v>668</v>
      </c>
      <c r="R1519">
        <v>721</v>
      </c>
      <c r="S1519">
        <v>693</v>
      </c>
      <c r="T1519">
        <v>668</v>
      </c>
      <c r="U1519">
        <v>752</v>
      </c>
      <c r="V1519">
        <v>721</v>
      </c>
      <c r="W1519">
        <v>770</v>
      </c>
      <c r="X1519">
        <v>771</v>
      </c>
      <c r="Y1519">
        <v>767</v>
      </c>
    </row>
    <row r="1520" spans="1:25" x14ac:dyDescent="0.3">
      <c r="A1520" t="s">
        <v>12</v>
      </c>
      <c r="B1520" t="s">
        <v>11</v>
      </c>
      <c r="C1520" t="s">
        <v>245</v>
      </c>
      <c r="D1520" t="s">
        <v>306</v>
      </c>
      <c r="E1520">
        <v>61</v>
      </c>
      <c r="F1520">
        <v>572</v>
      </c>
      <c r="G1520">
        <v>580</v>
      </c>
      <c r="H1520">
        <v>634</v>
      </c>
      <c r="I1520">
        <v>595</v>
      </c>
      <c r="J1520">
        <v>613</v>
      </c>
      <c r="K1520">
        <v>606</v>
      </c>
      <c r="L1520">
        <v>646</v>
      </c>
      <c r="M1520">
        <v>777</v>
      </c>
      <c r="N1520">
        <v>761</v>
      </c>
      <c r="O1520">
        <v>755</v>
      </c>
      <c r="P1520">
        <v>712</v>
      </c>
      <c r="Q1520">
        <v>704</v>
      </c>
      <c r="R1520">
        <v>662</v>
      </c>
      <c r="S1520">
        <v>711</v>
      </c>
      <c r="T1520">
        <v>670</v>
      </c>
      <c r="U1520">
        <v>656</v>
      </c>
      <c r="V1520">
        <v>755</v>
      </c>
      <c r="W1520">
        <v>711</v>
      </c>
      <c r="X1520">
        <v>756</v>
      </c>
      <c r="Y1520">
        <v>780</v>
      </c>
    </row>
    <row r="1521" spans="1:25" x14ac:dyDescent="0.3">
      <c r="A1521" t="s">
        <v>12</v>
      </c>
      <c r="B1521" t="s">
        <v>11</v>
      </c>
      <c r="C1521" t="s">
        <v>245</v>
      </c>
      <c r="D1521" t="s">
        <v>306</v>
      </c>
      <c r="E1521">
        <v>62</v>
      </c>
      <c r="F1521">
        <v>567</v>
      </c>
      <c r="G1521">
        <v>553</v>
      </c>
      <c r="H1521">
        <v>558</v>
      </c>
      <c r="I1521">
        <v>617</v>
      </c>
      <c r="J1521">
        <v>579</v>
      </c>
      <c r="K1521">
        <v>607</v>
      </c>
      <c r="L1521">
        <v>581</v>
      </c>
      <c r="M1521">
        <v>632</v>
      </c>
      <c r="N1521">
        <v>764</v>
      </c>
      <c r="O1521">
        <v>740</v>
      </c>
      <c r="P1521">
        <v>732</v>
      </c>
      <c r="Q1521">
        <v>688</v>
      </c>
      <c r="R1521">
        <v>677</v>
      </c>
      <c r="S1521">
        <v>641</v>
      </c>
      <c r="T1521">
        <v>706</v>
      </c>
      <c r="U1521">
        <v>661</v>
      </c>
      <c r="V1521">
        <v>622</v>
      </c>
      <c r="W1521">
        <v>742</v>
      </c>
      <c r="X1521">
        <v>694</v>
      </c>
      <c r="Y1521">
        <v>743</v>
      </c>
    </row>
    <row r="1522" spans="1:25" x14ac:dyDescent="0.3">
      <c r="A1522" t="s">
        <v>12</v>
      </c>
      <c r="B1522" t="s">
        <v>11</v>
      </c>
      <c r="C1522" t="s">
        <v>245</v>
      </c>
      <c r="D1522" t="s">
        <v>306</v>
      </c>
      <c r="E1522">
        <v>63</v>
      </c>
      <c r="F1522">
        <v>595</v>
      </c>
      <c r="G1522">
        <v>562</v>
      </c>
      <c r="H1522">
        <v>543</v>
      </c>
      <c r="I1522">
        <v>554</v>
      </c>
      <c r="J1522">
        <v>598</v>
      </c>
      <c r="K1522">
        <v>565</v>
      </c>
      <c r="L1522">
        <v>598</v>
      </c>
      <c r="M1522">
        <v>562</v>
      </c>
      <c r="N1522">
        <v>625</v>
      </c>
      <c r="O1522">
        <v>744</v>
      </c>
      <c r="P1522">
        <v>720</v>
      </c>
      <c r="Q1522">
        <v>716</v>
      </c>
      <c r="R1522">
        <v>668</v>
      </c>
      <c r="S1522">
        <v>669</v>
      </c>
      <c r="T1522">
        <v>632</v>
      </c>
      <c r="U1522">
        <v>695</v>
      </c>
      <c r="V1522">
        <v>644</v>
      </c>
      <c r="W1522">
        <v>612</v>
      </c>
      <c r="X1522">
        <v>727</v>
      </c>
      <c r="Y1522">
        <v>676</v>
      </c>
    </row>
    <row r="1523" spans="1:25" x14ac:dyDescent="0.3">
      <c r="A1523" t="s">
        <v>12</v>
      </c>
      <c r="B1523" t="s">
        <v>11</v>
      </c>
      <c r="C1523" t="s">
        <v>245</v>
      </c>
      <c r="D1523" t="s">
        <v>306</v>
      </c>
      <c r="E1523">
        <v>64</v>
      </c>
      <c r="F1523">
        <v>561</v>
      </c>
      <c r="G1523">
        <v>585</v>
      </c>
      <c r="H1523">
        <v>547</v>
      </c>
      <c r="I1523">
        <v>530</v>
      </c>
      <c r="J1523">
        <v>536</v>
      </c>
      <c r="K1523">
        <v>580</v>
      </c>
      <c r="L1523">
        <v>556</v>
      </c>
      <c r="M1523">
        <v>586</v>
      </c>
      <c r="N1523">
        <v>543</v>
      </c>
      <c r="O1523">
        <v>607</v>
      </c>
      <c r="P1523">
        <v>733</v>
      </c>
      <c r="Q1523">
        <v>703</v>
      </c>
      <c r="R1523">
        <v>694</v>
      </c>
      <c r="S1523">
        <v>648</v>
      </c>
      <c r="T1523">
        <v>664</v>
      </c>
      <c r="U1523">
        <v>609</v>
      </c>
      <c r="V1523">
        <v>683</v>
      </c>
      <c r="W1523">
        <v>630</v>
      </c>
      <c r="X1523">
        <v>603</v>
      </c>
      <c r="Y1523">
        <v>717</v>
      </c>
    </row>
    <row r="1524" spans="1:25" x14ac:dyDescent="0.3">
      <c r="A1524" t="s">
        <v>12</v>
      </c>
      <c r="B1524" t="s">
        <v>11</v>
      </c>
      <c r="C1524" t="s">
        <v>245</v>
      </c>
      <c r="D1524" t="s">
        <v>306</v>
      </c>
      <c r="E1524">
        <v>65</v>
      </c>
      <c r="F1524">
        <v>591</v>
      </c>
      <c r="G1524">
        <v>551</v>
      </c>
      <c r="H1524">
        <v>575</v>
      </c>
      <c r="I1524">
        <v>536</v>
      </c>
      <c r="J1524">
        <v>525</v>
      </c>
      <c r="K1524">
        <v>522</v>
      </c>
      <c r="L1524">
        <v>562</v>
      </c>
      <c r="M1524">
        <v>530</v>
      </c>
      <c r="N1524">
        <v>579</v>
      </c>
      <c r="O1524">
        <v>532</v>
      </c>
      <c r="P1524">
        <v>581</v>
      </c>
      <c r="Q1524">
        <v>718</v>
      </c>
      <c r="R1524">
        <v>691</v>
      </c>
      <c r="S1524">
        <v>689</v>
      </c>
      <c r="T1524">
        <v>636</v>
      </c>
      <c r="U1524">
        <v>652</v>
      </c>
      <c r="V1524">
        <v>591</v>
      </c>
      <c r="W1524">
        <v>664</v>
      </c>
      <c r="X1524">
        <v>617</v>
      </c>
      <c r="Y1524">
        <v>600</v>
      </c>
    </row>
    <row r="1525" spans="1:25" x14ac:dyDescent="0.3">
      <c r="A1525" t="s">
        <v>12</v>
      </c>
      <c r="B1525" t="s">
        <v>11</v>
      </c>
      <c r="C1525" t="s">
        <v>245</v>
      </c>
      <c r="D1525" t="s">
        <v>306</v>
      </c>
      <c r="E1525">
        <v>66</v>
      </c>
      <c r="F1525">
        <v>579</v>
      </c>
      <c r="G1525">
        <v>577</v>
      </c>
      <c r="H1525">
        <v>533</v>
      </c>
      <c r="I1525">
        <v>565</v>
      </c>
      <c r="J1525">
        <v>529</v>
      </c>
      <c r="K1525">
        <v>508</v>
      </c>
      <c r="L1525">
        <v>494</v>
      </c>
      <c r="M1525">
        <v>552</v>
      </c>
      <c r="N1525">
        <v>518</v>
      </c>
      <c r="O1525">
        <v>566</v>
      </c>
      <c r="P1525">
        <v>513</v>
      </c>
      <c r="Q1525">
        <v>574</v>
      </c>
      <c r="R1525">
        <v>697</v>
      </c>
      <c r="S1525">
        <v>672</v>
      </c>
      <c r="T1525">
        <v>678</v>
      </c>
      <c r="U1525">
        <v>611</v>
      </c>
      <c r="V1525">
        <v>635</v>
      </c>
      <c r="W1525">
        <v>578</v>
      </c>
      <c r="X1525">
        <v>656</v>
      </c>
      <c r="Y1525">
        <v>610</v>
      </c>
    </row>
    <row r="1526" spans="1:25" x14ac:dyDescent="0.3">
      <c r="A1526" t="s">
        <v>12</v>
      </c>
      <c r="B1526" t="s">
        <v>11</v>
      </c>
      <c r="C1526" t="s">
        <v>245</v>
      </c>
      <c r="D1526" t="s">
        <v>306</v>
      </c>
      <c r="E1526">
        <v>67</v>
      </c>
      <c r="F1526">
        <v>511</v>
      </c>
      <c r="G1526">
        <v>569</v>
      </c>
      <c r="H1526">
        <v>579</v>
      </c>
      <c r="I1526">
        <v>517</v>
      </c>
      <c r="J1526">
        <v>552</v>
      </c>
      <c r="K1526">
        <v>520</v>
      </c>
      <c r="L1526">
        <v>492</v>
      </c>
      <c r="M1526">
        <v>492</v>
      </c>
      <c r="N1526">
        <v>532</v>
      </c>
      <c r="O1526">
        <v>523</v>
      </c>
      <c r="P1526">
        <v>546</v>
      </c>
      <c r="Q1526">
        <v>502</v>
      </c>
      <c r="R1526">
        <v>570</v>
      </c>
      <c r="S1526">
        <v>673</v>
      </c>
      <c r="T1526">
        <v>655</v>
      </c>
      <c r="U1526">
        <v>661</v>
      </c>
      <c r="V1526">
        <v>594</v>
      </c>
      <c r="W1526">
        <v>624</v>
      </c>
      <c r="X1526">
        <v>568</v>
      </c>
      <c r="Y1526">
        <v>649</v>
      </c>
    </row>
    <row r="1527" spans="1:25" x14ac:dyDescent="0.3">
      <c r="A1527" t="s">
        <v>12</v>
      </c>
      <c r="B1527" t="s">
        <v>11</v>
      </c>
      <c r="C1527" t="s">
        <v>245</v>
      </c>
      <c r="D1527" t="s">
        <v>306</v>
      </c>
      <c r="E1527">
        <v>68</v>
      </c>
      <c r="F1527">
        <v>476</v>
      </c>
      <c r="G1527">
        <v>491</v>
      </c>
      <c r="H1527">
        <v>551</v>
      </c>
      <c r="I1527">
        <v>554</v>
      </c>
      <c r="J1527">
        <v>500</v>
      </c>
      <c r="K1527">
        <v>530</v>
      </c>
      <c r="L1527">
        <v>514</v>
      </c>
      <c r="M1527">
        <v>474</v>
      </c>
      <c r="N1527">
        <v>481</v>
      </c>
      <c r="O1527">
        <v>513</v>
      </c>
      <c r="P1527">
        <v>502</v>
      </c>
      <c r="Q1527">
        <v>538</v>
      </c>
      <c r="R1527">
        <v>489</v>
      </c>
      <c r="S1527">
        <v>543</v>
      </c>
      <c r="T1527">
        <v>652</v>
      </c>
      <c r="U1527">
        <v>637</v>
      </c>
      <c r="V1527">
        <v>644</v>
      </c>
      <c r="W1527">
        <v>580</v>
      </c>
      <c r="X1527">
        <v>609</v>
      </c>
      <c r="Y1527">
        <v>540</v>
      </c>
    </row>
    <row r="1528" spans="1:25" x14ac:dyDescent="0.3">
      <c r="A1528" t="s">
        <v>12</v>
      </c>
      <c r="B1528" t="s">
        <v>11</v>
      </c>
      <c r="C1528" t="s">
        <v>245</v>
      </c>
      <c r="D1528" t="s">
        <v>306</v>
      </c>
      <c r="E1528">
        <v>69</v>
      </c>
      <c r="F1528">
        <v>476</v>
      </c>
      <c r="G1528">
        <v>466</v>
      </c>
      <c r="H1528">
        <v>477</v>
      </c>
      <c r="I1528">
        <v>532</v>
      </c>
      <c r="J1528">
        <v>531</v>
      </c>
      <c r="K1528">
        <v>483</v>
      </c>
      <c r="L1528">
        <v>519</v>
      </c>
      <c r="M1528">
        <v>498</v>
      </c>
      <c r="N1528">
        <v>462</v>
      </c>
      <c r="O1528">
        <v>477</v>
      </c>
      <c r="P1528">
        <v>489</v>
      </c>
      <c r="Q1528">
        <v>489</v>
      </c>
      <c r="R1528">
        <v>521</v>
      </c>
      <c r="S1528">
        <v>472</v>
      </c>
      <c r="T1528">
        <v>519</v>
      </c>
      <c r="U1528">
        <v>643</v>
      </c>
      <c r="V1528">
        <v>623</v>
      </c>
      <c r="W1528">
        <v>631</v>
      </c>
      <c r="X1528">
        <v>569</v>
      </c>
      <c r="Y1528">
        <v>594</v>
      </c>
    </row>
    <row r="1529" spans="1:25" x14ac:dyDescent="0.3">
      <c r="A1529" t="s">
        <v>12</v>
      </c>
      <c r="B1529" t="s">
        <v>11</v>
      </c>
      <c r="C1529" t="s">
        <v>245</v>
      </c>
      <c r="D1529" t="s">
        <v>306</v>
      </c>
      <c r="E1529">
        <v>70</v>
      </c>
      <c r="F1529">
        <v>473</v>
      </c>
      <c r="G1529">
        <v>466</v>
      </c>
      <c r="H1529">
        <v>452</v>
      </c>
      <c r="I1529">
        <v>464</v>
      </c>
      <c r="J1529">
        <v>500</v>
      </c>
      <c r="K1529">
        <v>514</v>
      </c>
      <c r="L1529">
        <v>468</v>
      </c>
      <c r="M1529">
        <v>507</v>
      </c>
      <c r="N1529">
        <v>479</v>
      </c>
      <c r="O1529">
        <v>446</v>
      </c>
      <c r="P1529">
        <v>459</v>
      </c>
      <c r="Q1529">
        <v>473</v>
      </c>
      <c r="R1529">
        <v>479</v>
      </c>
      <c r="S1529">
        <v>513</v>
      </c>
      <c r="T1529">
        <v>452</v>
      </c>
      <c r="U1529">
        <v>508</v>
      </c>
      <c r="V1529">
        <v>614</v>
      </c>
      <c r="W1529">
        <v>595</v>
      </c>
      <c r="X1529">
        <v>609</v>
      </c>
      <c r="Y1529">
        <v>557</v>
      </c>
    </row>
    <row r="1530" spans="1:25" x14ac:dyDescent="0.3">
      <c r="A1530" t="s">
        <v>12</v>
      </c>
      <c r="B1530" t="s">
        <v>11</v>
      </c>
      <c r="C1530" t="s">
        <v>245</v>
      </c>
      <c r="D1530" t="s">
        <v>306</v>
      </c>
      <c r="E1530">
        <v>71</v>
      </c>
      <c r="F1530">
        <v>473</v>
      </c>
      <c r="G1530">
        <v>453</v>
      </c>
      <c r="H1530">
        <v>455</v>
      </c>
      <c r="I1530">
        <v>441</v>
      </c>
      <c r="J1530">
        <v>450</v>
      </c>
      <c r="K1530">
        <v>487</v>
      </c>
      <c r="L1530">
        <v>496</v>
      </c>
      <c r="M1530">
        <v>448</v>
      </c>
      <c r="N1530">
        <v>495</v>
      </c>
      <c r="O1530">
        <v>458</v>
      </c>
      <c r="P1530">
        <v>438</v>
      </c>
      <c r="Q1530">
        <v>450</v>
      </c>
      <c r="R1530">
        <v>447</v>
      </c>
      <c r="S1530">
        <v>458</v>
      </c>
      <c r="T1530">
        <v>498</v>
      </c>
      <c r="U1530">
        <v>435</v>
      </c>
      <c r="V1530">
        <v>494</v>
      </c>
      <c r="W1530">
        <v>586</v>
      </c>
      <c r="X1530">
        <v>588</v>
      </c>
      <c r="Y1530">
        <v>599</v>
      </c>
    </row>
    <row r="1531" spans="1:25" x14ac:dyDescent="0.3">
      <c r="A1531" t="s">
        <v>12</v>
      </c>
      <c r="B1531" t="s">
        <v>11</v>
      </c>
      <c r="C1531" t="s">
        <v>245</v>
      </c>
      <c r="D1531" t="s">
        <v>306</v>
      </c>
      <c r="E1531">
        <v>72</v>
      </c>
      <c r="F1531">
        <v>442</v>
      </c>
      <c r="G1531">
        <v>458</v>
      </c>
      <c r="H1531">
        <v>433</v>
      </c>
      <c r="I1531">
        <v>434</v>
      </c>
      <c r="J1531">
        <v>434</v>
      </c>
      <c r="K1531">
        <v>437</v>
      </c>
      <c r="L1531">
        <v>465</v>
      </c>
      <c r="M1531">
        <v>474</v>
      </c>
      <c r="N1531">
        <v>426</v>
      </c>
      <c r="O1531">
        <v>473</v>
      </c>
      <c r="P1531">
        <v>444</v>
      </c>
      <c r="Q1531">
        <v>423</v>
      </c>
      <c r="R1531">
        <v>428</v>
      </c>
      <c r="S1531">
        <v>433</v>
      </c>
      <c r="T1531">
        <v>447</v>
      </c>
      <c r="U1531">
        <v>478</v>
      </c>
      <c r="V1531">
        <v>428</v>
      </c>
      <c r="W1531">
        <v>472</v>
      </c>
      <c r="X1531">
        <v>568</v>
      </c>
      <c r="Y1531">
        <v>568</v>
      </c>
    </row>
    <row r="1532" spans="1:25" x14ac:dyDescent="0.3">
      <c r="A1532" t="s">
        <v>12</v>
      </c>
      <c r="B1532" t="s">
        <v>11</v>
      </c>
      <c r="C1532" t="s">
        <v>245</v>
      </c>
      <c r="D1532" t="s">
        <v>306</v>
      </c>
      <c r="E1532">
        <v>73</v>
      </c>
      <c r="F1532">
        <v>419</v>
      </c>
      <c r="G1532">
        <v>423</v>
      </c>
      <c r="H1532">
        <v>438</v>
      </c>
      <c r="I1532">
        <v>414</v>
      </c>
      <c r="J1532">
        <v>415</v>
      </c>
      <c r="K1532">
        <v>419</v>
      </c>
      <c r="L1532">
        <v>418</v>
      </c>
      <c r="M1532">
        <v>449</v>
      </c>
      <c r="N1532">
        <v>454</v>
      </c>
      <c r="O1532">
        <v>417</v>
      </c>
      <c r="P1532">
        <v>457</v>
      </c>
      <c r="Q1532">
        <v>430</v>
      </c>
      <c r="R1532">
        <v>413</v>
      </c>
      <c r="S1532">
        <v>412</v>
      </c>
      <c r="T1532">
        <v>423</v>
      </c>
      <c r="U1532">
        <v>429</v>
      </c>
      <c r="V1532">
        <v>463</v>
      </c>
      <c r="W1532">
        <v>412</v>
      </c>
      <c r="X1532">
        <v>458</v>
      </c>
      <c r="Y1532">
        <v>566</v>
      </c>
    </row>
    <row r="1533" spans="1:25" x14ac:dyDescent="0.3">
      <c r="A1533" t="s">
        <v>12</v>
      </c>
      <c r="B1533" t="s">
        <v>11</v>
      </c>
      <c r="C1533" t="s">
        <v>245</v>
      </c>
      <c r="D1533" t="s">
        <v>306</v>
      </c>
      <c r="E1533">
        <v>74</v>
      </c>
      <c r="F1533">
        <v>399</v>
      </c>
      <c r="G1533">
        <v>394</v>
      </c>
      <c r="H1533">
        <v>408</v>
      </c>
      <c r="I1533">
        <v>420</v>
      </c>
      <c r="J1533">
        <v>393</v>
      </c>
      <c r="K1533">
        <v>404</v>
      </c>
      <c r="L1533">
        <v>402</v>
      </c>
      <c r="M1533">
        <v>406</v>
      </c>
      <c r="N1533">
        <v>434</v>
      </c>
      <c r="O1533">
        <v>437</v>
      </c>
      <c r="P1533">
        <v>403</v>
      </c>
      <c r="Q1533">
        <v>438</v>
      </c>
      <c r="R1533">
        <v>408</v>
      </c>
      <c r="S1533">
        <v>395</v>
      </c>
      <c r="T1533">
        <v>396</v>
      </c>
      <c r="U1533">
        <v>415</v>
      </c>
      <c r="V1533">
        <v>410</v>
      </c>
      <c r="W1533">
        <v>442</v>
      </c>
      <c r="X1533">
        <v>403</v>
      </c>
      <c r="Y1533">
        <v>447</v>
      </c>
    </row>
    <row r="1534" spans="1:25" x14ac:dyDescent="0.3">
      <c r="A1534" t="s">
        <v>12</v>
      </c>
      <c r="B1534" t="s">
        <v>11</v>
      </c>
      <c r="C1534" t="s">
        <v>245</v>
      </c>
      <c r="D1534" t="s">
        <v>306</v>
      </c>
      <c r="E1534">
        <v>75</v>
      </c>
      <c r="F1534">
        <v>384</v>
      </c>
      <c r="G1534">
        <v>384</v>
      </c>
      <c r="H1534">
        <v>370</v>
      </c>
      <c r="I1534">
        <v>389</v>
      </c>
      <c r="J1534">
        <v>397</v>
      </c>
      <c r="K1534">
        <v>375</v>
      </c>
      <c r="L1534">
        <v>386</v>
      </c>
      <c r="M1534">
        <v>389</v>
      </c>
      <c r="N1534">
        <v>386</v>
      </c>
      <c r="O1534">
        <v>412</v>
      </c>
      <c r="P1534">
        <v>405</v>
      </c>
      <c r="Q1534">
        <v>385</v>
      </c>
      <c r="R1534">
        <v>421</v>
      </c>
      <c r="S1534">
        <v>391</v>
      </c>
      <c r="T1534">
        <v>381</v>
      </c>
      <c r="U1534">
        <v>387</v>
      </c>
      <c r="V1534">
        <v>399</v>
      </c>
      <c r="W1534">
        <v>387</v>
      </c>
      <c r="X1534">
        <v>430</v>
      </c>
      <c r="Y1534">
        <v>389</v>
      </c>
    </row>
    <row r="1535" spans="1:25" x14ac:dyDescent="0.3">
      <c r="A1535" t="s">
        <v>12</v>
      </c>
      <c r="B1535" t="s">
        <v>11</v>
      </c>
      <c r="C1535" t="s">
        <v>245</v>
      </c>
      <c r="D1535" t="s">
        <v>306</v>
      </c>
      <c r="E1535">
        <v>76</v>
      </c>
      <c r="F1535">
        <v>356</v>
      </c>
      <c r="G1535">
        <v>353</v>
      </c>
      <c r="H1535">
        <v>364</v>
      </c>
      <c r="I1535">
        <v>347</v>
      </c>
      <c r="J1535">
        <v>367</v>
      </c>
      <c r="K1535">
        <v>385</v>
      </c>
      <c r="L1535">
        <v>355</v>
      </c>
      <c r="M1535">
        <v>366</v>
      </c>
      <c r="N1535">
        <v>377</v>
      </c>
      <c r="O1535">
        <v>369</v>
      </c>
      <c r="P1535">
        <v>387</v>
      </c>
      <c r="Q1535">
        <v>390</v>
      </c>
      <c r="R1535">
        <v>368</v>
      </c>
      <c r="S1535">
        <v>408</v>
      </c>
      <c r="T1535">
        <v>376</v>
      </c>
      <c r="U1535">
        <v>364</v>
      </c>
      <c r="V1535">
        <v>365</v>
      </c>
      <c r="W1535">
        <v>382</v>
      </c>
      <c r="X1535">
        <v>365</v>
      </c>
      <c r="Y1535">
        <v>415</v>
      </c>
    </row>
    <row r="1536" spans="1:25" x14ac:dyDescent="0.3">
      <c r="A1536" t="s">
        <v>12</v>
      </c>
      <c r="B1536" t="s">
        <v>11</v>
      </c>
      <c r="C1536" t="s">
        <v>245</v>
      </c>
      <c r="D1536" t="s">
        <v>306</v>
      </c>
      <c r="E1536">
        <v>77</v>
      </c>
      <c r="F1536">
        <v>321</v>
      </c>
      <c r="G1536">
        <v>333</v>
      </c>
      <c r="H1536">
        <v>333</v>
      </c>
      <c r="I1536">
        <v>340</v>
      </c>
      <c r="J1536">
        <v>330</v>
      </c>
      <c r="K1536">
        <v>347</v>
      </c>
      <c r="L1536">
        <v>340</v>
      </c>
      <c r="M1536">
        <v>336</v>
      </c>
      <c r="N1536">
        <v>350</v>
      </c>
      <c r="O1536">
        <v>362</v>
      </c>
      <c r="P1536">
        <v>352</v>
      </c>
      <c r="Q1536">
        <v>369</v>
      </c>
      <c r="R1536">
        <v>380</v>
      </c>
      <c r="S1536">
        <v>351</v>
      </c>
      <c r="T1536">
        <v>389</v>
      </c>
      <c r="U1536">
        <v>348</v>
      </c>
      <c r="V1536">
        <v>347</v>
      </c>
      <c r="W1536">
        <v>353</v>
      </c>
      <c r="X1536">
        <v>362</v>
      </c>
      <c r="Y1536">
        <v>357</v>
      </c>
    </row>
    <row r="1537" spans="1:25" x14ac:dyDescent="0.3">
      <c r="A1537" t="s">
        <v>12</v>
      </c>
      <c r="B1537" t="s">
        <v>11</v>
      </c>
      <c r="C1537" t="s">
        <v>245</v>
      </c>
      <c r="D1537" t="s">
        <v>306</v>
      </c>
      <c r="E1537">
        <v>78</v>
      </c>
      <c r="F1537">
        <v>299</v>
      </c>
      <c r="G1537">
        <v>292</v>
      </c>
      <c r="H1537">
        <v>312</v>
      </c>
      <c r="I1537">
        <v>314</v>
      </c>
      <c r="J1537">
        <v>319</v>
      </c>
      <c r="K1537">
        <v>310</v>
      </c>
      <c r="L1537">
        <v>327</v>
      </c>
      <c r="M1537">
        <v>321</v>
      </c>
      <c r="N1537">
        <v>314</v>
      </c>
      <c r="O1537">
        <v>327</v>
      </c>
      <c r="P1537">
        <v>347</v>
      </c>
      <c r="Q1537">
        <v>336</v>
      </c>
      <c r="R1537">
        <v>344</v>
      </c>
      <c r="S1537">
        <v>358</v>
      </c>
      <c r="T1537">
        <v>331</v>
      </c>
      <c r="U1537">
        <v>368</v>
      </c>
      <c r="V1537">
        <v>328</v>
      </c>
      <c r="W1537">
        <v>329</v>
      </c>
      <c r="X1537">
        <v>341</v>
      </c>
      <c r="Y1537">
        <v>342</v>
      </c>
    </row>
    <row r="1538" spans="1:25" x14ac:dyDescent="0.3">
      <c r="A1538" t="s">
        <v>12</v>
      </c>
      <c r="B1538" t="s">
        <v>11</v>
      </c>
      <c r="C1538" t="s">
        <v>245</v>
      </c>
      <c r="D1538" t="s">
        <v>306</v>
      </c>
      <c r="E1538">
        <v>79</v>
      </c>
      <c r="F1538">
        <v>288</v>
      </c>
      <c r="G1538">
        <v>278</v>
      </c>
      <c r="H1538">
        <v>262</v>
      </c>
      <c r="I1538">
        <v>292</v>
      </c>
      <c r="J1538">
        <v>290</v>
      </c>
      <c r="K1538">
        <v>295</v>
      </c>
      <c r="L1538">
        <v>292</v>
      </c>
      <c r="M1538">
        <v>311</v>
      </c>
      <c r="N1538">
        <v>300</v>
      </c>
      <c r="O1538">
        <v>304</v>
      </c>
      <c r="P1538">
        <v>309</v>
      </c>
      <c r="Q1538">
        <v>326</v>
      </c>
      <c r="R1538">
        <v>309</v>
      </c>
      <c r="S1538">
        <v>326</v>
      </c>
      <c r="T1538">
        <v>320</v>
      </c>
      <c r="U1538">
        <v>320</v>
      </c>
      <c r="V1538">
        <v>345</v>
      </c>
      <c r="W1538">
        <v>323</v>
      </c>
      <c r="X1538">
        <v>319</v>
      </c>
      <c r="Y1538">
        <v>329</v>
      </c>
    </row>
    <row r="1539" spans="1:25" x14ac:dyDescent="0.3">
      <c r="A1539" t="s">
        <v>12</v>
      </c>
      <c r="B1539" t="s">
        <v>11</v>
      </c>
      <c r="C1539" t="s">
        <v>245</v>
      </c>
      <c r="D1539" t="s">
        <v>306</v>
      </c>
      <c r="E1539">
        <v>80</v>
      </c>
      <c r="F1539">
        <v>288</v>
      </c>
      <c r="G1539">
        <v>264</v>
      </c>
      <c r="H1539">
        <v>252</v>
      </c>
      <c r="I1539">
        <v>235</v>
      </c>
      <c r="J1539">
        <v>270</v>
      </c>
      <c r="K1539">
        <v>263</v>
      </c>
      <c r="L1539">
        <v>272</v>
      </c>
      <c r="M1539">
        <v>274</v>
      </c>
      <c r="N1539">
        <v>296</v>
      </c>
      <c r="O1539">
        <v>284</v>
      </c>
      <c r="P1539">
        <v>285</v>
      </c>
      <c r="Q1539">
        <v>291</v>
      </c>
      <c r="R1539">
        <v>312</v>
      </c>
      <c r="S1539">
        <v>301</v>
      </c>
      <c r="T1539">
        <v>303</v>
      </c>
      <c r="U1539">
        <v>314</v>
      </c>
      <c r="V1539">
        <v>300</v>
      </c>
      <c r="W1539">
        <v>323</v>
      </c>
      <c r="X1539">
        <v>307</v>
      </c>
      <c r="Y1539">
        <v>296</v>
      </c>
    </row>
    <row r="1540" spans="1:25" x14ac:dyDescent="0.3">
      <c r="A1540" t="s">
        <v>12</v>
      </c>
      <c r="B1540" t="s">
        <v>11</v>
      </c>
      <c r="C1540" t="s">
        <v>245</v>
      </c>
      <c r="D1540" t="s">
        <v>306</v>
      </c>
      <c r="E1540">
        <v>81</v>
      </c>
      <c r="F1540">
        <v>249</v>
      </c>
      <c r="G1540">
        <v>256</v>
      </c>
      <c r="H1540">
        <v>233</v>
      </c>
      <c r="I1540">
        <v>238</v>
      </c>
      <c r="J1540">
        <v>221</v>
      </c>
      <c r="K1540">
        <v>243</v>
      </c>
      <c r="L1540">
        <v>246</v>
      </c>
      <c r="M1540">
        <v>243</v>
      </c>
      <c r="N1540">
        <v>249</v>
      </c>
      <c r="O1540">
        <v>276</v>
      </c>
      <c r="P1540">
        <v>253</v>
      </c>
      <c r="Q1540">
        <v>258</v>
      </c>
      <c r="R1540">
        <v>272</v>
      </c>
      <c r="S1540">
        <v>298</v>
      </c>
      <c r="T1540">
        <v>286</v>
      </c>
      <c r="U1540">
        <v>282</v>
      </c>
      <c r="V1540">
        <v>289</v>
      </c>
      <c r="W1540">
        <v>272</v>
      </c>
      <c r="X1540">
        <v>304</v>
      </c>
      <c r="Y1540">
        <v>289</v>
      </c>
    </row>
    <row r="1541" spans="1:25" x14ac:dyDescent="0.3">
      <c r="A1541" t="s">
        <v>12</v>
      </c>
      <c r="B1541" t="s">
        <v>11</v>
      </c>
      <c r="C1541" t="s">
        <v>245</v>
      </c>
      <c r="D1541" t="s">
        <v>306</v>
      </c>
      <c r="E1541">
        <v>82</v>
      </c>
      <c r="F1541">
        <v>150</v>
      </c>
      <c r="G1541">
        <v>225</v>
      </c>
      <c r="H1541">
        <v>235</v>
      </c>
      <c r="I1541">
        <v>214</v>
      </c>
      <c r="J1541">
        <v>222</v>
      </c>
      <c r="K1541">
        <v>205</v>
      </c>
      <c r="L1541">
        <v>217</v>
      </c>
      <c r="M1541">
        <v>225</v>
      </c>
      <c r="N1541">
        <v>218</v>
      </c>
      <c r="O1541">
        <v>227</v>
      </c>
      <c r="P1541">
        <v>250</v>
      </c>
      <c r="Q1541">
        <v>241</v>
      </c>
      <c r="R1541">
        <v>230</v>
      </c>
      <c r="S1541">
        <v>254</v>
      </c>
      <c r="T1541">
        <v>283</v>
      </c>
      <c r="U1541">
        <v>273</v>
      </c>
      <c r="V1541">
        <v>260</v>
      </c>
      <c r="W1541">
        <v>262</v>
      </c>
      <c r="X1541">
        <v>251</v>
      </c>
      <c r="Y1541">
        <v>285</v>
      </c>
    </row>
    <row r="1542" spans="1:25" x14ac:dyDescent="0.3">
      <c r="A1542" t="s">
        <v>12</v>
      </c>
      <c r="B1542" t="s">
        <v>11</v>
      </c>
      <c r="C1542" t="s">
        <v>245</v>
      </c>
      <c r="D1542" t="s">
        <v>306</v>
      </c>
      <c r="E1542">
        <v>83</v>
      </c>
      <c r="F1542">
        <v>143</v>
      </c>
      <c r="G1542">
        <v>137</v>
      </c>
      <c r="H1542">
        <v>194</v>
      </c>
      <c r="I1542">
        <v>209</v>
      </c>
      <c r="J1542">
        <v>191</v>
      </c>
      <c r="K1542">
        <v>200</v>
      </c>
      <c r="L1542">
        <v>187</v>
      </c>
      <c r="M1542">
        <v>195</v>
      </c>
      <c r="N1542">
        <v>204</v>
      </c>
      <c r="O1542">
        <v>192</v>
      </c>
      <c r="P1542">
        <v>205</v>
      </c>
      <c r="Q1542">
        <v>229</v>
      </c>
      <c r="R1542">
        <v>216</v>
      </c>
      <c r="S1542">
        <v>216</v>
      </c>
      <c r="T1542">
        <v>233</v>
      </c>
      <c r="U1542">
        <v>265</v>
      </c>
      <c r="V1542">
        <v>249</v>
      </c>
      <c r="W1542">
        <v>237</v>
      </c>
      <c r="X1542">
        <v>238</v>
      </c>
      <c r="Y1542">
        <v>230</v>
      </c>
    </row>
    <row r="1543" spans="1:25" x14ac:dyDescent="0.3">
      <c r="A1543" t="s">
        <v>12</v>
      </c>
      <c r="B1543" t="s">
        <v>11</v>
      </c>
      <c r="C1543" t="s">
        <v>245</v>
      </c>
      <c r="D1543" t="s">
        <v>306</v>
      </c>
      <c r="E1543">
        <v>84</v>
      </c>
      <c r="F1543">
        <v>113</v>
      </c>
      <c r="G1543">
        <v>125</v>
      </c>
      <c r="H1543">
        <v>127</v>
      </c>
      <c r="I1543">
        <v>170</v>
      </c>
      <c r="J1543">
        <v>183</v>
      </c>
      <c r="K1543">
        <v>175</v>
      </c>
      <c r="L1543">
        <v>177</v>
      </c>
      <c r="M1543">
        <v>163</v>
      </c>
      <c r="N1543">
        <v>175</v>
      </c>
      <c r="O1543">
        <v>184</v>
      </c>
      <c r="P1543">
        <v>167</v>
      </c>
      <c r="Q1543">
        <v>191</v>
      </c>
      <c r="R1543">
        <v>193</v>
      </c>
      <c r="S1543">
        <v>198</v>
      </c>
      <c r="T1543">
        <v>198</v>
      </c>
      <c r="U1543">
        <v>215</v>
      </c>
      <c r="V1543">
        <v>241</v>
      </c>
      <c r="W1543">
        <v>229</v>
      </c>
      <c r="X1543">
        <v>217</v>
      </c>
      <c r="Y1543">
        <v>218</v>
      </c>
    </row>
    <row r="1544" spans="1:25" x14ac:dyDescent="0.3">
      <c r="A1544" t="s">
        <v>12</v>
      </c>
      <c r="B1544" t="s">
        <v>11</v>
      </c>
      <c r="C1544" t="s">
        <v>245</v>
      </c>
      <c r="D1544" t="s">
        <v>306</v>
      </c>
      <c r="E1544">
        <v>85</v>
      </c>
      <c r="F1544">
        <v>101</v>
      </c>
      <c r="G1544">
        <v>100</v>
      </c>
      <c r="H1544">
        <v>111</v>
      </c>
      <c r="I1544">
        <v>113</v>
      </c>
      <c r="J1544">
        <v>136</v>
      </c>
      <c r="K1544">
        <v>163</v>
      </c>
      <c r="L1544">
        <v>154</v>
      </c>
      <c r="M1544">
        <v>149</v>
      </c>
      <c r="N1544">
        <v>137</v>
      </c>
      <c r="O1544">
        <v>159</v>
      </c>
      <c r="P1544">
        <v>175</v>
      </c>
      <c r="Q1544">
        <v>150</v>
      </c>
      <c r="R1544">
        <v>173</v>
      </c>
      <c r="S1544">
        <v>171</v>
      </c>
      <c r="T1544">
        <v>168</v>
      </c>
      <c r="U1544">
        <v>178</v>
      </c>
      <c r="V1544">
        <v>196</v>
      </c>
      <c r="W1544">
        <v>222</v>
      </c>
      <c r="X1544">
        <v>209</v>
      </c>
      <c r="Y1544">
        <v>192</v>
      </c>
    </row>
    <row r="1545" spans="1:25" x14ac:dyDescent="0.3">
      <c r="A1545" t="s">
        <v>12</v>
      </c>
      <c r="B1545" t="s">
        <v>11</v>
      </c>
      <c r="C1545" t="s">
        <v>245</v>
      </c>
      <c r="D1545" t="s">
        <v>306</v>
      </c>
      <c r="E1545">
        <v>86</v>
      </c>
      <c r="F1545">
        <v>106</v>
      </c>
      <c r="G1545">
        <v>87</v>
      </c>
      <c r="H1545">
        <v>90</v>
      </c>
      <c r="I1545">
        <v>95</v>
      </c>
      <c r="J1545">
        <v>103</v>
      </c>
      <c r="K1545">
        <v>116</v>
      </c>
      <c r="L1545">
        <v>139</v>
      </c>
      <c r="M1545">
        <v>141</v>
      </c>
      <c r="N1545">
        <v>132</v>
      </c>
      <c r="O1545">
        <v>120</v>
      </c>
      <c r="P1545">
        <v>134</v>
      </c>
      <c r="Q1545">
        <v>162</v>
      </c>
      <c r="R1545">
        <v>139</v>
      </c>
      <c r="S1545">
        <v>160</v>
      </c>
      <c r="T1545">
        <v>143</v>
      </c>
      <c r="U1545">
        <v>143</v>
      </c>
      <c r="V1545">
        <v>153</v>
      </c>
      <c r="W1545">
        <v>159</v>
      </c>
      <c r="X1545">
        <v>200</v>
      </c>
      <c r="Y1545">
        <v>179</v>
      </c>
    </row>
    <row r="1546" spans="1:25" x14ac:dyDescent="0.3">
      <c r="A1546" t="s">
        <v>12</v>
      </c>
      <c r="B1546" t="s">
        <v>11</v>
      </c>
      <c r="C1546" t="s">
        <v>245</v>
      </c>
      <c r="D1546" t="s">
        <v>306</v>
      </c>
      <c r="E1546">
        <v>87</v>
      </c>
      <c r="F1546">
        <v>93</v>
      </c>
      <c r="G1546">
        <v>90</v>
      </c>
      <c r="H1546">
        <v>69</v>
      </c>
      <c r="I1546">
        <v>75</v>
      </c>
      <c r="J1546">
        <v>85</v>
      </c>
      <c r="K1546">
        <v>91</v>
      </c>
      <c r="L1546">
        <v>105</v>
      </c>
      <c r="M1546">
        <v>114</v>
      </c>
      <c r="N1546">
        <v>124</v>
      </c>
      <c r="O1546">
        <v>110</v>
      </c>
      <c r="P1546">
        <v>104</v>
      </c>
      <c r="Q1546">
        <v>119</v>
      </c>
      <c r="R1546">
        <v>143</v>
      </c>
      <c r="S1546">
        <v>111</v>
      </c>
      <c r="T1546">
        <v>138</v>
      </c>
      <c r="U1546">
        <v>116</v>
      </c>
      <c r="V1546">
        <v>126</v>
      </c>
      <c r="W1546">
        <v>127</v>
      </c>
      <c r="X1546">
        <v>141</v>
      </c>
      <c r="Y1546">
        <v>162</v>
      </c>
    </row>
    <row r="1547" spans="1:25" x14ac:dyDescent="0.3">
      <c r="A1547" t="s">
        <v>12</v>
      </c>
      <c r="B1547" t="s">
        <v>11</v>
      </c>
      <c r="C1547" t="s">
        <v>245</v>
      </c>
      <c r="D1547" t="s">
        <v>306</v>
      </c>
      <c r="E1547">
        <v>88</v>
      </c>
      <c r="F1547">
        <v>66</v>
      </c>
      <c r="G1547">
        <v>74</v>
      </c>
      <c r="H1547">
        <v>78</v>
      </c>
      <c r="I1547">
        <v>55</v>
      </c>
      <c r="J1547">
        <v>58</v>
      </c>
      <c r="K1547">
        <v>70</v>
      </c>
      <c r="L1547">
        <v>79</v>
      </c>
      <c r="M1547">
        <v>91</v>
      </c>
      <c r="N1547">
        <v>97</v>
      </c>
      <c r="O1547">
        <v>110</v>
      </c>
      <c r="P1547">
        <v>90</v>
      </c>
      <c r="Q1547">
        <v>96</v>
      </c>
      <c r="R1547">
        <v>108</v>
      </c>
      <c r="S1547">
        <v>117</v>
      </c>
      <c r="T1547">
        <v>92</v>
      </c>
      <c r="U1547">
        <v>120</v>
      </c>
      <c r="V1547">
        <v>97</v>
      </c>
      <c r="W1547">
        <v>100</v>
      </c>
      <c r="X1547">
        <v>119</v>
      </c>
      <c r="Y1547">
        <v>123</v>
      </c>
    </row>
    <row r="1548" spans="1:25" x14ac:dyDescent="0.3">
      <c r="A1548" t="s">
        <v>12</v>
      </c>
      <c r="B1548" t="s">
        <v>11</v>
      </c>
      <c r="C1548" t="s">
        <v>245</v>
      </c>
      <c r="D1548" t="s">
        <v>306</v>
      </c>
      <c r="E1548">
        <v>89</v>
      </c>
      <c r="F1548">
        <v>57</v>
      </c>
      <c r="G1548">
        <v>57</v>
      </c>
      <c r="H1548">
        <v>64</v>
      </c>
      <c r="I1548">
        <v>70</v>
      </c>
      <c r="J1548">
        <v>39</v>
      </c>
      <c r="K1548">
        <v>45</v>
      </c>
      <c r="L1548">
        <v>61</v>
      </c>
      <c r="M1548">
        <v>61</v>
      </c>
      <c r="N1548">
        <v>75</v>
      </c>
      <c r="O1548">
        <v>86</v>
      </c>
      <c r="P1548">
        <v>100</v>
      </c>
      <c r="Q1548">
        <v>73</v>
      </c>
      <c r="R1548">
        <v>76</v>
      </c>
      <c r="S1548">
        <v>101</v>
      </c>
      <c r="T1548">
        <v>102</v>
      </c>
      <c r="U1548">
        <v>79</v>
      </c>
      <c r="V1548">
        <v>92</v>
      </c>
      <c r="W1548">
        <v>89</v>
      </c>
      <c r="X1548">
        <v>88</v>
      </c>
      <c r="Y1548">
        <v>102</v>
      </c>
    </row>
    <row r="1549" spans="1:25" x14ac:dyDescent="0.3">
      <c r="A1549" t="s">
        <v>12</v>
      </c>
      <c r="B1549" t="s">
        <v>11</v>
      </c>
      <c r="C1549" t="s">
        <v>245</v>
      </c>
      <c r="D1549" t="s">
        <v>306</v>
      </c>
      <c r="E1549">
        <v>90</v>
      </c>
      <c r="F1549">
        <v>149</v>
      </c>
      <c r="G1549">
        <v>163</v>
      </c>
      <c r="H1549">
        <v>165</v>
      </c>
      <c r="I1549">
        <v>168</v>
      </c>
      <c r="J1549">
        <v>189</v>
      </c>
      <c r="K1549">
        <v>172</v>
      </c>
      <c r="L1549">
        <v>157</v>
      </c>
      <c r="M1549">
        <v>155</v>
      </c>
      <c r="N1549">
        <v>177</v>
      </c>
      <c r="O1549">
        <v>204</v>
      </c>
      <c r="P1549">
        <v>239</v>
      </c>
      <c r="Q1549">
        <v>271</v>
      </c>
      <c r="R1549">
        <v>262</v>
      </c>
      <c r="S1549">
        <v>263</v>
      </c>
      <c r="T1549">
        <v>284</v>
      </c>
      <c r="U1549">
        <v>292</v>
      </c>
      <c r="V1549">
        <v>284</v>
      </c>
      <c r="W1549">
        <v>301</v>
      </c>
      <c r="X1549">
        <v>305</v>
      </c>
      <c r="Y1549">
        <v>290</v>
      </c>
    </row>
    <row r="1550" spans="1:25" x14ac:dyDescent="0.3">
      <c r="A1550" t="s">
        <v>12</v>
      </c>
      <c r="B1550" t="s">
        <v>11</v>
      </c>
      <c r="C1550" t="s">
        <v>245</v>
      </c>
      <c r="D1550" t="s">
        <v>307</v>
      </c>
      <c r="E1550">
        <v>0</v>
      </c>
      <c r="F1550">
        <v>755</v>
      </c>
      <c r="G1550">
        <v>740</v>
      </c>
      <c r="H1550">
        <v>812</v>
      </c>
      <c r="I1550">
        <v>770</v>
      </c>
      <c r="J1550">
        <v>809</v>
      </c>
      <c r="K1550">
        <v>912</v>
      </c>
      <c r="L1550">
        <v>874</v>
      </c>
      <c r="M1550">
        <v>913</v>
      </c>
      <c r="N1550">
        <v>943</v>
      </c>
      <c r="O1550">
        <v>960</v>
      </c>
      <c r="P1550">
        <v>903</v>
      </c>
      <c r="Q1550">
        <v>876</v>
      </c>
      <c r="R1550">
        <v>942</v>
      </c>
      <c r="S1550">
        <v>965</v>
      </c>
      <c r="T1550">
        <v>925</v>
      </c>
      <c r="U1550">
        <v>876</v>
      </c>
      <c r="V1550">
        <v>880</v>
      </c>
      <c r="W1550">
        <v>863</v>
      </c>
      <c r="X1550">
        <v>940</v>
      </c>
      <c r="Y1550">
        <v>835</v>
      </c>
    </row>
    <row r="1551" spans="1:25" x14ac:dyDescent="0.3">
      <c r="A1551" t="s">
        <v>12</v>
      </c>
      <c r="B1551" t="s">
        <v>11</v>
      </c>
      <c r="C1551" t="s">
        <v>245</v>
      </c>
      <c r="D1551" t="s">
        <v>307</v>
      </c>
      <c r="E1551">
        <v>1</v>
      </c>
      <c r="F1551">
        <v>717</v>
      </c>
      <c r="G1551">
        <v>753</v>
      </c>
      <c r="H1551">
        <v>732</v>
      </c>
      <c r="I1551">
        <v>802</v>
      </c>
      <c r="J1551">
        <v>778</v>
      </c>
      <c r="K1551">
        <v>811</v>
      </c>
      <c r="L1551">
        <v>903</v>
      </c>
      <c r="M1551">
        <v>869</v>
      </c>
      <c r="N1551">
        <v>901</v>
      </c>
      <c r="O1551">
        <v>930</v>
      </c>
      <c r="P1551">
        <v>944</v>
      </c>
      <c r="Q1551">
        <v>888</v>
      </c>
      <c r="R1551">
        <v>881</v>
      </c>
      <c r="S1551">
        <v>940</v>
      </c>
      <c r="T1551">
        <v>956</v>
      </c>
      <c r="U1551">
        <v>919</v>
      </c>
      <c r="V1551">
        <v>872</v>
      </c>
      <c r="W1551">
        <v>899</v>
      </c>
      <c r="X1551">
        <v>879</v>
      </c>
      <c r="Y1551">
        <v>930</v>
      </c>
    </row>
    <row r="1552" spans="1:25" x14ac:dyDescent="0.3">
      <c r="A1552" t="s">
        <v>12</v>
      </c>
      <c r="B1552" t="s">
        <v>11</v>
      </c>
      <c r="C1552" t="s">
        <v>245</v>
      </c>
      <c r="D1552" t="s">
        <v>307</v>
      </c>
      <c r="E1552">
        <v>2</v>
      </c>
      <c r="F1552">
        <v>732</v>
      </c>
      <c r="G1552">
        <v>706</v>
      </c>
      <c r="H1552">
        <v>753</v>
      </c>
      <c r="I1552">
        <v>726</v>
      </c>
      <c r="J1552">
        <v>794</v>
      </c>
      <c r="K1552">
        <v>777</v>
      </c>
      <c r="L1552">
        <v>798</v>
      </c>
      <c r="M1552">
        <v>899</v>
      </c>
      <c r="N1552">
        <v>864</v>
      </c>
      <c r="O1552">
        <v>867</v>
      </c>
      <c r="P1552">
        <v>939</v>
      </c>
      <c r="Q1552">
        <v>952</v>
      </c>
      <c r="R1552">
        <v>880</v>
      </c>
      <c r="S1552">
        <v>869</v>
      </c>
      <c r="T1552">
        <v>929</v>
      </c>
      <c r="U1552">
        <v>947</v>
      </c>
      <c r="V1552">
        <v>929</v>
      </c>
      <c r="W1552">
        <v>887</v>
      </c>
      <c r="X1552">
        <v>915</v>
      </c>
      <c r="Y1552">
        <v>872</v>
      </c>
    </row>
    <row r="1553" spans="1:25" x14ac:dyDescent="0.3">
      <c r="A1553" t="s">
        <v>12</v>
      </c>
      <c r="B1553" t="s">
        <v>11</v>
      </c>
      <c r="C1553" t="s">
        <v>245</v>
      </c>
      <c r="D1553" t="s">
        <v>307</v>
      </c>
      <c r="E1553">
        <v>3</v>
      </c>
      <c r="F1553">
        <v>795</v>
      </c>
      <c r="G1553">
        <v>720</v>
      </c>
      <c r="H1553">
        <v>708</v>
      </c>
      <c r="I1553">
        <v>741</v>
      </c>
      <c r="J1553">
        <v>712</v>
      </c>
      <c r="K1553">
        <v>789</v>
      </c>
      <c r="L1553">
        <v>761</v>
      </c>
      <c r="M1553">
        <v>793</v>
      </c>
      <c r="N1553">
        <v>905</v>
      </c>
      <c r="O1553">
        <v>845</v>
      </c>
      <c r="P1553">
        <v>866</v>
      </c>
      <c r="Q1553">
        <v>928</v>
      </c>
      <c r="R1553">
        <v>948</v>
      </c>
      <c r="S1553">
        <v>895</v>
      </c>
      <c r="T1553">
        <v>854</v>
      </c>
      <c r="U1553">
        <v>942</v>
      </c>
      <c r="V1553">
        <v>935</v>
      </c>
      <c r="W1553">
        <v>962</v>
      </c>
      <c r="X1553">
        <v>895</v>
      </c>
      <c r="Y1553">
        <v>930</v>
      </c>
    </row>
    <row r="1554" spans="1:25" x14ac:dyDescent="0.3">
      <c r="A1554" t="s">
        <v>12</v>
      </c>
      <c r="B1554" t="s">
        <v>11</v>
      </c>
      <c r="C1554" t="s">
        <v>245</v>
      </c>
      <c r="D1554" t="s">
        <v>307</v>
      </c>
      <c r="E1554">
        <v>4</v>
      </c>
      <c r="F1554">
        <v>765</v>
      </c>
      <c r="G1554">
        <v>783</v>
      </c>
      <c r="H1554">
        <v>733</v>
      </c>
      <c r="I1554">
        <v>726</v>
      </c>
      <c r="J1554">
        <v>740</v>
      </c>
      <c r="K1554">
        <v>730</v>
      </c>
      <c r="L1554">
        <v>771</v>
      </c>
      <c r="M1554">
        <v>772</v>
      </c>
      <c r="N1554">
        <v>774</v>
      </c>
      <c r="O1554">
        <v>905</v>
      </c>
      <c r="P1554">
        <v>837</v>
      </c>
      <c r="Q1554">
        <v>856</v>
      </c>
      <c r="R1554">
        <v>945</v>
      </c>
      <c r="S1554">
        <v>937</v>
      </c>
      <c r="T1554">
        <v>908</v>
      </c>
      <c r="U1554">
        <v>846</v>
      </c>
      <c r="V1554">
        <v>950</v>
      </c>
      <c r="W1554">
        <v>932</v>
      </c>
      <c r="X1554">
        <v>950</v>
      </c>
      <c r="Y1554">
        <v>917</v>
      </c>
    </row>
    <row r="1555" spans="1:25" x14ac:dyDescent="0.3">
      <c r="A1555" t="s">
        <v>12</v>
      </c>
      <c r="B1555" t="s">
        <v>11</v>
      </c>
      <c r="C1555" t="s">
        <v>245</v>
      </c>
      <c r="D1555" t="s">
        <v>307</v>
      </c>
      <c r="E1555">
        <v>5</v>
      </c>
      <c r="F1555">
        <v>787</v>
      </c>
      <c r="G1555">
        <v>774</v>
      </c>
      <c r="H1555">
        <v>785</v>
      </c>
      <c r="I1555">
        <v>744</v>
      </c>
      <c r="J1555">
        <v>717</v>
      </c>
      <c r="K1555">
        <v>734</v>
      </c>
      <c r="L1555">
        <v>741</v>
      </c>
      <c r="M1555">
        <v>766</v>
      </c>
      <c r="N1555">
        <v>755</v>
      </c>
      <c r="O1555">
        <v>773</v>
      </c>
      <c r="P1555">
        <v>897</v>
      </c>
      <c r="Q1555">
        <v>818</v>
      </c>
      <c r="R1555">
        <v>854</v>
      </c>
      <c r="S1555">
        <v>944</v>
      </c>
      <c r="T1555">
        <v>929</v>
      </c>
      <c r="U1555">
        <v>894</v>
      </c>
      <c r="V1555">
        <v>871</v>
      </c>
      <c r="W1555">
        <v>946</v>
      </c>
      <c r="X1555">
        <v>946</v>
      </c>
      <c r="Y1555">
        <v>967</v>
      </c>
    </row>
    <row r="1556" spans="1:25" x14ac:dyDescent="0.3">
      <c r="A1556" t="s">
        <v>12</v>
      </c>
      <c r="B1556" t="s">
        <v>11</v>
      </c>
      <c r="C1556" t="s">
        <v>245</v>
      </c>
      <c r="D1556" t="s">
        <v>307</v>
      </c>
      <c r="E1556">
        <v>6</v>
      </c>
      <c r="F1556">
        <v>800</v>
      </c>
      <c r="G1556">
        <v>788</v>
      </c>
      <c r="H1556">
        <v>780</v>
      </c>
      <c r="I1556">
        <v>797</v>
      </c>
      <c r="J1556">
        <v>763</v>
      </c>
      <c r="K1556">
        <v>718</v>
      </c>
      <c r="L1556">
        <v>752</v>
      </c>
      <c r="M1556">
        <v>744</v>
      </c>
      <c r="N1556">
        <v>778</v>
      </c>
      <c r="O1556">
        <v>749</v>
      </c>
      <c r="P1556">
        <v>775</v>
      </c>
      <c r="Q1556">
        <v>898</v>
      </c>
      <c r="R1556">
        <v>825</v>
      </c>
      <c r="S1556">
        <v>860</v>
      </c>
      <c r="T1556">
        <v>937</v>
      </c>
      <c r="U1556">
        <v>921</v>
      </c>
      <c r="V1556">
        <v>910</v>
      </c>
      <c r="W1556">
        <v>865</v>
      </c>
      <c r="X1556">
        <v>971</v>
      </c>
      <c r="Y1556">
        <v>960</v>
      </c>
    </row>
    <row r="1557" spans="1:25" x14ac:dyDescent="0.3">
      <c r="A1557" t="s">
        <v>12</v>
      </c>
      <c r="B1557" t="s">
        <v>11</v>
      </c>
      <c r="C1557" t="s">
        <v>245</v>
      </c>
      <c r="D1557" t="s">
        <v>307</v>
      </c>
      <c r="E1557">
        <v>7</v>
      </c>
      <c r="F1557">
        <v>823</v>
      </c>
      <c r="G1557">
        <v>786</v>
      </c>
      <c r="H1557">
        <v>792</v>
      </c>
      <c r="I1557">
        <v>784</v>
      </c>
      <c r="J1557">
        <v>787</v>
      </c>
      <c r="K1557">
        <v>764</v>
      </c>
      <c r="L1557">
        <v>716</v>
      </c>
      <c r="M1557">
        <v>756</v>
      </c>
      <c r="N1557">
        <v>728</v>
      </c>
      <c r="O1557">
        <v>780</v>
      </c>
      <c r="P1557">
        <v>741</v>
      </c>
      <c r="Q1557">
        <v>787</v>
      </c>
      <c r="R1557">
        <v>884</v>
      </c>
      <c r="S1557">
        <v>814</v>
      </c>
      <c r="T1557">
        <v>850</v>
      </c>
      <c r="U1557">
        <v>930</v>
      </c>
      <c r="V1557">
        <v>917</v>
      </c>
      <c r="W1557">
        <v>904</v>
      </c>
      <c r="X1557">
        <v>881</v>
      </c>
      <c r="Y1557">
        <v>976</v>
      </c>
    </row>
    <row r="1558" spans="1:25" x14ac:dyDescent="0.3">
      <c r="A1558" t="s">
        <v>12</v>
      </c>
      <c r="B1558" t="s">
        <v>11</v>
      </c>
      <c r="C1558" t="s">
        <v>245</v>
      </c>
      <c r="D1558" t="s">
        <v>307</v>
      </c>
      <c r="E1558">
        <v>8</v>
      </c>
      <c r="F1558">
        <v>842</v>
      </c>
      <c r="G1558">
        <v>817</v>
      </c>
      <c r="H1558">
        <v>776</v>
      </c>
      <c r="I1558">
        <v>800</v>
      </c>
      <c r="J1558">
        <v>791</v>
      </c>
      <c r="K1558">
        <v>795</v>
      </c>
      <c r="L1558">
        <v>763</v>
      </c>
      <c r="M1558">
        <v>723</v>
      </c>
      <c r="N1558">
        <v>749</v>
      </c>
      <c r="O1558">
        <v>726</v>
      </c>
      <c r="P1558">
        <v>762</v>
      </c>
      <c r="Q1558">
        <v>734</v>
      </c>
      <c r="R1558">
        <v>788</v>
      </c>
      <c r="S1558">
        <v>891</v>
      </c>
      <c r="T1558">
        <v>828</v>
      </c>
      <c r="U1558">
        <v>843</v>
      </c>
      <c r="V1558">
        <v>918</v>
      </c>
      <c r="W1558">
        <v>909</v>
      </c>
      <c r="X1558">
        <v>906</v>
      </c>
      <c r="Y1558">
        <v>891</v>
      </c>
    </row>
    <row r="1559" spans="1:25" x14ac:dyDescent="0.3">
      <c r="A1559" t="s">
        <v>12</v>
      </c>
      <c r="B1559" t="s">
        <v>11</v>
      </c>
      <c r="C1559" t="s">
        <v>245</v>
      </c>
      <c r="D1559" t="s">
        <v>307</v>
      </c>
      <c r="E1559">
        <v>9</v>
      </c>
      <c r="F1559">
        <v>856</v>
      </c>
      <c r="G1559">
        <v>848</v>
      </c>
      <c r="H1559">
        <v>828</v>
      </c>
      <c r="I1559">
        <v>755</v>
      </c>
      <c r="J1559">
        <v>804</v>
      </c>
      <c r="K1559">
        <v>795</v>
      </c>
      <c r="L1559">
        <v>797</v>
      </c>
      <c r="M1559">
        <v>753</v>
      </c>
      <c r="N1559">
        <v>717</v>
      </c>
      <c r="O1559">
        <v>753</v>
      </c>
      <c r="P1559">
        <v>724</v>
      </c>
      <c r="Q1559">
        <v>756</v>
      </c>
      <c r="R1559">
        <v>744</v>
      </c>
      <c r="S1559">
        <v>783</v>
      </c>
      <c r="T1559">
        <v>877</v>
      </c>
      <c r="U1559">
        <v>807</v>
      </c>
      <c r="V1559">
        <v>838</v>
      </c>
      <c r="W1559">
        <v>918</v>
      </c>
      <c r="X1559">
        <v>919</v>
      </c>
      <c r="Y1559">
        <v>905</v>
      </c>
    </row>
    <row r="1560" spans="1:25" x14ac:dyDescent="0.3">
      <c r="A1560" t="s">
        <v>12</v>
      </c>
      <c r="B1560" t="s">
        <v>11</v>
      </c>
      <c r="C1560" t="s">
        <v>245</v>
      </c>
      <c r="D1560" t="s">
        <v>307</v>
      </c>
      <c r="E1560">
        <v>10</v>
      </c>
      <c r="F1560">
        <v>943</v>
      </c>
      <c r="G1560">
        <v>844</v>
      </c>
      <c r="H1560">
        <v>851</v>
      </c>
      <c r="I1560">
        <v>809</v>
      </c>
      <c r="J1560">
        <v>737</v>
      </c>
      <c r="K1560">
        <v>810</v>
      </c>
      <c r="L1560">
        <v>787</v>
      </c>
      <c r="M1560">
        <v>806</v>
      </c>
      <c r="N1560">
        <v>749</v>
      </c>
      <c r="O1560">
        <v>720</v>
      </c>
      <c r="P1560">
        <v>759</v>
      </c>
      <c r="Q1560">
        <v>727</v>
      </c>
      <c r="R1560">
        <v>744</v>
      </c>
      <c r="S1560">
        <v>752</v>
      </c>
      <c r="T1560">
        <v>775</v>
      </c>
      <c r="U1560">
        <v>871</v>
      </c>
      <c r="V1560">
        <v>813</v>
      </c>
      <c r="W1560">
        <v>851</v>
      </c>
      <c r="X1560">
        <v>912</v>
      </c>
      <c r="Y1560">
        <v>937</v>
      </c>
    </row>
    <row r="1561" spans="1:25" x14ac:dyDescent="0.3">
      <c r="A1561" t="s">
        <v>12</v>
      </c>
      <c r="B1561" t="s">
        <v>11</v>
      </c>
      <c r="C1561" t="s">
        <v>245</v>
      </c>
      <c r="D1561" t="s">
        <v>307</v>
      </c>
      <c r="E1561">
        <v>11</v>
      </c>
      <c r="F1561">
        <v>913</v>
      </c>
      <c r="G1561">
        <v>937</v>
      </c>
      <c r="H1561">
        <v>844</v>
      </c>
      <c r="I1561">
        <v>852</v>
      </c>
      <c r="J1561">
        <v>803</v>
      </c>
      <c r="K1561">
        <v>745</v>
      </c>
      <c r="L1561">
        <v>825</v>
      </c>
      <c r="M1561">
        <v>795</v>
      </c>
      <c r="N1561">
        <v>807</v>
      </c>
      <c r="O1561">
        <v>761</v>
      </c>
      <c r="P1561">
        <v>716</v>
      </c>
      <c r="Q1561">
        <v>757</v>
      </c>
      <c r="R1561">
        <v>742</v>
      </c>
      <c r="S1561">
        <v>739</v>
      </c>
      <c r="T1561">
        <v>742</v>
      </c>
      <c r="U1561">
        <v>772</v>
      </c>
      <c r="V1561">
        <v>863</v>
      </c>
      <c r="W1561">
        <v>832</v>
      </c>
      <c r="X1561">
        <v>864</v>
      </c>
      <c r="Y1561">
        <v>919</v>
      </c>
    </row>
    <row r="1562" spans="1:25" x14ac:dyDescent="0.3">
      <c r="A1562" t="s">
        <v>12</v>
      </c>
      <c r="B1562" t="s">
        <v>11</v>
      </c>
      <c r="C1562" t="s">
        <v>245</v>
      </c>
      <c r="D1562" t="s">
        <v>307</v>
      </c>
      <c r="E1562">
        <v>12</v>
      </c>
      <c r="F1562">
        <v>853</v>
      </c>
      <c r="G1562">
        <v>896</v>
      </c>
      <c r="H1562">
        <v>918</v>
      </c>
      <c r="I1562">
        <v>837</v>
      </c>
      <c r="J1562">
        <v>846</v>
      </c>
      <c r="K1562">
        <v>805</v>
      </c>
      <c r="L1562">
        <v>742</v>
      </c>
      <c r="M1562">
        <v>819</v>
      </c>
      <c r="N1562">
        <v>779</v>
      </c>
      <c r="O1562">
        <v>806</v>
      </c>
      <c r="P1562">
        <v>764</v>
      </c>
      <c r="Q1562">
        <v>709</v>
      </c>
      <c r="R1562">
        <v>756</v>
      </c>
      <c r="S1562">
        <v>728</v>
      </c>
      <c r="T1562">
        <v>730</v>
      </c>
      <c r="U1562">
        <v>748</v>
      </c>
      <c r="V1562">
        <v>761</v>
      </c>
      <c r="W1562">
        <v>869</v>
      </c>
      <c r="X1562">
        <v>843</v>
      </c>
      <c r="Y1562">
        <v>854</v>
      </c>
    </row>
    <row r="1563" spans="1:25" x14ac:dyDescent="0.3">
      <c r="A1563" t="s">
        <v>12</v>
      </c>
      <c r="B1563" t="s">
        <v>11</v>
      </c>
      <c r="C1563" t="s">
        <v>245</v>
      </c>
      <c r="D1563" t="s">
        <v>307</v>
      </c>
      <c r="E1563">
        <v>13</v>
      </c>
      <c r="F1563">
        <v>905</v>
      </c>
      <c r="G1563">
        <v>830</v>
      </c>
      <c r="H1563">
        <v>902</v>
      </c>
      <c r="I1563">
        <v>912</v>
      </c>
      <c r="J1563">
        <v>827</v>
      </c>
      <c r="K1563">
        <v>858</v>
      </c>
      <c r="L1563">
        <v>808</v>
      </c>
      <c r="M1563">
        <v>727</v>
      </c>
      <c r="N1563">
        <v>812</v>
      </c>
      <c r="O1563">
        <v>788</v>
      </c>
      <c r="P1563">
        <v>798</v>
      </c>
      <c r="Q1563">
        <v>776</v>
      </c>
      <c r="R1563">
        <v>712</v>
      </c>
      <c r="S1563">
        <v>749</v>
      </c>
      <c r="T1563">
        <v>737</v>
      </c>
      <c r="U1563">
        <v>733</v>
      </c>
      <c r="V1563">
        <v>757</v>
      </c>
      <c r="W1563">
        <v>759</v>
      </c>
      <c r="X1563">
        <v>857</v>
      </c>
      <c r="Y1563">
        <v>849</v>
      </c>
    </row>
    <row r="1564" spans="1:25" x14ac:dyDescent="0.3">
      <c r="A1564" t="s">
        <v>12</v>
      </c>
      <c r="B1564" t="s">
        <v>11</v>
      </c>
      <c r="C1564" t="s">
        <v>245</v>
      </c>
      <c r="D1564" t="s">
        <v>307</v>
      </c>
      <c r="E1564">
        <v>14</v>
      </c>
      <c r="F1564">
        <v>855</v>
      </c>
      <c r="G1564">
        <v>880</v>
      </c>
      <c r="H1564">
        <v>822</v>
      </c>
      <c r="I1564">
        <v>902</v>
      </c>
      <c r="J1564">
        <v>894</v>
      </c>
      <c r="K1564">
        <v>827</v>
      </c>
      <c r="L1564">
        <v>860</v>
      </c>
      <c r="M1564">
        <v>800</v>
      </c>
      <c r="N1564">
        <v>715</v>
      </c>
      <c r="O1564">
        <v>822</v>
      </c>
      <c r="P1564">
        <v>786</v>
      </c>
      <c r="Q1564">
        <v>792</v>
      </c>
      <c r="R1564">
        <v>767</v>
      </c>
      <c r="S1564">
        <v>722</v>
      </c>
      <c r="T1564">
        <v>753</v>
      </c>
      <c r="U1564">
        <v>737</v>
      </c>
      <c r="V1564">
        <v>731</v>
      </c>
      <c r="W1564">
        <v>784</v>
      </c>
      <c r="X1564">
        <v>760</v>
      </c>
      <c r="Y1564">
        <v>861</v>
      </c>
    </row>
    <row r="1565" spans="1:25" x14ac:dyDescent="0.3">
      <c r="A1565" t="s">
        <v>12</v>
      </c>
      <c r="B1565" t="s">
        <v>11</v>
      </c>
      <c r="C1565" t="s">
        <v>245</v>
      </c>
      <c r="D1565" t="s">
        <v>307</v>
      </c>
      <c r="E1565">
        <v>15</v>
      </c>
      <c r="F1565">
        <v>872</v>
      </c>
      <c r="G1565">
        <v>826</v>
      </c>
      <c r="H1565">
        <v>856</v>
      </c>
      <c r="I1565">
        <v>820</v>
      </c>
      <c r="J1565">
        <v>893</v>
      </c>
      <c r="K1565">
        <v>890</v>
      </c>
      <c r="L1565">
        <v>828</v>
      </c>
      <c r="M1565">
        <v>866</v>
      </c>
      <c r="N1565">
        <v>796</v>
      </c>
      <c r="O1565">
        <v>714</v>
      </c>
      <c r="P1565">
        <v>823</v>
      </c>
      <c r="Q1565">
        <v>776</v>
      </c>
      <c r="R1565">
        <v>785</v>
      </c>
      <c r="S1565">
        <v>765</v>
      </c>
      <c r="T1565">
        <v>735</v>
      </c>
      <c r="U1565">
        <v>754</v>
      </c>
      <c r="V1565">
        <v>735</v>
      </c>
      <c r="W1565">
        <v>747</v>
      </c>
      <c r="X1565">
        <v>795</v>
      </c>
      <c r="Y1565">
        <v>780</v>
      </c>
    </row>
    <row r="1566" spans="1:25" x14ac:dyDescent="0.3">
      <c r="A1566" t="s">
        <v>12</v>
      </c>
      <c r="B1566" t="s">
        <v>11</v>
      </c>
      <c r="C1566" t="s">
        <v>245</v>
      </c>
      <c r="D1566" t="s">
        <v>307</v>
      </c>
      <c r="E1566">
        <v>16</v>
      </c>
      <c r="F1566">
        <v>908</v>
      </c>
      <c r="G1566">
        <v>856</v>
      </c>
      <c r="H1566">
        <v>807</v>
      </c>
      <c r="I1566">
        <v>834</v>
      </c>
      <c r="J1566">
        <v>812</v>
      </c>
      <c r="K1566">
        <v>890</v>
      </c>
      <c r="L1566">
        <v>879</v>
      </c>
      <c r="M1566">
        <v>841</v>
      </c>
      <c r="N1566">
        <v>870</v>
      </c>
      <c r="O1566">
        <v>800</v>
      </c>
      <c r="P1566">
        <v>706</v>
      </c>
      <c r="Q1566">
        <v>824</v>
      </c>
      <c r="R1566">
        <v>771</v>
      </c>
      <c r="S1566">
        <v>797</v>
      </c>
      <c r="T1566">
        <v>765</v>
      </c>
      <c r="U1566">
        <v>738</v>
      </c>
      <c r="V1566">
        <v>751</v>
      </c>
      <c r="W1566">
        <v>734</v>
      </c>
      <c r="X1566">
        <v>742</v>
      </c>
      <c r="Y1566">
        <v>801</v>
      </c>
    </row>
    <row r="1567" spans="1:25" x14ac:dyDescent="0.3">
      <c r="A1567" t="s">
        <v>12</v>
      </c>
      <c r="B1567" t="s">
        <v>11</v>
      </c>
      <c r="C1567" t="s">
        <v>245</v>
      </c>
      <c r="D1567" t="s">
        <v>307</v>
      </c>
      <c r="E1567">
        <v>17</v>
      </c>
      <c r="F1567">
        <v>883</v>
      </c>
      <c r="G1567">
        <v>891</v>
      </c>
      <c r="H1567">
        <v>850</v>
      </c>
      <c r="I1567">
        <v>799</v>
      </c>
      <c r="J1567">
        <v>826</v>
      </c>
      <c r="K1567">
        <v>815</v>
      </c>
      <c r="L1567">
        <v>885</v>
      </c>
      <c r="M1567">
        <v>867</v>
      </c>
      <c r="N1567">
        <v>845</v>
      </c>
      <c r="O1567">
        <v>872</v>
      </c>
      <c r="P1567">
        <v>820</v>
      </c>
      <c r="Q1567">
        <v>714</v>
      </c>
      <c r="R1567">
        <v>818</v>
      </c>
      <c r="S1567">
        <v>793</v>
      </c>
      <c r="T1567">
        <v>797</v>
      </c>
      <c r="U1567">
        <v>774</v>
      </c>
      <c r="V1567">
        <v>746</v>
      </c>
      <c r="W1567">
        <v>761</v>
      </c>
      <c r="X1567">
        <v>776</v>
      </c>
      <c r="Y1567">
        <v>755</v>
      </c>
    </row>
    <row r="1568" spans="1:25" x14ac:dyDescent="0.3">
      <c r="A1568" t="s">
        <v>12</v>
      </c>
      <c r="B1568" t="s">
        <v>11</v>
      </c>
      <c r="C1568" t="s">
        <v>245</v>
      </c>
      <c r="D1568" t="s">
        <v>307</v>
      </c>
      <c r="E1568">
        <v>18</v>
      </c>
      <c r="F1568">
        <v>982</v>
      </c>
      <c r="G1568">
        <v>1008</v>
      </c>
      <c r="H1568">
        <v>1001</v>
      </c>
      <c r="I1568">
        <v>968</v>
      </c>
      <c r="J1568">
        <v>970</v>
      </c>
      <c r="K1568">
        <v>977</v>
      </c>
      <c r="L1568">
        <v>927</v>
      </c>
      <c r="M1568">
        <v>966</v>
      </c>
      <c r="N1568">
        <v>986</v>
      </c>
      <c r="O1568">
        <v>981</v>
      </c>
      <c r="P1568">
        <v>1014</v>
      </c>
      <c r="Q1568">
        <v>931</v>
      </c>
      <c r="R1568">
        <v>810</v>
      </c>
      <c r="S1568">
        <v>941</v>
      </c>
      <c r="T1568">
        <v>897</v>
      </c>
      <c r="U1568">
        <v>882</v>
      </c>
      <c r="V1568">
        <v>869</v>
      </c>
      <c r="W1568">
        <v>813</v>
      </c>
      <c r="X1568">
        <v>790</v>
      </c>
      <c r="Y1568">
        <v>839</v>
      </c>
    </row>
    <row r="1569" spans="1:25" x14ac:dyDescent="0.3">
      <c r="A1569" t="s">
        <v>12</v>
      </c>
      <c r="B1569" t="s">
        <v>11</v>
      </c>
      <c r="C1569" t="s">
        <v>245</v>
      </c>
      <c r="D1569" t="s">
        <v>307</v>
      </c>
      <c r="E1569">
        <v>19</v>
      </c>
      <c r="F1569">
        <v>1378</v>
      </c>
      <c r="G1569">
        <v>1630</v>
      </c>
      <c r="H1569">
        <v>1627</v>
      </c>
      <c r="I1569">
        <v>1551</v>
      </c>
      <c r="J1569">
        <v>1693</v>
      </c>
      <c r="K1569">
        <v>1667</v>
      </c>
      <c r="L1569">
        <v>1541</v>
      </c>
      <c r="M1569">
        <v>1220</v>
      </c>
      <c r="N1569">
        <v>1291</v>
      </c>
      <c r="O1569">
        <v>1601</v>
      </c>
      <c r="P1569">
        <v>1551</v>
      </c>
      <c r="Q1569">
        <v>1629</v>
      </c>
      <c r="R1569">
        <v>1339</v>
      </c>
      <c r="S1569">
        <v>1245</v>
      </c>
      <c r="T1569">
        <v>1409</v>
      </c>
      <c r="U1569">
        <v>1367</v>
      </c>
      <c r="V1569">
        <v>1244</v>
      </c>
      <c r="W1569">
        <v>1198</v>
      </c>
      <c r="X1569">
        <v>1133</v>
      </c>
      <c r="Y1569">
        <v>1147</v>
      </c>
    </row>
    <row r="1570" spans="1:25" x14ac:dyDescent="0.3">
      <c r="A1570" t="s">
        <v>12</v>
      </c>
      <c r="B1570" t="s">
        <v>11</v>
      </c>
      <c r="C1570" t="s">
        <v>245</v>
      </c>
      <c r="D1570" t="s">
        <v>307</v>
      </c>
      <c r="E1570">
        <v>20</v>
      </c>
      <c r="F1570">
        <v>1382</v>
      </c>
      <c r="G1570">
        <v>1595</v>
      </c>
      <c r="H1570">
        <v>1907</v>
      </c>
      <c r="I1570">
        <v>1880</v>
      </c>
      <c r="J1570">
        <v>1822</v>
      </c>
      <c r="K1570">
        <v>1930</v>
      </c>
      <c r="L1570">
        <v>1850</v>
      </c>
      <c r="M1570">
        <v>1682</v>
      </c>
      <c r="N1570">
        <v>1401</v>
      </c>
      <c r="O1570">
        <v>1509</v>
      </c>
      <c r="P1570">
        <v>1822</v>
      </c>
      <c r="Q1570">
        <v>1806</v>
      </c>
      <c r="R1570">
        <v>1810</v>
      </c>
      <c r="S1570">
        <v>1526</v>
      </c>
      <c r="T1570">
        <v>1458</v>
      </c>
      <c r="U1570">
        <v>1603</v>
      </c>
      <c r="V1570">
        <v>1516</v>
      </c>
      <c r="W1570">
        <v>1391</v>
      </c>
      <c r="X1570">
        <v>1313</v>
      </c>
      <c r="Y1570">
        <v>1312</v>
      </c>
    </row>
    <row r="1571" spans="1:25" x14ac:dyDescent="0.3">
      <c r="A1571" t="s">
        <v>12</v>
      </c>
      <c r="B1571" t="s">
        <v>11</v>
      </c>
      <c r="C1571" t="s">
        <v>245</v>
      </c>
      <c r="D1571" t="s">
        <v>307</v>
      </c>
      <c r="E1571">
        <v>21</v>
      </c>
      <c r="F1571">
        <v>1272</v>
      </c>
      <c r="G1571">
        <v>1327</v>
      </c>
      <c r="H1571">
        <v>1581</v>
      </c>
      <c r="I1571">
        <v>1857</v>
      </c>
      <c r="J1571">
        <v>1821</v>
      </c>
      <c r="K1571">
        <v>1826</v>
      </c>
      <c r="L1571">
        <v>1910</v>
      </c>
      <c r="M1571">
        <v>1810</v>
      </c>
      <c r="N1571">
        <v>1684</v>
      </c>
      <c r="O1571">
        <v>1403</v>
      </c>
      <c r="P1571">
        <v>1569</v>
      </c>
      <c r="Q1571">
        <v>1676</v>
      </c>
      <c r="R1571">
        <v>1672</v>
      </c>
      <c r="S1571">
        <v>1677</v>
      </c>
      <c r="T1571">
        <v>1579</v>
      </c>
      <c r="U1571">
        <v>1408</v>
      </c>
      <c r="V1571">
        <v>1593</v>
      </c>
      <c r="W1571">
        <v>1515</v>
      </c>
      <c r="X1571">
        <v>1394</v>
      </c>
      <c r="Y1571">
        <v>1393</v>
      </c>
    </row>
    <row r="1572" spans="1:25" x14ac:dyDescent="0.3">
      <c r="A1572" t="s">
        <v>12</v>
      </c>
      <c r="B1572" t="s">
        <v>11</v>
      </c>
      <c r="C1572" t="s">
        <v>245</v>
      </c>
      <c r="D1572" t="s">
        <v>307</v>
      </c>
      <c r="E1572">
        <v>22</v>
      </c>
      <c r="F1572">
        <v>993</v>
      </c>
      <c r="G1572">
        <v>1148</v>
      </c>
      <c r="H1572">
        <v>1275</v>
      </c>
      <c r="I1572">
        <v>1494</v>
      </c>
      <c r="J1572">
        <v>1556</v>
      </c>
      <c r="K1572">
        <v>1593</v>
      </c>
      <c r="L1572">
        <v>1551</v>
      </c>
      <c r="M1572">
        <v>1604</v>
      </c>
      <c r="N1572">
        <v>1446</v>
      </c>
      <c r="O1572">
        <v>1392</v>
      </c>
      <c r="P1572">
        <v>1367</v>
      </c>
      <c r="Q1572">
        <v>1433</v>
      </c>
      <c r="R1572">
        <v>1505</v>
      </c>
      <c r="S1572">
        <v>1488</v>
      </c>
      <c r="T1572">
        <v>1471</v>
      </c>
      <c r="U1572">
        <v>1375</v>
      </c>
      <c r="V1572">
        <v>1231</v>
      </c>
      <c r="W1572">
        <v>1465</v>
      </c>
      <c r="X1572">
        <v>1449</v>
      </c>
      <c r="Y1572">
        <v>1293</v>
      </c>
    </row>
    <row r="1573" spans="1:25" x14ac:dyDescent="0.3">
      <c r="A1573" t="s">
        <v>12</v>
      </c>
      <c r="B1573" t="s">
        <v>11</v>
      </c>
      <c r="C1573" t="s">
        <v>245</v>
      </c>
      <c r="D1573" t="s">
        <v>307</v>
      </c>
      <c r="E1573">
        <v>23</v>
      </c>
      <c r="F1573">
        <v>886</v>
      </c>
      <c r="G1573">
        <v>934</v>
      </c>
      <c r="H1573">
        <v>1116</v>
      </c>
      <c r="I1573">
        <v>1209</v>
      </c>
      <c r="J1573">
        <v>1348</v>
      </c>
      <c r="K1573">
        <v>1355</v>
      </c>
      <c r="L1573">
        <v>1421</v>
      </c>
      <c r="M1573">
        <v>1387</v>
      </c>
      <c r="N1573">
        <v>1358</v>
      </c>
      <c r="O1573">
        <v>1240</v>
      </c>
      <c r="P1573">
        <v>1266</v>
      </c>
      <c r="Q1573">
        <v>1262</v>
      </c>
      <c r="R1573">
        <v>1265</v>
      </c>
      <c r="S1573">
        <v>1314</v>
      </c>
      <c r="T1573">
        <v>1291</v>
      </c>
      <c r="U1573">
        <v>1348</v>
      </c>
      <c r="V1573">
        <v>1257</v>
      </c>
      <c r="W1573">
        <v>1097</v>
      </c>
      <c r="X1573">
        <v>1259</v>
      </c>
      <c r="Y1573">
        <v>1355</v>
      </c>
    </row>
    <row r="1574" spans="1:25" x14ac:dyDescent="0.3">
      <c r="A1574" t="s">
        <v>12</v>
      </c>
      <c r="B1574" t="s">
        <v>11</v>
      </c>
      <c r="C1574" t="s">
        <v>245</v>
      </c>
      <c r="D1574" t="s">
        <v>307</v>
      </c>
      <c r="E1574">
        <v>24</v>
      </c>
      <c r="F1574">
        <v>847</v>
      </c>
      <c r="G1574">
        <v>868</v>
      </c>
      <c r="H1574">
        <v>912</v>
      </c>
      <c r="I1574">
        <v>1109</v>
      </c>
      <c r="J1574">
        <v>1196</v>
      </c>
      <c r="K1574">
        <v>1252</v>
      </c>
      <c r="L1574">
        <v>1215</v>
      </c>
      <c r="M1574">
        <v>1300</v>
      </c>
      <c r="N1574">
        <v>1279</v>
      </c>
      <c r="O1574">
        <v>1219</v>
      </c>
      <c r="P1574">
        <v>1136</v>
      </c>
      <c r="Q1574">
        <v>1159</v>
      </c>
      <c r="R1574">
        <v>1186</v>
      </c>
      <c r="S1574">
        <v>1184</v>
      </c>
      <c r="T1574">
        <v>1229</v>
      </c>
      <c r="U1574">
        <v>1216</v>
      </c>
      <c r="V1574">
        <v>1290</v>
      </c>
      <c r="W1574">
        <v>1153</v>
      </c>
      <c r="X1574">
        <v>1039</v>
      </c>
      <c r="Y1574">
        <v>1167</v>
      </c>
    </row>
    <row r="1575" spans="1:25" x14ac:dyDescent="0.3">
      <c r="A1575" t="s">
        <v>12</v>
      </c>
      <c r="B1575" t="s">
        <v>11</v>
      </c>
      <c r="C1575" t="s">
        <v>245</v>
      </c>
      <c r="D1575" t="s">
        <v>307</v>
      </c>
      <c r="E1575">
        <v>25</v>
      </c>
      <c r="F1575">
        <v>898</v>
      </c>
      <c r="G1575">
        <v>851</v>
      </c>
      <c r="H1575">
        <v>864</v>
      </c>
      <c r="I1575">
        <v>902</v>
      </c>
      <c r="J1575">
        <v>1088</v>
      </c>
      <c r="K1575">
        <v>1126</v>
      </c>
      <c r="L1575">
        <v>1141</v>
      </c>
      <c r="M1575">
        <v>1115</v>
      </c>
      <c r="N1575">
        <v>1165</v>
      </c>
      <c r="O1575">
        <v>1144</v>
      </c>
      <c r="P1575">
        <v>1105</v>
      </c>
      <c r="Q1575">
        <v>1062</v>
      </c>
      <c r="R1575">
        <v>1058</v>
      </c>
      <c r="S1575">
        <v>1065</v>
      </c>
      <c r="T1575">
        <v>1146</v>
      </c>
      <c r="U1575">
        <v>1167</v>
      </c>
      <c r="V1575">
        <v>1184</v>
      </c>
      <c r="W1575">
        <v>1244</v>
      </c>
      <c r="X1575">
        <v>1094</v>
      </c>
      <c r="Y1575">
        <v>1001</v>
      </c>
    </row>
    <row r="1576" spans="1:25" x14ac:dyDescent="0.3">
      <c r="A1576" t="s">
        <v>12</v>
      </c>
      <c r="B1576" t="s">
        <v>11</v>
      </c>
      <c r="C1576" t="s">
        <v>245</v>
      </c>
      <c r="D1576" t="s">
        <v>307</v>
      </c>
      <c r="E1576">
        <v>26</v>
      </c>
      <c r="F1576">
        <v>908</v>
      </c>
      <c r="G1576">
        <v>879</v>
      </c>
      <c r="H1576">
        <v>840</v>
      </c>
      <c r="I1576">
        <v>865</v>
      </c>
      <c r="J1576">
        <v>908</v>
      </c>
      <c r="K1576">
        <v>1054</v>
      </c>
      <c r="L1576">
        <v>1069</v>
      </c>
      <c r="M1576">
        <v>1079</v>
      </c>
      <c r="N1576">
        <v>1045</v>
      </c>
      <c r="O1576">
        <v>1134</v>
      </c>
      <c r="P1576">
        <v>1058</v>
      </c>
      <c r="Q1576">
        <v>1049</v>
      </c>
      <c r="R1576">
        <v>994</v>
      </c>
      <c r="S1576">
        <v>1013</v>
      </c>
      <c r="T1576">
        <v>1048</v>
      </c>
      <c r="U1576">
        <v>1081</v>
      </c>
      <c r="V1576">
        <v>1135</v>
      </c>
      <c r="W1576">
        <v>1168</v>
      </c>
      <c r="X1576">
        <v>1227</v>
      </c>
      <c r="Y1576">
        <v>1051</v>
      </c>
    </row>
    <row r="1577" spans="1:25" x14ac:dyDescent="0.3">
      <c r="A1577" t="s">
        <v>12</v>
      </c>
      <c r="B1577" t="s">
        <v>11</v>
      </c>
      <c r="C1577" t="s">
        <v>245</v>
      </c>
      <c r="D1577" t="s">
        <v>307</v>
      </c>
      <c r="E1577">
        <v>27</v>
      </c>
      <c r="F1577">
        <v>886</v>
      </c>
      <c r="G1577">
        <v>894</v>
      </c>
      <c r="H1577">
        <v>895</v>
      </c>
      <c r="I1577">
        <v>856</v>
      </c>
      <c r="J1577">
        <v>872</v>
      </c>
      <c r="K1577">
        <v>921</v>
      </c>
      <c r="L1577">
        <v>1058</v>
      </c>
      <c r="M1577">
        <v>1002</v>
      </c>
      <c r="N1577">
        <v>994</v>
      </c>
      <c r="O1577">
        <v>999</v>
      </c>
      <c r="P1577">
        <v>1098</v>
      </c>
      <c r="Q1577">
        <v>1001</v>
      </c>
      <c r="R1577">
        <v>1035</v>
      </c>
      <c r="S1577">
        <v>939</v>
      </c>
      <c r="T1577">
        <v>997</v>
      </c>
      <c r="U1577">
        <v>1053</v>
      </c>
      <c r="V1577">
        <v>1013</v>
      </c>
      <c r="W1577">
        <v>1117</v>
      </c>
      <c r="X1577">
        <v>1172</v>
      </c>
      <c r="Y1577">
        <v>1201</v>
      </c>
    </row>
    <row r="1578" spans="1:25" x14ac:dyDescent="0.3">
      <c r="A1578" t="s">
        <v>12</v>
      </c>
      <c r="B1578" t="s">
        <v>11</v>
      </c>
      <c r="C1578" t="s">
        <v>245</v>
      </c>
      <c r="D1578" t="s">
        <v>307</v>
      </c>
      <c r="E1578">
        <v>28</v>
      </c>
      <c r="F1578">
        <v>993</v>
      </c>
      <c r="G1578">
        <v>878</v>
      </c>
      <c r="H1578">
        <v>895</v>
      </c>
      <c r="I1578">
        <v>885</v>
      </c>
      <c r="J1578">
        <v>863</v>
      </c>
      <c r="K1578">
        <v>842</v>
      </c>
      <c r="L1578">
        <v>918</v>
      </c>
      <c r="M1578">
        <v>1027</v>
      </c>
      <c r="N1578">
        <v>972</v>
      </c>
      <c r="O1578">
        <v>953</v>
      </c>
      <c r="P1578">
        <v>972</v>
      </c>
      <c r="Q1578">
        <v>1060</v>
      </c>
      <c r="R1578">
        <v>987</v>
      </c>
      <c r="S1578">
        <v>982</v>
      </c>
      <c r="T1578">
        <v>917</v>
      </c>
      <c r="U1578">
        <v>983</v>
      </c>
      <c r="V1578">
        <v>1045</v>
      </c>
      <c r="W1578">
        <v>978</v>
      </c>
      <c r="X1578">
        <v>1091</v>
      </c>
      <c r="Y1578">
        <v>1136</v>
      </c>
    </row>
    <row r="1579" spans="1:25" x14ac:dyDescent="0.3">
      <c r="A1579" t="s">
        <v>12</v>
      </c>
      <c r="B1579" t="s">
        <v>11</v>
      </c>
      <c r="C1579" t="s">
        <v>245</v>
      </c>
      <c r="D1579" t="s">
        <v>307</v>
      </c>
      <c r="E1579">
        <v>29</v>
      </c>
      <c r="F1579">
        <v>1032</v>
      </c>
      <c r="G1579">
        <v>993</v>
      </c>
      <c r="H1579">
        <v>875</v>
      </c>
      <c r="I1579">
        <v>888</v>
      </c>
      <c r="J1579">
        <v>916</v>
      </c>
      <c r="K1579">
        <v>862</v>
      </c>
      <c r="L1579">
        <v>823</v>
      </c>
      <c r="M1579">
        <v>921</v>
      </c>
      <c r="N1579">
        <v>1031</v>
      </c>
      <c r="O1579">
        <v>983</v>
      </c>
      <c r="P1579">
        <v>916</v>
      </c>
      <c r="Q1579">
        <v>933</v>
      </c>
      <c r="R1579">
        <v>1040</v>
      </c>
      <c r="S1579">
        <v>952</v>
      </c>
      <c r="T1579">
        <v>962</v>
      </c>
      <c r="U1579">
        <v>901</v>
      </c>
      <c r="V1579">
        <v>948</v>
      </c>
      <c r="W1579">
        <v>1028</v>
      </c>
      <c r="X1579">
        <v>984</v>
      </c>
      <c r="Y1579">
        <v>1091</v>
      </c>
    </row>
    <row r="1580" spans="1:25" x14ac:dyDescent="0.3">
      <c r="A1580" t="s">
        <v>12</v>
      </c>
      <c r="B1580" t="s">
        <v>11</v>
      </c>
      <c r="C1580" t="s">
        <v>245</v>
      </c>
      <c r="D1580" t="s">
        <v>307</v>
      </c>
      <c r="E1580">
        <v>30</v>
      </c>
      <c r="F1580">
        <v>997</v>
      </c>
      <c r="G1580">
        <v>1014</v>
      </c>
      <c r="H1580">
        <v>980</v>
      </c>
      <c r="I1580">
        <v>876</v>
      </c>
      <c r="J1580">
        <v>890</v>
      </c>
      <c r="K1580">
        <v>906</v>
      </c>
      <c r="L1580">
        <v>845</v>
      </c>
      <c r="M1580">
        <v>810</v>
      </c>
      <c r="N1580">
        <v>932</v>
      </c>
      <c r="O1580">
        <v>1023</v>
      </c>
      <c r="P1580">
        <v>966</v>
      </c>
      <c r="Q1580">
        <v>891</v>
      </c>
      <c r="R1580">
        <v>907</v>
      </c>
      <c r="S1580">
        <v>1031</v>
      </c>
      <c r="T1580">
        <v>928</v>
      </c>
      <c r="U1580">
        <v>904</v>
      </c>
      <c r="V1580">
        <v>878</v>
      </c>
      <c r="W1580">
        <v>938</v>
      </c>
      <c r="X1580">
        <v>1037</v>
      </c>
      <c r="Y1580">
        <v>969</v>
      </c>
    </row>
    <row r="1581" spans="1:25" x14ac:dyDescent="0.3">
      <c r="A1581" t="s">
        <v>12</v>
      </c>
      <c r="B1581" t="s">
        <v>11</v>
      </c>
      <c r="C1581" t="s">
        <v>245</v>
      </c>
      <c r="D1581" t="s">
        <v>307</v>
      </c>
      <c r="E1581">
        <v>31</v>
      </c>
      <c r="F1581">
        <v>964</v>
      </c>
      <c r="G1581">
        <v>982</v>
      </c>
      <c r="H1581">
        <v>992</v>
      </c>
      <c r="I1581">
        <v>969</v>
      </c>
      <c r="J1581">
        <v>878</v>
      </c>
      <c r="K1581">
        <v>864</v>
      </c>
      <c r="L1581">
        <v>896</v>
      </c>
      <c r="M1581">
        <v>821</v>
      </c>
      <c r="N1581">
        <v>797</v>
      </c>
      <c r="O1581">
        <v>922</v>
      </c>
      <c r="P1581">
        <v>1030</v>
      </c>
      <c r="Q1581">
        <v>939</v>
      </c>
      <c r="R1581">
        <v>868</v>
      </c>
      <c r="S1581">
        <v>890</v>
      </c>
      <c r="T1581">
        <v>1010</v>
      </c>
      <c r="U1581">
        <v>903</v>
      </c>
      <c r="V1581">
        <v>882</v>
      </c>
      <c r="W1581">
        <v>860</v>
      </c>
      <c r="X1581">
        <v>945</v>
      </c>
      <c r="Y1581">
        <v>1042</v>
      </c>
    </row>
    <row r="1582" spans="1:25" x14ac:dyDescent="0.3">
      <c r="A1582" t="s">
        <v>12</v>
      </c>
      <c r="B1582" t="s">
        <v>11</v>
      </c>
      <c r="C1582" t="s">
        <v>245</v>
      </c>
      <c r="D1582" t="s">
        <v>307</v>
      </c>
      <c r="E1582">
        <v>32</v>
      </c>
      <c r="F1582">
        <v>1002</v>
      </c>
      <c r="G1582">
        <v>954</v>
      </c>
      <c r="H1582">
        <v>963</v>
      </c>
      <c r="I1582">
        <v>985</v>
      </c>
      <c r="J1582">
        <v>966</v>
      </c>
      <c r="K1582">
        <v>862</v>
      </c>
      <c r="L1582">
        <v>842</v>
      </c>
      <c r="M1582">
        <v>900</v>
      </c>
      <c r="N1582">
        <v>822</v>
      </c>
      <c r="O1582">
        <v>799</v>
      </c>
      <c r="P1582">
        <v>909</v>
      </c>
      <c r="Q1582">
        <v>1005</v>
      </c>
      <c r="R1582">
        <v>918</v>
      </c>
      <c r="S1582">
        <v>855</v>
      </c>
      <c r="T1582">
        <v>861</v>
      </c>
      <c r="U1582">
        <v>978</v>
      </c>
      <c r="V1582">
        <v>894</v>
      </c>
      <c r="W1582">
        <v>894</v>
      </c>
      <c r="X1582">
        <v>861</v>
      </c>
      <c r="Y1582">
        <v>974</v>
      </c>
    </row>
    <row r="1583" spans="1:25" x14ac:dyDescent="0.3">
      <c r="A1583" t="s">
        <v>12</v>
      </c>
      <c r="B1583" t="s">
        <v>11</v>
      </c>
      <c r="C1583" t="s">
        <v>245</v>
      </c>
      <c r="D1583" t="s">
        <v>307</v>
      </c>
      <c r="E1583">
        <v>33</v>
      </c>
      <c r="F1583">
        <v>985</v>
      </c>
      <c r="G1583">
        <v>974</v>
      </c>
      <c r="H1583">
        <v>940</v>
      </c>
      <c r="I1583">
        <v>957</v>
      </c>
      <c r="J1583">
        <v>973</v>
      </c>
      <c r="K1583">
        <v>959</v>
      </c>
      <c r="L1583">
        <v>857</v>
      </c>
      <c r="M1583">
        <v>849</v>
      </c>
      <c r="N1583">
        <v>868</v>
      </c>
      <c r="O1583">
        <v>819</v>
      </c>
      <c r="P1583">
        <v>773</v>
      </c>
      <c r="Q1583">
        <v>880</v>
      </c>
      <c r="R1583">
        <v>987</v>
      </c>
      <c r="S1583">
        <v>904</v>
      </c>
      <c r="T1583">
        <v>834</v>
      </c>
      <c r="U1583">
        <v>850</v>
      </c>
      <c r="V1583">
        <v>955</v>
      </c>
      <c r="W1583">
        <v>900</v>
      </c>
      <c r="X1583">
        <v>882</v>
      </c>
      <c r="Y1583">
        <v>903</v>
      </c>
    </row>
    <row r="1584" spans="1:25" x14ac:dyDescent="0.3">
      <c r="A1584" t="s">
        <v>12</v>
      </c>
      <c r="B1584" t="s">
        <v>11</v>
      </c>
      <c r="C1584" t="s">
        <v>245</v>
      </c>
      <c r="D1584" t="s">
        <v>307</v>
      </c>
      <c r="E1584">
        <v>34</v>
      </c>
      <c r="F1584">
        <v>974</v>
      </c>
      <c r="G1584">
        <v>976</v>
      </c>
      <c r="H1584">
        <v>966</v>
      </c>
      <c r="I1584">
        <v>946</v>
      </c>
      <c r="J1584">
        <v>973</v>
      </c>
      <c r="K1584">
        <v>959</v>
      </c>
      <c r="L1584">
        <v>948</v>
      </c>
      <c r="M1584">
        <v>871</v>
      </c>
      <c r="N1584">
        <v>839</v>
      </c>
      <c r="O1584">
        <v>861</v>
      </c>
      <c r="P1584">
        <v>811</v>
      </c>
      <c r="Q1584">
        <v>725</v>
      </c>
      <c r="R1584">
        <v>858</v>
      </c>
      <c r="S1584">
        <v>970</v>
      </c>
      <c r="T1584">
        <v>895</v>
      </c>
      <c r="U1584">
        <v>812</v>
      </c>
      <c r="V1584">
        <v>845</v>
      </c>
      <c r="W1584">
        <v>949</v>
      </c>
      <c r="X1584">
        <v>895</v>
      </c>
      <c r="Y1584">
        <v>892</v>
      </c>
    </row>
    <row r="1585" spans="1:25" x14ac:dyDescent="0.3">
      <c r="A1585" t="s">
        <v>12</v>
      </c>
      <c r="B1585" t="s">
        <v>11</v>
      </c>
      <c r="C1585" t="s">
        <v>245</v>
      </c>
      <c r="D1585" t="s">
        <v>307</v>
      </c>
      <c r="E1585">
        <v>35</v>
      </c>
      <c r="F1585">
        <v>939</v>
      </c>
      <c r="G1585">
        <v>967</v>
      </c>
      <c r="H1585">
        <v>976</v>
      </c>
      <c r="I1585">
        <v>966</v>
      </c>
      <c r="J1585">
        <v>958</v>
      </c>
      <c r="K1585">
        <v>971</v>
      </c>
      <c r="L1585">
        <v>940</v>
      </c>
      <c r="M1585">
        <v>947</v>
      </c>
      <c r="N1585">
        <v>864</v>
      </c>
      <c r="O1585">
        <v>830</v>
      </c>
      <c r="P1585">
        <v>851</v>
      </c>
      <c r="Q1585">
        <v>807</v>
      </c>
      <c r="R1585">
        <v>711</v>
      </c>
      <c r="S1585">
        <v>823</v>
      </c>
      <c r="T1585">
        <v>954</v>
      </c>
      <c r="U1585">
        <v>884</v>
      </c>
      <c r="V1585">
        <v>819</v>
      </c>
      <c r="W1585">
        <v>868</v>
      </c>
      <c r="X1585">
        <v>945</v>
      </c>
      <c r="Y1585">
        <v>888</v>
      </c>
    </row>
    <row r="1586" spans="1:25" x14ac:dyDescent="0.3">
      <c r="A1586" t="s">
        <v>12</v>
      </c>
      <c r="B1586" t="s">
        <v>11</v>
      </c>
      <c r="C1586" t="s">
        <v>245</v>
      </c>
      <c r="D1586" t="s">
        <v>307</v>
      </c>
      <c r="E1586">
        <v>36</v>
      </c>
      <c r="F1586">
        <v>948</v>
      </c>
      <c r="G1586">
        <v>922</v>
      </c>
      <c r="H1586">
        <v>964</v>
      </c>
      <c r="I1586">
        <v>974</v>
      </c>
      <c r="J1586">
        <v>976</v>
      </c>
      <c r="K1586">
        <v>964</v>
      </c>
      <c r="L1586">
        <v>968</v>
      </c>
      <c r="M1586">
        <v>941</v>
      </c>
      <c r="N1586">
        <v>945</v>
      </c>
      <c r="O1586">
        <v>865</v>
      </c>
      <c r="P1586">
        <v>821</v>
      </c>
      <c r="Q1586">
        <v>834</v>
      </c>
      <c r="R1586">
        <v>789</v>
      </c>
      <c r="S1586">
        <v>704</v>
      </c>
      <c r="T1586">
        <v>825</v>
      </c>
      <c r="U1586">
        <v>927</v>
      </c>
      <c r="V1586">
        <v>881</v>
      </c>
      <c r="W1586">
        <v>821</v>
      </c>
      <c r="X1586">
        <v>878</v>
      </c>
      <c r="Y1586">
        <v>959</v>
      </c>
    </row>
    <row r="1587" spans="1:25" x14ac:dyDescent="0.3">
      <c r="A1587" t="s">
        <v>12</v>
      </c>
      <c r="B1587" t="s">
        <v>11</v>
      </c>
      <c r="C1587" t="s">
        <v>245</v>
      </c>
      <c r="D1587" t="s">
        <v>307</v>
      </c>
      <c r="E1587">
        <v>37</v>
      </c>
      <c r="F1587">
        <v>989</v>
      </c>
      <c r="G1587">
        <v>944</v>
      </c>
      <c r="H1587">
        <v>922</v>
      </c>
      <c r="I1587">
        <v>974</v>
      </c>
      <c r="J1587">
        <v>981</v>
      </c>
      <c r="K1587">
        <v>974</v>
      </c>
      <c r="L1587">
        <v>953</v>
      </c>
      <c r="M1587">
        <v>989</v>
      </c>
      <c r="N1587">
        <v>922</v>
      </c>
      <c r="O1587">
        <v>933</v>
      </c>
      <c r="P1587">
        <v>850</v>
      </c>
      <c r="Q1587">
        <v>808</v>
      </c>
      <c r="R1587">
        <v>820</v>
      </c>
      <c r="S1587">
        <v>799</v>
      </c>
      <c r="T1587">
        <v>708</v>
      </c>
      <c r="U1587">
        <v>805</v>
      </c>
      <c r="V1587">
        <v>934</v>
      </c>
      <c r="W1587">
        <v>883</v>
      </c>
      <c r="X1587">
        <v>824</v>
      </c>
      <c r="Y1587">
        <v>893</v>
      </c>
    </row>
    <row r="1588" spans="1:25" x14ac:dyDescent="0.3">
      <c r="A1588" t="s">
        <v>12</v>
      </c>
      <c r="B1588" t="s">
        <v>11</v>
      </c>
      <c r="C1588" t="s">
        <v>245</v>
      </c>
      <c r="D1588" t="s">
        <v>307</v>
      </c>
      <c r="E1588">
        <v>38</v>
      </c>
      <c r="F1588">
        <v>1048</v>
      </c>
      <c r="G1588">
        <v>977</v>
      </c>
      <c r="H1588">
        <v>930</v>
      </c>
      <c r="I1588">
        <v>919</v>
      </c>
      <c r="J1588">
        <v>962</v>
      </c>
      <c r="K1588">
        <v>996</v>
      </c>
      <c r="L1588">
        <v>981</v>
      </c>
      <c r="M1588">
        <v>945</v>
      </c>
      <c r="N1588">
        <v>984</v>
      </c>
      <c r="O1588">
        <v>917</v>
      </c>
      <c r="P1588">
        <v>922</v>
      </c>
      <c r="Q1588">
        <v>836</v>
      </c>
      <c r="R1588">
        <v>788</v>
      </c>
      <c r="S1588">
        <v>821</v>
      </c>
      <c r="T1588">
        <v>795</v>
      </c>
      <c r="U1588">
        <v>706</v>
      </c>
      <c r="V1588">
        <v>802</v>
      </c>
      <c r="W1588">
        <v>922</v>
      </c>
      <c r="X1588">
        <v>889</v>
      </c>
      <c r="Y1588">
        <v>833</v>
      </c>
    </row>
    <row r="1589" spans="1:25" x14ac:dyDescent="0.3">
      <c r="A1589" t="s">
        <v>12</v>
      </c>
      <c r="B1589" t="s">
        <v>11</v>
      </c>
      <c r="C1589" t="s">
        <v>245</v>
      </c>
      <c r="D1589" t="s">
        <v>307</v>
      </c>
      <c r="E1589">
        <v>39</v>
      </c>
      <c r="F1589">
        <v>978</v>
      </c>
      <c r="G1589">
        <v>1032</v>
      </c>
      <c r="H1589">
        <v>966</v>
      </c>
      <c r="I1589">
        <v>928</v>
      </c>
      <c r="J1589">
        <v>916</v>
      </c>
      <c r="K1589">
        <v>955</v>
      </c>
      <c r="L1589">
        <v>993</v>
      </c>
      <c r="M1589">
        <v>982</v>
      </c>
      <c r="N1589">
        <v>948</v>
      </c>
      <c r="O1589">
        <v>978</v>
      </c>
      <c r="P1589">
        <v>900</v>
      </c>
      <c r="Q1589">
        <v>922</v>
      </c>
      <c r="R1589">
        <v>830</v>
      </c>
      <c r="S1589">
        <v>772</v>
      </c>
      <c r="T1589">
        <v>824</v>
      </c>
      <c r="U1589">
        <v>783</v>
      </c>
      <c r="V1589">
        <v>689</v>
      </c>
      <c r="W1589">
        <v>827</v>
      </c>
      <c r="X1589">
        <v>931</v>
      </c>
      <c r="Y1589">
        <v>881</v>
      </c>
    </row>
    <row r="1590" spans="1:25" x14ac:dyDescent="0.3">
      <c r="A1590" t="s">
        <v>12</v>
      </c>
      <c r="B1590" t="s">
        <v>11</v>
      </c>
      <c r="C1590" t="s">
        <v>245</v>
      </c>
      <c r="D1590" t="s">
        <v>307</v>
      </c>
      <c r="E1590">
        <v>40</v>
      </c>
      <c r="F1590">
        <v>962</v>
      </c>
      <c r="G1590">
        <v>975</v>
      </c>
      <c r="H1590">
        <v>1035</v>
      </c>
      <c r="I1590">
        <v>976</v>
      </c>
      <c r="J1590">
        <v>924</v>
      </c>
      <c r="K1590">
        <v>933</v>
      </c>
      <c r="L1590">
        <v>960</v>
      </c>
      <c r="M1590">
        <v>990</v>
      </c>
      <c r="N1590">
        <v>999</v>
      </c>
      <c r="O1590">
        <v>937</v>
      </c>
      <c r="P1590">
        <v>982</v>
      </c>
      <c r="Q1590">
        <v>900</v>
      </c>
      <c r="R1590">
        <v>911</v>
      </c>
      <c r="S1590">
        <v>818</v>
      </c>
      <c r="T1590">
        <v>762</v>
      </c>
      <c r="U1590">
        <v>819</v>
      </c>
      <c r="V1590">
        <v>775</v>
      </c>
      <c r="W1590">
        <v>692</v>
      </c>
      <c r="X1590">
        <v>832</v>
      </c>
      <c r="Y1590">
        <v>936</v>
      </c>
    </row>
    <row r="1591" spans="1:25" x14ac:dyDescent="0.3">
      <c r="A1591" t="s">
        <v>12</v>
      </c>
      <c r="B1591" t="s">
        <v>11</v>
      </c>
      <c r="C1591" t="s">
        <v>245</v>
      </c>
      <c r="D1591" t="s">
        <v>307</v>
      </c>
      <c r="E1591">
        <v>41</v>
      </c>
      <c r="F1591">
        <v>910</v>
      </c>
      <c r="G1591">
        <v>960</v>
      </c>
      <c r="H1591">
        <v>973</v>
      </c>
      <c r="I1591">
        <v>1025</v>
      </c>
      <c r="J1591">
        <v>960</v>
      </c>
      <c r="K1591">
        <v>926</v>
      </c>
      <c r="L1591">
        <v>934</v>
      </c>
      <c r="M1591">
        <v>943</v>
      </c>
      <c r="N1591">
        <v>987</v>
      </c>
      <c r="O1591">
        <v>987</v>
      </c>
      <c r="P1591">
        <v>940</v>
      </c>
      <c r="Q1591">
        <v>979</v>
      </c>
      <c r="R1591">
        <v>889</v>
      </c>
      <c r="S1591">
        <v>895</v>
      </c>
      <c r="T1591">
        <v>805</v>
      </c>
      <c r="U1591">
        <v>762</v>
      </c>
      <c r="V1591">
        <v>812</v>
      </c>
      <c r="W1591">
        <v>788</v>
      </c>
      <c r="X1591">
        <v>704</v>
      </c>
      <c r="Y1591">
        <v>823</v>
      </c>
    </row>
    <row r="1592" spans="1:25" x14ac:dyDescent="0.3">
      <c r="A1592" t="s">
        <v>12</v>
      </c>
      <c r="B1592" t="s">
        <v>11</v>
      </c>
      <c r="C1592" t="s">
        <v>245</v>
      </c>
      <c r="D1592" t="s">
        <v>307</v>
      </c>
      <c r="E1592">
        <v>42</v>
      </c>
      <c r="F1592">
        <v>884</v>
      </c>
      <c r="G1592">
        <v>899</v>
      </c>
      <c r="H1592">
        <v>949</v>
      </c>
      <c r="I1592">
        <v>979</v>
      </c>
      <c r="J1592">
        <v>1014</v>
      </c>
      <c r="K1592">
        <v>951</v>
      </c>
      <c r="L1592">
        <v>929</v>
      </c>
      <c r="M1592">
        <v>926</v>
      </c>
      <c r="N1592">
        <v>938</v>
      </c>
      <c r="O1592">
        <v>983</v>
      </c>
      <c r="P1592">
        <v>978</v>
      </c>
      <c r="Q1592">
        <v>947</v>
      </c>
      <c r="R1592">
        <v>965</v>
      </c>
      <c r="S1592">
        <v>885</v>
      </c>
      <c r="T1592">
        <v>884</v>
      </c>
      <c r="U1592">
        <v>803</v>
      </c>
      <c r="V1592">
        <v>756</v>
      </c>
      <c r="W1592">
        <v>804</v>
      </c>
      <c r="X1592">
        <v>796</v>
      </c>
      <c r="Y1592">
        <v>706</v>
      </c>
    </row>
    <row r="1593" spans="1:25" x14ac:dyDescent="0.3">
      <c r="A1593" t="s">
        <v>12</v>
      </c>
      <c r="B1593" t="s">
        <v>11</v>
      </c>
      <c r="C1593" t="s">
        <v>245</v>
      </c>
      <c r="D1593" t="s">
        <v>307</v>
      </c>
      <c r="E1593">
        <v>43</v>
      </c>
      <c r="F1593">
        <v>820</v>
      </c>
      <c r="G1593">
        <v>875</v>
      </c>
      <c r="H1593">
        <v>895</v>
      </c>
      <c r="I1593">
        <v>930</v>
      </c>
      <c r="J1593">
        <v>984</v>
      </c>
      <c r="K1593">
        <v>1019</v>
      </c>
      <c r="L1593">
        <v>935</v>
      </c>
      <c r="M1593">
        <v>932</v>
      </c>
      <c r="N1593">
        <v>915</v>
      </c>
      <c r="O1593">
        <v>921</v>
      </c>
      <c r="P1593">
        <v>998</v>
      </c>
      <c r="Q1593">
        <v>967</v>
      </c>
      <c r="R1593">
        <v>944</v>
      </c>
      <c r="S1593">
        <v>961</v>
      </c>
      <c r="T1593">
        <v>884</v>
      </c>
      <c r="U1593">
        <v>887</v>
      </c>
      <c r="V1593">
        <v>783</v>
      </c>
      <c r="W1593">
        <v>752</v>
      </c>
      <c r="X1593">
        <v>808</v>
      </c>
      <c r="Y1593">
        <v>771</v>
      </c>
    </row>
    <row r="1594" spans="1:25" x14ac:dyDescent="0.3">
      <c r="A1594" t="s">
        <v>12</v>
      </c>
      <c r="B1594" t="s">
        <v>11</v>
      </c>
      <c r="C1594" t="s">
        <v>245</v>
      </c>
      <c r="D1594" t="s">
        <v>307</v>
      </c>
      <c r="E1594">
        <v>44</v>
      </c>
      <c r="F1594">
        <v>870</v>
      </c>
      <c r="G1594">
        <v>812</v>
      </c>
      <c r="H1594">
        <v>859</v>
      </c>
      <c r="I1594">
        <v>891</v>
      </c>
      <c r="J1594">
        <v>927</v>
      </c>
      <c r="K1594">
        <v>971</v>
      </c>
      <c r="L1594">
        <v>1020</v>
      </c>
      <c r="M1594">
        <v>917</v>
      </c>
      <c r="N1594">
        <v>926</v>
      </c>
      <c r="O1594">
        <v>918</v>
      </c>
      <c r="P1594">
        <v>920</v>
      </c>
      <c r="Q1594">
        <v>996</v>
      </c>
      <c r="R1594">
        <v>973</v>
      </c>
      <c r="S1594">
        <v>927</v>
      </c>
      <c r="T1594">
        <v>960</v>
      </c>
      <c r="U1594">
        <v>862</v>
      </c>
      <c r="V1594">
        <v>880</v>
      </c>
      <c r="W1594">
        <v>771</v>
      </c>
      <c r="X1594">
        <v>763</v>
      </c>
      <c r="Y1594">
        <v>802</v>
      </c>
    </row>
    <row r="1595" spans="1:25" x14ac:dyDescent="0.3">
      <c r="A1595" t="s">
        <v>12</v>
      </c>
      <c r="B1595" t="s">
        <v>11</v>
      </c>
      <c r="C1595" t="s">
        <v>245</v>
      </c>
      <c r="D1595" t="s">
        <v>307</v>
      </c>
      <c r="E1595">
        <v>45</v>
      </c>
      <c r="F1595">
        <v>812</v>
      </c>
      <c r="G1595">
        <v>870</v>
      </c>
      <c r="H1595">
        <v>798</v>
      </c>
      <c r="I1595">
        <v>847</v>
      </c>
      <c r="J1595">
        <v>894</v>
      </c>
      <c r="K1595">
        <v>930</v>
      </c>
      <c r="L1595">
        <v>968</v>
      </c>
      <c r="M1595">
        <v>1029</v>
      </c>
      <c r="N1595">
        <v>912</v>
      </c>
      <c r="O1595">
        <v>933</v>
      </c>
      <c r="P1595">
        <v>920</v>
      </c>
      <c r="Q1595">
        <v>909</v>
      </c>
      <c r="R1595">
        <v>987</v>
      </c>
      <c r="S1595">
        <v>975</v>
      </c>
      <c r="T1595">
        <v>911</v>
      </c>
      <c r="U1595">
        <v>954</v>
      </c>
      <c r="V1595">
        <v>859</v>
      </c>
      <c r="W1595">
        <v>873</v>
      </c>
      <c r="X1595">
        <v>778</v>
      </c>
      <c r="Y1595">
        <v>776</v>
      </c>
    </row>
    <row r="1596" spans="1:25" x14ac:dyDescent="0.3">
      <c r="A1596" t="s">
        <v>12</v>
      </c>
      <c r="B1596" t="s">
        <v>11</v>
      </c>
      <c r="C1596" t="s">
        <v>245</v>
      </c>
      <c r="D1596" t="s">
        <v>307</v>
      </c>
      <c r="E1596">
        <v>46</v>
      </c>
      <c r="F1596">
        <v>772</v>
      </c>
      <c r="G1596">
        <v>808</v>
      </c>
      <c r="H1596">
        <v>869</v>
      </c>
      <c r="I1596">
        <v>790</v>
      </c>
      <c r="J1596">
        <v>842</v>
      </c>
      <c r="K1596">
        <v>898</v>
      </c>
      <c r="L1596">
        <v>920</v>
      </c>
      <c r="M1596">
        <v>976</v>
      </c>
      <c r="N1596">
        <v>1018</v>
      </c>
      <c r="O1596">
        <v>907</v>
      </c>
      <c r="P1596">
        <v>932</v>
      </c>
      <c r="Q1596">
        <v>914</v>
      </c>
      <c r="R1596">
        <v>901</v>
      </c>
      <c r="S1596">
        <v>969</v>
      </c>
      <c r="T1596">
        <v>956</v>
      </c>
      <c r="U1596">
        <v>900</v>
      </c>
      <c r="V1596">
        <v>946</v>
      </c>
      <c r="W1596">
        <v>857</v>
      </c>
      <c r="X1596">
        <v>864</v>
      </c>
      <c r="Y1596">
        <v>775</v>
      </c>
    </row>
    <row r="1597" spans="1:25" x14ac:dyDescent="0.3">
      <c r="A1597" t="s">
        <v>12</v>
      </c>
      <c r="B1597" t="s">
        <v>11</v>
      </c>
      <c r="C1597" t="s">
        <v>245</v>
      </c>
      <c r="D1597" t="s">
        <v>307</v>
      </c>
      <c r="E1597">
        <v>47</v>
      </c>
      <c r="F1597">
        <v>726</v>
      </c>
      <c r="G1597">
        <v>771</v>
      </c>
      <c r="H1597">
        <v>789</v>
      </c>
      <c r="I1597">
        <v>870</v>
      </c>
      <c r="J1597">
        <v>783</v>
      </c>
      <c r="K1597">
        <v>835</v>
      </c>
      <c r="L1597">
        <v>885</v>
      </c>
      <c r="M1597">
        <v>914</v>
      </c>
      <c r="N1597">
        <v>969</v>
      </c>
      <c r="O1597">
        <v>1017</v>
      </c>
      <c r="P1597">
        <v>903</v>
      </c>
      <c r="Q1597">
        <v>924</v>
      </c>
      <c r="R1597">
        <v>904</v>
      </c>
      <c r="S1597">
        <v>900</v>
      </c>
      <c r="T1597">
        <v>947</v>
      </c>
      <c r="U1597">
        <v>945</v>
      </c>
      <c r="V1597">
        <v>889</v>
      </c>
      <c r="W1597">
        <v>941</v>
      </c>
      <c r="X1597">
        <v>860</v>
      </c>
      <c r="Y1597">
        <v>854</v>
      </c>
    </row>
    <row r="1598" spans="1:25" x14ac:dyDescent="0.3">
      <c r="A1598" t="s">
        <v>12</v>
      </c>
      <c r="B1598" t="s">
        <v>11</v>
      </c>
      <c r="C1598" t="s">
        <v>245</v>
      </c>
      <c r="D1598" t="s">
        <v>307</v>
      </c>
      <c r="E1598">
        <v>48</v>
      </c>
      <c r="F1598">
        <v>732</v>
      </c>
      <c r="G1598">
        <v>730</v>
      </c>
      <c r="H1598">
        <v>764</v>
      </c>
      <c r="I1598">
        <v>786</v>
      </c>
      <c r="J1598">
        <v>870</v>
      </c>
      <c r="K1598">
        <v>794</v>
      </c>
      <c r="L1598">
        <v>839</v>
      </c>
      <c r="M1598">
        <v>884</v>
      </c>
      <c r="N1598">
        <v>900</v>
      </c>
      <c r="O1598">
        <v>961</v>
      </c>
      <c r="P1598">
        <v>1011</v>
      </c>
      <c r="Q1598">
        <v>887</v>
      </c>
      <c r="R1598">
        <v>914</v>
      </c>
      <c r="S1598">
        <v>898</v>
      </c>
      <c r="T1598">
        <v>894</v>
      </c>
      <c r="U1598">
        <v>940</v>
      </c>
      <c r="V1598">
        <v>932</v>
      </c>
      <c r="W1598">
        <v>877</v>
      </c>
      <c r="X1598">
        <v>945</v>
      </c>
      <c r="Y1598">
        <v>850</v>
      </c>
    </row>
    <row r="1599" spans="1:25" x14ac:dyDescent="0.3">
      <c r="A1599" t="s">
        <v>12</v>
      </c>
      <c r="B1599" t="s">
        <v>11</v>
      </c>
      <c r="C1599" t="s">
        <v>245</v>
      </c>
      <c r="D1599" t="s">
        <v>307</v>
      </c>
      <c r="E1599">
        <v>49</v>
      </c>
      <c r="F1599">
        <v>713</v>
      </c>
      <c r="G1599">
        <v>733</v>
      </c>
      <c r="H1599">
        <v>717</v>
      </c>
      <c r="I1599">
        <v>760</v>
      </c>
      <c r="J1599">
        <v>789</v>
      </c>
      <c r="K1599">
        <v>863</v>
      </c>
      <c r="L1599">
        <v>786</v>
      </c>
      <c r="M1599">
        <v>829</v>
      </c>
      <c r="N1599">
        <v>878</v>
      </c>
      <c r="O1599">
        <v>906</v>
      </c>
      <c r="P1599">
        <v>959</v>
      </c>
      <c r="Q1599">
        <v>1009</v>
      </c>
      <c r="R1599">
        <v>874</v>
      </c>
      <c r="S1599">
        <v>903</v>
      </c>
      <c r="T1599">
        <v>889</v>
      </c>
      <c r="U1599">
        <v>894</v>
      </c>
      <c r="V1599">
        <v>941</v>
      </c>
      <c r="W1599">
        <v>925</v>
      </c>
      <c r="X1599">
        <v>881</v>
      </c>
      <c r="Y1599">
        <v>937</v>
      </c>
    </row>
    <row r="1600" spans="1:25" x14ac:dyDescent="0.3">
      <c r="A1600" t="s">
        <v>12</v>
      </c>
      <c r="B1600" t="s">
        <v>11</v>
      </c>
      <c r="C1600" t="s">
        <v>245</v>
      </c>
      <c r="D1600" t="s">
        <v>307</v>
      </c>
      <c r="E1600">
        <v>50</v>
      </c>
      <c r="F1600">
        <v>730</v>
      </c>
      <c r="G1600">
        <v>712</v>
      </c>
      <c r="H1600">
        <v>732</v>
      </c>
      <c r="I1600">
        <v>710</v>
      </c>
      <c r="J1600">
        <v>762</v>
      </c>
      <c r="K1600">
        <v>792</v>
      </c>
      <c r="L1600">
        <v>864</v>
      </c>
      <c r="M1600">
        <v>787</v>
      </c>
      <c r="N1600">
        <v>823</v>
      </c>
      <c r="O1600">
        <v>866</v>
      </c>
      <c r="P1600">
        <v>908</v>
      </c>
      <c r="Q1600">
        <v>944</v>
      </c>
      <c r="R1600">
        <v>1004</v>
      </c>
      <c r="S1600">
        <v>876</v>
      </c>
      <c r="T1600">
        <v>895</v>
      </c>
      <c r="U1600">
        <v>861</v>
      </c>
      <c r="V1600">
        <v>888</v>
      </c>
      <c r="W1600">
        <v>944</v>
      </c>
      <c r="X1600">
        <v>923</v>
      </c>
      <c r="Y1600">
        <v>883</v>
      </c>
    </row>
    <row r="1601" spans="1:25" x14ac:dyDescent="0.3">
      <c r="A1601" t="s">
        <v>12</v>
      </c>
      <c r="B1601" t="s">
        <v>11</v>
      </c>
      <c r="C1601" t="s">
        <v>245</v>
      </c>
      <c r="D1601" t="s">
        <v>307</v>
      </c>
      <c r="E1601">
        <v>51</v>
      </c>
      <c r="F1601">
        <v>762</v>
      </c>
      <c r="G1601">
        <v>725</v>
      </c>
      <c r="H1601">
        <v>705</v>
      </c>
      <c r="I1601">
        <v>732</v>
      </c>
      <c r="J1601">
        <v>713</v>
      </c>
      <c r="K1601">
        <v>750</v>
      </c>
      <c r="L1601">
        <v>769</v>
      </c>
      <c r="M1601">
        <v>859</v>
      </c>
      <c r="N1601">
        <v>766</v>
      </c>
      <c r="O1601">
        <v>822</v>
      </c>
      <c r="P1601">
        <v>863</v>
      </c>
      <c r="Q1601">
        <v>886</v>
      </c>
      <c r="R1601">
        <v>929</v>
      </c>
      <c r="S1601">
        <v>998</v>
      </c>
      <c r="T1601">
        <v>871</v>
      </c>
      <c r="U1601">
        <v>892</v>
      </c>
      <c r="V1601">
        <v>849</v>
      </c>
      <c r="W1601">
        <v>893</v>
      </c>
      <c r="X1601">
        <v>938</v>
      </c>
      <c r="Y1601">
        <v>940</v>
      </c>
    </row>
    <row r="1602" spans="1:25" x14ac:dyDescent="0.3">
      <c r="A1602" t="s">
        <v>12</v>
      </c>
      <c r="B1602" t="s">
        <v>11</v>
      </c>
      <c r="C1602" t="s">
        <v>245</v>
      </c>
      <c r="D1602" t="s">
        <v>307</v>
      </c>
      <c r="E1602">
        <v>52</v>
      </c>
      <c r="F1602">
        <v>774</v>
      </c>
      <c r="G1602">
        <v>761</v>
      </c>
      <c r="H1602">
        <v>716</v>
      </c>
      <c r="I1602">
        <v>703</v>
      </c>
      <c r="J1602">
        <v>729</v>
      </c>
      <c r="K1602">
        <v>711</v>
      </c>
      <c r="L1602">
        <v>738</v>
      </c>
      <c r="M1602">
        <v>767</v>
      </c>
      <c r="N1602">
        <v>851</v>
      </c>
      <c r="O1602">
        <v>772</v>
      </c>
      <c r="P1602">
        <v>812</v>
      </c>
      <c r="Q1602">
        <v>857</v>
      </c>
      <c r="R1602">
        <v>873</v>
      </c>
      <c r="S1602">
        <v>920</v>
      </c>
      <c r="T1602">
        <v>992</v>
      </c>
      <c r="U1602">
        <v>878</v>
      </c>
      <c r="V1602">
        <v>887</v>
      </c>
      <c r="W1602">
        <v>841</v>
      </c>
      <c r="X1602">
        <v>870</v>
      </c>
      <c r="Y1602">
        <v>921</v>
      </c>
    </row>
    <row r="1603" spans="1:25" x14ac:dyDescent="0.3">
      <c r="A1603" t="s">
        <v>12</v>
      </c>
      <c r="B1603" t="s">
        <v>11</v>
      </c>
      <c r="C1603" t="s">
        <v>245</v>
      </c>
      <c r="D1603" t="s">
        <v>307</v>
      </c>
      <c r="E1603">
        <v>53</v>
      </c>
      <c r="F1603">
        <v>819</v>
      </c>
      <c r="G1603">
        <v>764</v>
      </c>
      <c r="H1603">
        <v>752</v>
      </c>
      <c r="I1603">
        <v>711</v>
      </c>
      <c r="J1603">
        <v>705</v>
      </c>
      <c r="K1603">
        <v>723</v>
      </c>
      <c r="L1603">
        <v>697</v>
      </c>
      <c r="M1603">
        <v>733</v>
      </c>
      <c r="N1603">
        <v>763</v>
      </c>
      <c r="O1603">
        <v>847</v>
      </c>
      <c r="P1603">
        <v>782</v>
      </c>
      <c r="Q1603">
        <v>808</v>
      </c>
      <c r="R1603">
        <v>843</v>
      </c>
      <c r="S1603">
        <v>879</v>
      </c>
      <c r="T1603">
        <v>923</v>
      </c>
      <c r="U1603">
        <v>979</v>
      </c>
      <c r="V1603">
        <v>867</v>
      </c>
      <c r="W1603">
        <v>888</v>
      </c>
      <c r="X1603">
        <v>837</v>
      </c>
      <c r="Y1603">
        <v>868</v>
      </c>
    </row>
    <row r="1604" spans="1:25" x14ac:dyDescent="0.3">
      <c r="A1604" t="s">
        <v>12</v>
      </c>
      <c r="B1604" t="s">
        <v>11</v>
      </c>
      <c r="C1604" t="s">
        <v>245</v>
      </c>
      <c r="D1604" t="s">
        <v>307</v>
      </c>
      <c r="E1604">
        <v>54</v>
      </c>
      <c r="F1604">
        <v>818</v>
      </c>
      <c r="G1604">
        <v>809</v>
      </c>
      <c r="H1604">
        <v>750</v>
      </c>
      <c r="I1604">
        <v>744</v>
      </c>
      <c r="J1604">
        <v>719</v>
      </c>
      <c r="K1604">
        <v>700</v>
      </c>
      <c r="L1604">
        <v>717</v>
      </c>
      <c r="M1604">
        <v>699</v>
      </c>
      <c r="N1604">
        <v>726</v>
      </c>
      <c r="O1604">
        <v>755</v>
      </c>
      <c r="P1604">
        <v>841</v>
      </c>
      <c r="Q1604">
        <v>768</v>
      </c>
      <c r="R1604">
        <v>798</v>
      </c>
      <c r="S1604">
        <v>828</v>
      </c>
      <c r="T1604">
        <v>868</v>
      </c>
      <c r="U1604">
        <v>917</v>
      </c>
      <c r="V1604">
        <v>956</v>
      </c>
      <c r="W1604">
        <v>857</v>
      </c>
      <c r="X1604">
        <v>877</v>
      </c>
      <c r="Y1604">
        <v>850</v>
      </c>
    </row>
    <row r="1605" spans="1:25" x14ac:dyDescent="0.3">
      <c r="A1605" t="s">
        <v>12</v>
      </c>
      <c r="B1605" t="s">
        <v>11</v>
      </c>
      <c r="C1605" t="s">
        <v>245</v>
      </c>
      <c r="D1605" t="s">
        <v>307</v>
      </c>
      <c r="E1605">
        <v>55</v>
      </c>
      <c r="F1605">
        <v>678</v>
      </c>
      <c r="G1605">
        <v>815</v>
      </c>
      <c r="H1605">
        <v>813</v>
      </c>
      <c r="I1605">
        <v>742</v>
      </c>
      <c r="J1605">
        <v>725</v>
      </c>
      <c r="K1605">
        <v>719</v>
      </c>
      <c r="L1605">
        <v>686</v>
      </c>
      <c r="M1605">
        <v>712</v>
      </c>
      <c r="N1605">
        <v>706</v>
      </c>
      <c r="O1605">
        <v>719</v>
      </c>
      <c r="P1605">
        <v>734</v>
      </c>
      <c r="Q1605">
        <v>827</v>
      </c>
      <c r="R1605">
        <v>752</v>
      </c>
      <c r="S1605">
        <v>790</v>
      </c>
      <c r="T1605">
        <v>828</v>
      </c>
      <c r="U1605">
        <v>861</v>
      </c>
      <c r="V1605">
        <v>910</v>
      </c>
      <c r="W1605">
        <v>941</v>
      </c>
      <c r="X1605">
        <v>859</v>
      </c>
      <c r="Y1605">
        <v>867</v>
      </c>
    </row>
    <row r="1606" spans="1:25" x14ac:dyDescent="0.3">
      <c r="A1606" t="s">
        <v>12</v>
      </c>
      <c r="B1606" t="s">
        <v>11</v>
      </c>
      <c r="C1606" t="s">
        <v>245</v>
      </c>
      <c r="D1606" t="s">
        <v>307</v>
      </c>
      <c r="E1606">
        <v>56</v>
      </c>
      <c r="F1606">
        <v>645</v>
      </c>
      <c r="G1606">
        <v>664</v>
      </c>
      <c r="H1606">
        <v>812</v>
      </c>
      <c r="I1606">
        <v>794</v>
      </c>
      <c r="J1606">
        <v>725</v>
      </c>
      <c r="K1606">
        <v>722</v>
      </c>
      <c r="L1606">
        <v>715</v>
      </c>
      <c r="M1606">
        <v>679</v>
      </c>
      <c r="N1606">
        <v>701</v>
      </c>
      <c r="O1606">
        <v>691</v>
      </c>
      <c r="P1606">
        <v>711</v>
      </c>
      <c r="Q1606">
        <v>722</v>
      </c>
      <c r="R1606">
        <v>825</v>
      </c>
      <c r="S1606">
        <v>741</v>
      </c>
      <c r="T1606">
        <v>769</v>
      </c>
      <c r="U1606">
        <v>828</v>
      </c>
      <c r="V1606">
        <v>841</v>
      </c>
      <c r="W1606">
        <v>914</v>
      </c>
      <c r="X1606">
        <v>929</v>
      </c>
      <c r="Y1606">
        <v>858</v>
      </c>
    </row>
    <row r="1607" spans="1:25" x14ac:dyDescent="0.3">
      <c r="A1607" t="s">
        <v>12</v>
      </c>
      <c r="B1607" t="s">
        <v>11</v>
      </c>
      <c r="C1607" t="s">
        <v>245</v>
      </c>
      <c r="D1607" t="s">
        <v>307</v>
      </c>
      <c r="E1607">
        <v>57</v>
      </c>
      <c r="F1607">
        <v>636</v>
      </c>
      <c r="G1607">
        <v>638</v>
      </c>
      <c r="H1607">
        <v>646</v>
      </c>
      <c r="I1607">
        <v>795</v>
      </c>
      <c r="J1607">
        <v>786</v>
      </c>
      <c r="K1607">
        <v>713</v>
      </c>
      <c r="L1607">
        <v>728</v>
      </c>
      <c r="M1607">
        <v>711</v>
      </c>
      <c r="N1607">
        <v>687</v>
      </c>
      <c r="O1607">
        <v>697</v>
      </c>
      <c r="P1607">
        <v>684</v>
      </c>
      <c r="Q1607">
        <v>712</v>
      </c>
      <c r="R1607">
        <v>718</v>
      </c>
      <c r="S1607">
        <v>801</v>
      </c>
      <c r="T1607">
        <v>749</v>
      </c>
      <c r="U1607">
        <v>766</v>
      </c>
      <c r="V1607">
        <v>819</v>
      </c>
      <c r="W1607">
        <v>846</v>
      </c>
      <c r="X1607">
        <v>906</v>
      </c>
      <c r="Y1607">
        <v>927</v>
      </c>
    </row>
    <row r="1608" spans="1:25" x14ac:dyDescent="0.3">
      <c r="A1608" t="s">
        <v>12</v>
      </c>
      <c r="B1608" t="s">
        <v>11</v>
      </c>
      <c r="C1608" t="s">
        <v>245</v>
      </c>
      <c r="D1608" t="s">
        <v>307</v>
      </c>
      <c r="E1608">
        <v>58</v>
      </c>
      <c r="F1608">
        <v>628</v>
      </c>
      <c r="G1608">
        <v>621</v>
      </c>
      <c r="H1608">
        <v>633</v>
      </c>
      <c r="I1608">
        <v>632</v>
      </c>
      <c r="J1608">
        <v>794</v>
      </c>
      <c r="K1608">
        <v>782</v>
      </c>
      <c r="L1608">
        <v>696</v>
      </c>
      <c r="M1608">
        <v>720</v>
      </c>
      <c r="N1608">
        <v>706</v>
      </c>
      <c r="O1608">
        <v>685</v>
      </c>
      <c r="P1608">
        <v>702</v>
      </c>
      <c r="Q1608">
        <v>677</v>
      </c>
      <c r="R1608">
        <v>695</v>
      </c>
      <c r="S1608">
        <v>710</v>
      </c>
      <c r="T1608">
        <v>796</v>
      </c>
      <c r="U1608">
        <v>730</v>
      </c>
      <c r="V1608">
        <v>758</v>
      </c>
      <c r="W1608">
        <v>814</v>
      </c>
      <c r="X1608">
        <v>846</v>
      </c>
      <c r="Y1608">
        <v>898</v>
      </c>
    </row>
    <row r="1609" spans="1:25" x14ac:dyDescent="0.3">
      <c r="A1609" t="s">
        <v>12</v>
      </c>
      <c r="B1609" t="s">
        <v>11</v>
      </c>
      <c r="C1609" t="s">
        <v>245</v>
      </c>
      <c r="D1609" t="s">
        <v>307</v>
      </c>
      <c r="E1609">
        <v>59</v>
      </c>
      <c r="F1609">
        <v>556</v>
      </c>
      <c r="G1609">
        <v>629</v>
      </c>
      <c r="H1609">
        <v>619</v>
      </c>
      <c r="I1609">
        <v>625</v>
      </c>
      <c r="J1609">
        <v>620</v>
      </c>
      <c r="K1609">
        <v>786</v>
      </c>
      <c r="L1609">
        <v>772</v>
      </c>
      <c r="M1609">
        <v>690</v>
      </c>
      <c r="N1609">
        <v>710</v>
      </c>
      <c r="O1609">
        <v>707</v>
      </c>
      <c r="P1609">
        <v>680</v>
      </c>
      <c r="Q1609">
        <v>689</v>
      </c>
      <c r="R1609">
        <v>660</v>
      </c>
      <c r="S1609">
        <v>684</v>
      </c>
      <c r="T1609">
        <v>703</v>
      </c>
      <c r="U1609">
        <v>782</v>
      </c>
      <c r="V1609">
        <v>717</v>
      </c>
      <c r="W1609">
        <v>745</v>
      </c>
      <c r="X1609">
        <v>809</v>
      </c>
      <c r="Y1609">
        <v>834</v>
      </c>
    </row>
    <row r="1610" spans="1:25" x14ac:dyDescent="0.3">
      <c r="A1610" t="s">
        <v>12</v>
      </c>
      <c r="B1610" t="s">
        <v>11</v>
      </c>
      <c r="C1610" t="s">
        <v>245</v>
      </c>
      <c r="D1610" t="s">
        <v>307</v>
      </c>
      <c r="E1610">
        <v>60</v>
      </c>
      <c r="F1610">
        <v>609</v>
      </c>
      <c r="G1610">
        <v>546</v>
      </c>
      <c r="H1610">
        <v>624</v>
      </c>
      <c r="I1610">
        <v>609</v>
      </c>
      <c r="J1610">
        <v>616</v>
      </c>
      <c r="K1610">
        <v>619</v>
      </c>
      <c r="L1610">
        <v>770</v>
      </c>
      <c r="M1610">
        <v>760</v>
      </c>
      <c r="N1610">
        <v>682</v>
      </c>
      <c r="O1610">
        <v>699</v>
      </c>
      <c r="P1610">
        <v>695</v>
      </c>
      <c r="Q1610">
        <v>672</v>
      </c>
      <c r="R1610">
        <v>672</v>
      </c>
      <c r="S1610">
        <v>646</v>
      </c>
      <c r="T1610">
        <v>675</v>
      </c>
      <c r="U1610">
        <v>689</v>
      </c>
      <c r="V1610">
        <v>771</v>
      </c>
      <c r="W1610">
        <v>715</v>
      </c>
      <c r="X1610">
        <v>727</v>
      </c>
      <c r="Y1610">
        <v>803</v>
      </c>
    </row>
    <row r="1611" spans="1:25" x14ac:dyDescent="0.3">
      <c r="A1611" t="s">
        <v>12</v>
      </c>
      <c r="B1611" t="s">
        <v>11</v>
      </c>
      <c r="C1611" t="s">
        <v>245</v>
      </c>
      <c r="D1611" t="s">
        <v>307</v>
      </c>
      <c r="E1611">
        <v>61</v>
      </c>
      <c r="F1611">
        <v>626</v>
      </c>
      <c r="G1611">
        <v>607</v>
      </c>
      <c r="H1611">
        <v>549</v>
      </c>
      <c r="I1611">
        <v>619</v>
      </c>
      <c r="J1611">
        <v>611</v>
      </c>
      <c r="K1611">
        <v>607</v>
      </c>
      <c r="L1611">
        <v>603</v>
      </c>
      <c r="M1611">
        <v>768</v>
      </c>
      <c r="N1611">
        <v>752</v>
      </c>
      <c r="O1611">
        <v>663</v>
      </c>
      <c r="P1611">
        <v>681</v>
      </c>
      <c r="Q1611">
        <v>680</v>
      </c>
      <c r="R1611">
        <v>662</v>
      </c>
      <c r="S1611">
        <v>667</v>
      </c>
      <c r="T1611">
        <v>641</v>
      </c>
      <c r="U1611">
        <v>664</v>
      </c>
      <c r="V1611">
        <v>681</v>
      </c>
      <c r="W1611">
        <v>762</v>
      </c>
      <c r="X1611">
        <v>717</v>
      </c>
      <c r="Y1611">
        <v>726</v>
      </c>
    </row>
    <row r="1612" spans="1:25" x14ac:dyDescent="0.3">
      <c r="A1612" t="s">
        <v>12</v>
      </c>
      <c r="B1612" t="s">
        <v>11</v>
      </c>
      <c r="C1612" t="s">
        <v>245</v>
      </c>
      <c r="D1612" t="s">
        <v>307</v>
      </c>
      <c r="E1612">
        <v>62</v>
      </c>
      <c r="F1612">
        <v>630</v>
      </c>
      <c r="G1612">
        <v>613</v>
      </c>
      <c r="H1612">
        <v>586</v>
      </c>
      <c r="I1612">
        <v>535</v>
      </c>
      <c r="J1612">
        <v>608</v>
      </c>
      <c r="K1612">
        <v>596</v>
      </c>
      <c r="L1612">
        <v>599</v>
      </c>
      <c r="M1612">
        <v>585</v>
      </c>
      <c r="N1612">
        <v>764</v>
      </c>
      <c r="O1612">
        <v>743</v>
      </c>
      <c r="P1612">
        <v>648</v>
      </c>
      <c r="Q1612">
        <v>659</v>
      </c>
      <c r="R1612">
        <v>665</v>
      </c>
      <c r="S1612">
        <v>653</v>
      </c>
      <c r="T1612">
        <v>663</v>
      </c>
      <c r="U1612">
        <v>632</v>
      </c>
      <c r="V1612">
        <v>649</v>
      </c>
      <c r="W1612">
        <v>669</v>
      </c>
      <c r="X1612">
        <v>758</v>
      </c>
      <c r="Y1612">
        <v>711</v>
      </c>
    </row>
    <row r="1613" spans="1:25" x14ac:dyDescent="0.3">
      <c r="A1613" t="s">
        <v>12</v>
      </c>
      <c r="B1613" t="s">
        <v>11</v>
      </c>
      <c r="C1613" t="s">
        <v>245</v>
      </c>
      <c r="D1613" t="s">
        <v>307</v>
      </c>
      <c r="E1613">
        <v>63</v>
      </c>
      <c r="F1613">
        <v>604</v>
      </c>
      <c r="G1613">
        <v>620</v>
      </c>
      <c r="H1613">
        <v>593</v>
      </c>
      <c r="I1613">
        <v>571</v>
      </c>
      <c r="J1613">
        <v>526</v>
      </c>
      <c r="K1613">
        <v>600</v>
      </c>
      <c r="L1613">
        <v>593</v>
      </c>
      <c r="M1613">
        <v>587</v>
      </c>
      <c r="N1613">
        <v>575</v>
      </c>
      <c r="O1613">
        <v>751</v>
      </c>
      <c r="P1613">
        <v>725</v>
      </c>
      <c r="Q1613">
        <v>642</v>
      </c>
      <c r="R1613">
        <v>653</v>
      </c>
      <c r="S1613">
        <v>651</v>
      </c>
      <c r="T1613">
        <v>640</v>
      </c>
      <c r="U1613">
        <v>650</v>
      </c>
      <c r="V1613">
        <v>634</v>
      </c>
      <c r="W1613">
        <v>644</v>
      </c>
      <c r="X1613">
        <v>668</v>
      </c>
      <c r="Y1613">
        <v>752</v>
      </c>
    </row>
    <row r="1614" spans="1:25" x14ac:dyDescent="0.3">
      <c r="A1614" t="s">
        <v>12</v>
      </c>
      <c r="B1614" t="s">
        <v>11</v>
      </c>
      <c r="C1614" t="s">
        <v>245</v>
      </c>
      <c r="D1614" t="s">
        <v>307</v>
      </c>
      <c r="E1614">
        <v>64</v>
      </c>
      <c r="F1614">
        <v>553</v>
      </c>
      <c r="G1614">
        <v>594</v>
      </c>
      <c r="H1614">
        <v>615</v>
      </c>
      <c r="I1614">
        <v>586</v>
      </c>
      <c r="J1614">
        <v>561</v>
      </c>
      <c r="K1614">
        <v>512</v>
      </c>
      <c r="L1614">
        <v>592</v>
      </c>
      <c r="M1614">
        <v>577</v>
      </c>
      <c r="N1614">
        <v>586</v>
      </c>
      <c r="O1614">
        <v>566</v>
      </c>
      <c r="P1614">
        <v>741</v>
      </c>
      <c r="Q1614">
        <v>706</v>
      </c>
      <c r="R1614">
        <v>629</v>
      </c>
      <c r="S1614">
        <v>638</v>
      </c>
      <c r="T1614">
        <v>638</v>
      </c>
      <c r="U1614">
        <v>627</v>
      </c>
      <c r="V1614">
        <v>637</v>
      </c>
      <c r="W1614">
        <v>623</v>
      </c>
      <c r="X1614">
        <v>645</v>
      </c>
      <c r="Y1614">
        <v>648</v>
      </c>
    </row>
    <row r="1615" spans="1:25" x14ac:dyDescent="0.3">
      <c r="A1615" t="s">
        <v>12</v>
      </c>
      <c r="B1615" t="s">
        <v>11</v>
      </c>
      <c r="C1615" t="s">
        <v>245</v>
      </c>
      <c r="D1615" t="s">
        <v>307</v>
      </c>
      <c r="E1615">
        <v>65</v>
      </c>
      <c r="F1615">
        <v>589</v>
      </c>
      <c r="G1615">
        <v>542</v>
      </c>
      <c r="H1615">
        <v>581</v>
      </c>
      <c r="I1615">
        <v>597</v>
      </c>
      <c r="J1615">
        <v>569</v>
      </c>
      <c r="K1615">
        <v>545</v>
      </c>
      <c r="L1615">
        <v>506</v>
      </c>
      <c r="M1615">
        <v>585</v>
      </c>
      <c r="N1615">
        <v>567</v>
      </c>
      <c r="O1615">
        <v>577</v>
      </c>
      <c r="P1615">
        <v>546</v>
      </c>
      <c r="Q1615">
        <v>736</v>
      </c>
      <c r="R1615">
        <v>681</v>
      </c>
      <c r="S1615">
        <v>622</v>
      </c>
      <c r="T1615">
        <v>633</v>
      </c>
      <c r="U1615">
        <v>625</v>
      </c>
      <c r="V1615">
        <v>615</v>
      </c>
      <c r="W1615">
        <v>631</v>
      </c>
      <c r="X1615">
        <v>609</v>
      </c>
      <c r="Y1615">
        <v>632</v>
      </c>
    </row>
    <row r="1616" spans="1:25" x14ac:dyDescent="0.3">
      <c r="A1616" t="s">
        <v>12</v>
      </c>
      <c r="B1616" t="s">
        <v>11</v>
      </c>
      <c r="C1616" t="s">
        <v>245</v>
      </c>
      <c r="D1616" t="s">
        <v>307</v>
      </c>
      <c r="E1616">
        <v>66</v>
      </c>
      <c r="F1616">
        <v>596</v>
      </c>
      <c r="G1616">
        <v>589</v>
      </c>
      <c r="H1616">
        <v>535</v>
      </c>
      <c r="I1616">
        <v>565</v>
      </c>
      <c r="J1616">
        <v>584</v>
      </c>
      <c r="K1616">
        <v>556</v>
      </c>
      <c r="L1616">
        <v>529</v>
      </c>
      <c r="M1616">
        <v>499</v>
      </c>
      <c r="N1616">
        <v>578</v>
      </c>
      <c r="O1616">
        <v>559</v>
      </c>
      <c r="P1616">
        <v>555</v>
      </c>
      <c r="Q1616">
        <v>537</v>
      </c>
      <c r="R1616">
        <v>725</v>
      </c>
      <c r="S1616">
        <v>673</v>
      </c>
      <c r="T1616">
        <v>621</v>
      </c>
      <c r="U1616">
        <v>621</v>
      </c>
      <c r="V1616">
        <v>611</v>
      </c>
      <c r="W1616">
        <v>616</v>
      </c>
      <c r="X1616">
        <v>617</v>
      </c>
      <c r="Y1616">
        <v>603</v>
      </c>
    </row>
    <row r="1617" spans="1:25" x14ac:dyDescent="0.3">
      <c r="A1617" t="s">
        <v>12</v>
      </c>
      <c r="B1617" t="s">
        <v>11</v>
      </c>
      <c r="C1617" t="s">
        <v>245</v>
      </c>
      <c r="D1617" t="s">
        <v>307</v>
      </c>
      <c r="E1617">
        <v>67</v>
      </c>
      <c r="F1617">
        <v>551</v>
      </c>
      <c r="G1617">
        <v>582</v>
      </c>
      <c r="H1617">
        <v>586</v>
      </c>
      <c r="I1617">
        <v>521</v>
      </c>
      <c r="J1617">
        <v>554</v>
      </c>
      <c r="K1617">
        <v>568</v>
      </c>
      <c r="L1617">
        <v>549</v>
      </c>
      <c r="M1617">
        <v>517</v>
      </c>
      <c r="N1617">
        <v>500</v>
      </c>
      <c r="O1617">
        <v>577</v>
      </c>
      <c r="P1617">
        <v>552</v>
      </c>
      <c r="Q1617">
        <v>546</v>
      </c>
      <c r="R1617">
        <v>525</v>
      </c>
      <c r="S1617">
        <v>722</v>
      </c>
      <c r="T1617">
        <v>657</v>
      </c>
      <c r="U1617">
        <v>610</v>
      </c>
      <c r="V1617">
        <v>614</v>
      </c>
      <c r="W1617">
        <v>603</v>
      </c>
      <c r="X1617">
        <v>617</v>
      </c>
      <c r="Y1617">
        <v>612</v>
      </c>
    </row>
    <row r="1618" spans="1:25" x14ac:dyDescent="0.3">
      <c r="A1618" t="s">
        <v>12</v>
      </c>
      <c r="B1618" t="s">
        <v>11</v>
      </c>
      <c r="C1618" t="s">
        <v>245</v>
      </c>
      <c r="D1618" t="s">
        <v>307</v>
      </c>
      <c r="E1618">
        <v>68</v>
      </c>
      <c r="F1618">
        <v>537</v>
      </c>
      <c r="G1618">
        <v>538</v>
      </c>
      <c r="H1618">
        <v>569</v>
      </c>
      <c r="I1618">
        <v>578</v>
      </c>
      <c r="J1618">
        <v>504</v>
      </c>
      <c r="K1618">
        <v>543</v>
      </c>
      <c r="L1618">
        <v>561</v>
      </c>
      <c r="M1618">
        <v>539</v>
      </c>
      <c r="N1618">
        <v>502</v>
      </c>
      <c r="O1618">
        <v>500</v>
      </c>
      <c r="P1618">
        <v>568</v>
      </c>
      <c r="Q1618">
        <v>541</v>
      </c>
      <c r="R1618">
        <v>534</v>
      </c>
      <c r="S1618">
        <v>507</v>
      </c>
      <c r="T1618">
        <v>700</v>
      </c>
      <c r="U1618">
        <v>637</v>
      </c>
      <c r="V1618">
        <v>593</v>
      </c>
      <c r="W1618">
        <v>596</v>
      </c>
      <c r="X1618">
        <v>600</v>
      </c>
      <c r="Y1618">
        <v>604</v>
      </c>
    </row>
    <row r="1619" spans="1:25" x14ac:dyDescent="0.3">
      <c r="A1619" t="s">
        <v>12</v>
      </c>
      <c r="B1619" t="s">
        <v>11</v>
      </c>
      <c r="C1619" t="s">
        <v>245</v>
      </c>
      <c r="D1619" t="s">
        <v>307</v>
      </c>
      <c r="E1619">
        <v>69</v>
      </c>
      <c r="F1619">
        <v>566</v>
      </c>
      <c r="G1619">
        <v>524</v>
      </c>
      <c r="H1619">
        <v>527</v>
      </c>
      <c r="I1619">
        <v>549</v>
      </c>
      <c r="J1619">
        <v>561</v>
      </c>
      <c r="K1619">
        <v>502</v>
      </c>
      <c r="L1619">
        <v>531</v>
      </c>
      <c r="M1619">
        <v>545</v>
      </c>
      <c r="N1619">
        <v>527</v>
      </c>
      <c r="O1619">
        <v>487</v>
      </c>
      <c r="P1619">
        <v>493</v>
      </c>
      <c r="Q1619">
        <v>556</v>
      </c>
      <c r="R1619">
        <v>533</v>
      </c>
      <c r="S1619">
        <v>531</v>
      </c>
      <c r="T1619">
        <v>493</v>
      </c>
      <c r="U1619">
        <v>686</v>
      </c>
      <c r="V1619">
        <v>631</v>
      </c>
      <c r="W1619">
        <v>579</v>
      </c>
      <c r="X1619">
        <v>583</v>
      </c>
      <c r="Y1619">
        <v>598</v>
      </c>
    </row>
    <row r="1620" spans="1:25" x14ac:dyDescent="0.3">
      <c r="A1620" t="s">
        <v>12</v>
      </c>
      <c r="B1620" t="s">
        <v>11</v>
      </c>
      <c r="C1620" t="s">
        <v>245</v>
      </c>
      <c r="D1620" t="s">
        <v>307</v>
      </c>
      <c r="E1620">
        <v>70</v>
      </c>
      <c r="F1620">
        <v>596</v>
      </c>
      <c r="G1620">
        <v>550</v>
      </c>
      <c r="H1620">
        <v>502</v>
      </c>
      <c r="I1620">
        <v>526</v>
      </c>
      <c r="J1620">
        <v>537</v>
      </c>
      <c r="K1620">
        <v>544</v>
      </c>
      <c r="L1620">
        <v>496</v>
      </c>
      <c r="M1620">
        <v>525</v>
      </c>
      <c r="N1620">
        <v>530</v>
      </c>
      <c r="O1620">
        <v>515</v>
      </c>
      <c r="P1620">
        <v>474</v>
      </c>
      <c r="Q1620">
        <v>485</v>
      </c>
      <c r="R1620">
        <v>542</v>
      </c>
      <c r="S1620">
        <v>521</v>
      </c>
      <c r="T1620">
        <v>517</v>
      </c>
      <c r="U1620">
        <v>493</v>
      </c>
      <c r="V1620">
        <v>681</v>
      </c>
      <c r="W1620">
        <v>608</v>
      </c>
      <c r="X1620">
        <v>570</v>
      </c>
      <c r="Y1620">
        <v>577</v>
      </c>
    </row>
    <row r="1621" spans="1:25" x14ac:dyDescent="0.3">
      <c r="A1621" t="s">
        <v>12</v>
      </c>
      <c r="B1621" t="s">
        <v>11</v>
      </c>
      <c r="C1621" t="s">
        <v>245</v>
      </c>
      <c r="D1621" t="s">
        <v>307</v>
      </c>
      <c r="E1621">
        <v>71</v>
      </c>
      <c r="F1621">
        <v>538</v>
      </c>
      <c r="G1621">
        <v>584</v>
      </c>
      <c r="H1621">
        <v>539</v>
      </c>
      <c r="I1621">
        <v>483</v>
      </c>
      <c r="J1621">
        <v>514</v>
      </c>
      <c r="K1621">
        <v>528</v>
      </c>
      <c r="L1621">
        <v>529</v>
      </c>
      <c r="M1621">
        <v>483</v>
      </c>
      <c r="N1621">
        <v>515</v>
      </c>
      <c r="O1621">
        <v>511</v>
      </c>
      <c r="P1621">
        <v>501</v>
      </c>
      <c r="Q1621">
        <v>464</v>
      </c>
      <c r="R1621">
        <v>469</v>
      </c>
      <c r="S1621">
        <v>538</v>
      </c>
      <c r="T1621">
        <v>514</v>
      </c>
      <c r="U1621">
        <v>507</v>
      </c>
      <c r="V1621">
        <v>471</v>
      </c>
      <c r="W1621">
        <v>663</v>
      </c>
      <c r="X1621">
        <v>600</v>
      </c>
      <c r="Y1621">
        <v>554</v>
      </c>
    </row>
    <row r="1622" spans="1:25" x14ac:dyDescent="0.3">
      <c r="A1622" t="s">
        <v>12</v>
      </c>
      <c r="B1622" t="s">
        <v>11</v>
      </c>
      <c r="C1622" t="s">
        <v>245</v>
      </c>
      <c r="D1622" t="s">
        <v>307</v>
      </c>
      <c r="E1622">
        <v>72</v>
      </c>
      <c r="F1622">
        <v>486</v>
      </c>
      <c r="G1622">
        <v>517</v>
      </c>
      <c r="H1622">
        <v>567</v>
      </c>
      <c r="I1622">
        <v>526</v>
      </c>
      <c r="J1622">
        <v>466</v>
      </c>
      <c r="K1622">
        <v>496</v>
      </c>
      <c r="L1622">
        <v>519</v>
      </c>
      <c r="M1622">
        <v>515</v>
      </c>
      <c r="N1622">
        <v>475</v>
      </c>
      <c r="O1622">
        <v>504</v>
      </c>
      <c r="P1622">
        <v>495</v>
      </c>
      <c r="Q1622">
        <v>497</v>
      </c>
      <c r="R1622">
        <v>450</v>
      </c>
      <c r="S1622">
        <v>446</v>
      </c>
      <c r="T1622">
        <v>523</v>
      </c>
      <c r="U1622">
        <v>494</v>
      </c>
      <c r="V1622">
        <v>494</v>
      </c>
      <c r="W1622">
        <v>456</v>
      </c>
      <c r="X1622">
        <v>652</v>
      </c>
      <c r="Y1622">
        <v>583</v>
      </c>
    </row>
    <row r="1623" spans="1:25" x14ac:dyDescent="0.3">
      <c r="A1623" t="s">
        <v>12</v>
      </c>
      <c r="B1623" t="s">
        <v>11</v>
      </c>
      <c r="C1623" t="s">
        <v>245</v>
      </c>
      <c r="D1623" t="s">
        <v>307</v>
      </c>
      <c r="E1623">
        <v>73</v>
      </c>
      <c r="F1623">
        <v>459</v>
      </c>
      <c r="G1623">
        <v>479</v>
      </c>
      <c r="H1623">
        <v>504</v>
      </c>
      <c r="I1623">
        <v>546</v>
      </c>
      <c r="J1623">
        <v>514</v>
      </c>
      <c r="K1623">
        <v>451</v>
      </c>
      <c r="L1623">
        <v>484</v>
      </c>
      <c r="M1623">
        <v>511</v>
      </c>
      <c r="N1623">
        <v>492</v>
      </c>
      <c r="O1623">
        <v>464</v>
      </c>
      <c r="P1623">
        <v>494</v>
      </c>
      <c r="Q1623">
        <v>476</v>
      </c>
      <c r="R1623">
        <v>488</v>
      </c>
      <c r="S1623">
        <v>439</v>
      </c>
      <c r="T1623">
        <v>437</v>
      </c>
      <c r="U1623">
        <v>503</v>
      </c>
      <c r="V1623">
        <v>482</v>
      </c>
      <c r="W1623">
        <v>488</v>
      </c>
      <c r="X1623">
        <v>455</v>
      </c>
      <c r="Y1623">
        <v>640</v>
      </c>
    </row>
    <row r="1624" spans="1:25" x14ac:dyDescent="0.3">
      <c r="A1624" t="s">
        <v>12</v>
      </c>
      <c r="B1624" t="s">
        <v>11</v>
      </c>
      <c r="C1624" t="s">
        <v>245</v>
      </c>
      <c r="D1624" t="s">
        <v>307</v>
      </c>
      <c r="E1624">
        <v>74</v>
      </c>
      <c r="F1624">
        <v>481</v>
      </c>
      <c r="G1624">
        <v>438</v>
      </c>
      <c r="H1624">
        <v>465</v>
      </c>
      <c r="I1624">
        <v>502</v>
      </c>
      <c r="J1624">
        <v>526</v>
      </c>
      <c r="K1624">
        <v>498</v>
      </c>
      <c r="L1624">
        <v>441</v>
      </c>
      <c r="M1624">
        <v>473</v>
      </c>
      <c r="N1624">
        <v>494</v>
      </c>
      <c r="O1624">
        <v>477</v>
      </c>
      <c r="P1624">
        <v>453</v>
      </c>
      <c r="Q1624">
        <v>478</v>
      </c>
      <c r="R1624">
        <v>467</v>
      </c>
      <c r="S1624">
        <v>476</v>
      </c>
      <c r="T1624">
        <v>431</v>
      </c>
      <c r="U1624">
        <v>419</v>
      </c>
      <c r="V1624">
        <v>492</v>
      </c>
      <c r="W1624">
        <v>476</v>
      </c>
      <c r="X1624">
        <v>474</v>
      </c>
      <c r="Y1624">
        <v>442</v>
      </c>
    </row>
    <row r="1625" spans="1:25" x14ac:dyDescent="0.3">
      <c r="A1625" t="s">
        <v>12</v>
      </c>
      <c r="B1625" t="s">
        <v>11</v>
      </c>
      <c r="C1625" t="s">
        <v>245</v>
      </c>
      <c r="D1625" t="s">
        <v>307</v>
      </c>
      <c r="E1625">
        <v>75</v>
      </c>
      <c r="F1625">
        <v>499</v>
      </c>
      <c r="G1625">
        <v>463</v>
      </c>
      <c r="H1625">
        <v>426</v>
      </c>
      <c r="I1625">
        <v>455</v>
      </c>
      <c r="J1625">
        <v>494</v>
      </c>
      <c r="K1625">
        <v>505</v>
      </c>
      <c r="L1625">
        <v>476</v>
      </c>
      <c r="M1625">
        <v>414</v>
      </c>
      <c r="N1625">
        <v>455</v>
      </c>
      <c r="O1625">
        <v>479</v>
      </c>
      <c r="P1625">
        <v>464</v>
      </c>
      <c r="Q1625">
        <v>442</v>
      </c>
      <c r="R1625">
        <v>478</v>
      </c>
      <c r="S1625">
        <v>450</v>
      </c>
      <c r="T1625">
        <v>461</v>
      </c>
      <c r="U1625">
        <v>420</v>
      </c>
      <c r="V1625">
        <v>406</v>
      </c>
      <c r="W1625">
        <v>475</v>
      </c>
      <c r="X1625">
        <v>468</v>
      </c>
      <c r="Y1625">
        <v>458</v>
      </c>
    </row>
    <row r="1626" spans="1:25" x14ac:dyDescent="0.3">
      <c r="A1626" t="s">
        <v>12</v>
      </c>
      <c r="B1626" t="s">
        <v>11</v>
      </c>
      <c r="C1626" t="s">
        <v>245</v>
      </c>
      <c r="D1626" t="s">
        <v>307</v>
      </c>
      <c r="E1626">
        <v>76</v>
      </c>
      <c r="F1626">
        <v>466</v>
      </c>
      <c r="G1626">
        <v>487</v>
      </c>
      <c r="H1626">
        <v>444</v>
      </c>
      <c r="I1626">
        <v>414</v>
      </c>
      <c r="J1626">
        <v>443</v>
      </c>
      <c r="K1626">
        <v>481</v>
      </c>
      <c r="L1626">
        <v>486</v>
      </c>
      <c r="M1626">
        <v>458</v>
      </c>
      <c r="N1626">
        <v>403</v>
      </c>
      <c r="O1626">
        <v>435</v>
      </c>
      <c r="P1626">
        <v>472</v>
      </c>
      <c r="Q1626">
        <v>447</v>
      </c>
      <c r="R1626">
        <v>421</v>
      </c>
      <c r="S1626">
        <v>470</v>
      </c>
      <c r="T1626">
        <v>444</v>
      </c>
      <c r="U1626">
        <v>439</v>
      </c>
      <c r="V1626">
        <v>391</v>
      </c>
      <c r="W1626">
        <v>394</v>
      </c>
      <c r="X1626">
        <v>454</v>
      </c>
      <c r="Y1626">
        <v>464</v>
      </c>
    </row>
    <row r="1627" spans="1:25" x14ac:dyDescent="0.3">
      <c r="A1627" t="s">
        <v>12</v>
      </c>
      <c r="B1627" t="s">
        <v>11</v>
      </c>
      <c r="C1627" t="s">
        <v>245</v>
      </c>
      <c r="D1627" t="s">
        <v>307</v>
      </c>
      <c r="E1627">
        <v>77</v>
      </c>
      <c r="F1627">
        <v>467</v>
      </c>
      <c r="G1627">
        <v>439</v>
      </c>
      <c r="H1627">
        <v>464</v>
      </c>
      <c r="I1627">
        <v>421</v>
      </c>
      <c r="J1627">
        <v>391</v>
      </c>
      <c r="K1627">
        <v>434</v>
      </c>
      <c r="L1627">
        <v>468</v>
      </c>
      <c r="M1627">
        <v>463</v>
      </c>
      <c r="N1627">
        <v>446</v>
      </c>
      <c r="O1627">
        <v>380</v>
      </c>
      <c r="P1627">
        <v>423</v>
      </c>
      <c r="Q1627">
        <v>459</v>
      </c>
      <c r="R1627">
        <v>433</v>
      </c>
      <c r="S1627">
        <v>413</v>
      </c>
      <c r="T1627">
        <v>459</v>
      </c>
      <c r="U1627">
        <v>427</v>
      </c>
      <c r="V1627">
        <v>424</v>
      </c>
      <c r="W1627">
        <v>383</v>
      </c>
      <c r="X1627">
        <v>383</v>
      </c>
      <c r="Y1627">
        <v>443</v>
      </c>
    </row>
    <row r="1628" spans="1:25" x14ac:dyDescent="0.3">
      <c r="A1628" t="s">
        <v>12</v>
      </c>
      <c r="B1628" t="s">
        <v>11</v>
      </c>
      <c r="C1628" t="s">
        <v>245</v>
      </c>
      <c r="D1628" t="s">
        <v>307</v>
      </c>
      <c r="E1628">
        <v>78</v>
      </c>
      <c r="F1628">
        <v>459</v>
      </c>
      <c r="G1628">
        <v>436</v>
      </c>
      <c r="H1628">
        <v>421</v>
      </c>
      <c r="I1628">
        <v>439</v>
      </c>
      <c r="J1628">
        <v>403</v>
      </c>
      <c r="K1628">
        <v>378</v>
      </c>
      <c r="L1628">
        <v>418</v>
      </c>
      <c r="M1628">
        <v>456</v>
      </c>
      <c r="N1628">
        <v>446</v>
      </c>
      <c r="O1628">
        <v>420</v>
      </c>
      <c r="P1628">
        <v>370</v>
      </c>
      <c r="Q1628">
        <v>414</v>
      </c>
      <c r="R1628">
        <v>438</v>
      </c>
      <c r="S1628">
        <v>414</v>
      </c>
      <c r="T1628">
        <v>395</v>
      </c>
      <c r="U1628">
        <v>447</v>
      </c>
      <c r="V1628">
        <v>399</v>
      </c>
      <c r="W1628">
        <v>409</v>
      </c>
      <c r="X1628">
        <v>372</v>
      </c>
      <c r="Y1628">
        <v>374</v>
      </c>
    </row>
    <row r="1629" spans="1:25" x14ac:dyDescent="0.3">
      <c r="A1629" t="s">
        <v>12</v>
      </c>
      <c r="B1629" t="s">
        <v>11</v>
      </c>
      <c r="C1629" t="s">
        <v>245</v>
      </c>
      <c r="D1629" t="s">
        <v>307</v>
      </c>
      <c r="E1629">
        <v>79</v>
      </c>
      <c r="F1629">
        <v>475</v>
      </c>
      <c r="G1629">
        <v>446</v>
      </c>
      <c r="H1629">
        <v>421</v>
      </c>
      <c r="I1629">
        <v>399</v>
      </c>
      <c r="J1629">
        <v>415</v>
      </c>
      <c r="K1629">
        <v>383</v>
      </c>
      <c r="L1629">
        <v>351</v>
      </c>
      <c r="M1629">
        <v>405</v>
      </c>
      <c r="N1629">
        <v>440</v>
      </c>
      <c r="O1629">
        <v>437</v>
      </c>
      <c r="P1629">
        <v>399</v>
      </c>
      <c r="Q1629">
        <v>356</v>
      </c>
      <c r="R1629">
        <v>395</v>
      </c>
      <c r="S1629">
        <v>418</v>
      </c>
      <c r="T1629">
        <v>396</v>
      </c>
      <c r="U1629">
        <v>392</v>
      </c>
      <c r="V1629">
        <v>430</v>
      </c>
      <c r="W1629">
        <v>385</v>
      </c>
      <c r="X1629">
        <v>393</v>
      </c>
      <c r="Y1629">
        <v>349</v>
      </c>
    </row>
    <row r="1630" spans="1:25" x14ac:dyDescent="0.3">
      <c r="A1630" t="s">
        <v>12</v>
      </c>
      <c r="B1630" t="s">
        <v>11</v>
      </c>
      <c r="C1630" t="s">
        <v>245</v>
      </c>
      <c r="D1630" t="s">
        <v>307</v>
      </c>
      <c r="E1630">
        <v>80</v>
      </c>
      <c r="F1630">
        <v>494</v>
      </c>
      <c r="G1630">
        <v>453</v>
      </c>
      <c r="H1630">
        <v>419</v>
      </c>
      <c r="I1630">
        <v>392</v>
      </c>
      <c r="J1630">
        <v>379</v>
      </c>
      <c r="K1630">
        <v>390</v>
      </c>
      <c r="L1630">
        <v>364</v>
      </c>
      <c r="M1630">
        <v>344</v>
      </c>
      <c r="N1630">
        <v>378</v>
      </c>
      <c r="O1630">
        <v>413</v>
      </c>
      <c r="P1630">
        <v>415</v>
      </c>
      <c r="Q1630">
        <v>388</v>
      </c>
      <c r="R1630">
        <v>337</v>
      </c>
      <c r="S1630">
        <v>375</v>
      </c>
      <c r="T1630">
        <v>410</v>
      </c>
      <c r="U1630">
        <v>383</v>
      </c>
      <c r="V1630">
        <v>372</v>
      </c>
      <c r="W1630">
        <v>408</v>
      </c>
      <c r="X1630">
        <v>371</v>
      </c>
      <c r="Y1630">
        <v>378</v>
      </c>
    </row>
    <row r="1631" spans="1:25" x14ac:dyDescent="0.3">
      <c r="A1631" t="s">
        <v>12</v>
      </c>
      <c r="B1631" t="s">
        <v>11</v>
      </c>
      <c r="C1631" t="s">
        <v>245</v>
      </c>
      <c r="D1631" t="s">
        <v>307</v>
      </c>
      <c r="E1631">
        <v>81</v>
      </c>
      <c r="F1631">
        <v>442</v>
      </c>
      <c r="G1631">
        <v>467</v>
      </c>
      <c r="H1631">
        <v>424</v>
      </c>
      <c r="I1631">
        <v>385</v>
      </c>
      <c r="J1631">
        <v>366</v>
      </c>
      <c r="K1631">
        <v>360</v>
      </c>
      <c r="L1631">
        <v>365</v>
      </c>
      <c r="M1631">
        <v>350</v>
      </c>
      <c r="N1631">
        <v>320</v>
      </c>
      <c r="O1631">
        <v>339</v>
      </c>
      <c r="P1631">
        <v>388</v>
      </c>
      <c r="Q1631">
        <v>386</v>
      </c>
      <c r="R1631">
        <v>365</v>
      </c>
      <c r="S1631">
        <v>323</v>
      </c>
      <c r="T1631">
        <v>366</v>
      </c>
      <c r="U1631">
        <v>393</v>
      </c>
      <c r="V1631">
        <v>365</v>
      </c>
      <c r="W1631">
        <v>351</v>
      </c>
      <c r="X1631">
        <v>379</v>
      </c>
      <c r="Y1631">
        <v>356</v>
      </c>
    </row>
    <row r="1632" spans="1:25" x14ac:dyDescent="0.3">
      <c r="A1632" t="s">
        <v>12</v>
      </c>
      <c r="B1632" t="s">
        <v>11</v>
      </c>
      <c r="C1632" t="s">
        <v>245</v>
      </c>
      <c r="D1632" t="s">
        <v>307</v>
      </c>
      <c r="E1632">
        <v>82</v>
      </c>
      <c r="F1632">
        <v>260</v>
      </c>
      <c r="G1632">
        <v>406</v>
      </c>
      <c r="H1632">
        <v>430</v>
      </c>
      <c r="I1632">
        <v>392</v>
      </c>
      <c r="J1632">
        <v>356</v>
      </c>
      <c r="K1632">
        <v>327</v>
      </c>
      <c r="L1632">
        <v>337</v>
      </c>
      <c r="M1632">
        <v>350</v>
      </c>
      <c r="N1632">
        <v>323</v>
      </c>
      <c r="O1632">
        <v>307</v>
      </c>
      <c r="P1632">
        <v>326</v>
      </c>
      <c r="Q1632">
        <v>365</v>
      </c>
      <c r="R1632">
        <v>359</v>
      </c>
      <c r="S1632">
        <v>338</v>
      </c>
      <c r="T1632">
        <v>302</v>
      </c>
      <c r="U1632">
        <v>340</v>
      </c>
      <c r="V1632">
        <v>370</v>
      </c>
      <c r="W1632">
        <v>339</v>
      </c>
      <c r="X1632">
        <v>328</v>
      </c>
      <c r="Y1632">
        <v>361</v>
      </c>
    </row>
    <row r="1633" spans="1:25" x14ac:dyDescent="0.3">
      <c r="A1633" t="s">
        <v>12</v>
      </c>
      <c r="B1633" t="s">
        <v>11</v>
      </c>
      <c r="C1633" t="s">
        <v>245</v>
      </c>
      <c r="D1633" t="s">
        <v>307</v>
      </c>
      <c r="E1633">
        <v>83</v>
      </c>
      <c r="F1633">
        <v>250</v>
      </c>
      <c r="G1633">
        <v>243</v>
      </c>
      <c r="H1633">
        <v>374</v>
      </c>
      <c r="I1633">
        <v>400</v>
      </c>
      <c r="J1633">
        <v>365</v>
      </c>
      <c r="K1633">
        <v>339</v>
      </c>
      <c r="L1633">
        <v>308</v>
      </c>
      <c r="M1633">
        <v>309</v>
      </c>
      <c r="N1633">
        <v>328</v>
      </c>
      <c r="O1633">
        <v>299</v>
      </c>
      <c r="P1633">
        <v>295</v>
      </c>
      <c r="Q1633">
        <v>299</v>
      </c>
      <c r="R1633">
        <v>333</v>
      </c>
      <c r="S1633">
        <v>337</v>
      </c>
      <c r="T1633">
        <v>325</v>
      </c>
      <c r="U1633">
        <v>288</v>
      </c>
      <c r="V1633">
        <v>319</v>
      </c>
      <c r="W1633">
        <v>343</v>
      </c>
      <c r="X1633">
        <v>321</v>
      </c>
      <c r="Y1633">
        <v>313</v>
      </c>
    </row>
    <row r="1634" spans="1:25" x14ac:dyDescent="0.3">
      <c r="A1634" t="s">
        <v>12</v>
      </c>
      <c r="B1634" t="s">
        <v>11</v>
      </c>
      <c r="C1634" t="s">
        <v>245</v>
      </c>
      <c r="D1634" t="s">
        <v>307</v>
      </c>
      <c r="E1634">
        <v>84</v>
      </c>
      <c r="F1634">
        <v>237</v>
      </c>
      <c r="G1634">
        <v>224</v>
      </c>
      <c r="H1634">
        <v>213</v>
      </c>
      <c r="I1634">
        <v>341</v>
      </c>
      <c r="J1634">
        <v>378</v>
      </c>
      <c r="K1634">
        <v>327</v>
      </c>
      <c r="L1634">
        <v>300</v>
      </c>
      <c r="M1634">
        <v>287</v>
      </c>
      <c r="N1634">
        <v>279</v>
      </c>
      <c r="O1634">
        <v>306</v>
      </c>
      <c r="P1634">
        <v>275</v>
      </c>
      <c r="Q1634">
        <v>261</v>
      </c>
      <c r="R1634">
        <v>271</v>
      </c>
      <c r="S1634">
        <v>302</v>
      </c>
      <c r="T1634">
        <v>303</v>
      </c>
      <c r="U1634">
        <v>299</v>
      </c>
      <c r="V1634">
        <v>264</v>
      </c>
      <c r="W1634">
        <v>289</v>
      </c>
      <c r="X1634">
        <v>329</v>
      </c>
      <c r="Y1634">
        <v>302</v>
      </c>
    </row>
    <row r="1635" spans="1:25" x14ac:dyDescent="0.3">
      <c r="A1635" t="s">
        <v>12</v>
      </c>
      <c r="B1635" t="s">
        <v>11</v>
      </c>
      <c r="C1635" t="s">
        <v>245</v>
      </c>
      <c r="D1635" t="s">
        <v>307</v>
      </c>
      <c r="E1635">
        <v>85</v>
      </c>
      <c r="F1635">
        <v>213</v>
      </c>
      <c r="G1635">
        <v>212</v>
      </c>
      <c r="H1635">
        <v>201</v>
      </c>
      <c r="I1635">
        <v>201</v>
      </c>
      <c r="J1635">
        <v>310</v>
      </c>
      <c r="K1635">
        <v>353</v>
      </c>
      <c r="L1635">
        <v>304</v>
      </c>
      <c r="M1635">
        <v>279</v>
      </c>
      <c r="N1635">
        <v>257</v>
      </c>
      <c r="O1635">
        <v>262</v>
      </c>
      <c r="P1635">
        <v>282</v>
      </c>
      <c r="Q1635">
        <v>252</v>
      </c>
      <c r="R1635">
        <v>231</v>
      </c>
      <c r="S1635">
        <v>247</v>
      </c>
      <c r="T1635">
        <v>285</v>
      </c>
      <c r="U1635">
        <v>282</v>
      </c>
      <c r="V1635">
        <v>266</v>
      </c>
      <c r="W1635">
        <v>230</v>
      </c>
      <c r="X1635">
        <v>266</v>
      </c>
      <c r="Y1635">
        <v>293</v>
      </c>
    </row>
    <row r="1636" spans="1:25" x14ac:dyDescent="0.3">
      <c r="A1636" t="s">
        <v>12</v>
      </c>
      <c r="B1636" t="s">
        <v>11</v>
      </c>
      <c r="C1636" t="s">
        <v>245</v>
      </c>
      <c r="D1636" t="s">
        <v>307</v>
      </c>
      <c r="E1636">
        <v>86</v>
      </c>
      <c r="F1636">
        <v>201</v>
      </c>
      <c r="G1636">
        <v>192</v>
      </c>
      <c r="H1636">
        <v>195</v>
      </c>
      <c r="I1636">
        <v>172</v>
      </c>
      <c r="J1636">
        <v>182</v>
      </c>
      <c r="K1636">
        <v>278</v>
      </c>
      <c r="L1636">
        <v>325</v>
      </c>
      <c r="M1636">
        <v>282</v>
      </c>
      <c r="N1636">
        <v>235</v>
      </c>
      <c r="O1636">
        <v>238</v>
      </c>
      <c r="P1636">
        <v>246</v>
      </c>
      <c r="Q1636">
        <v>262</v>
      </c>
      <c r="R1636">
        <v>223</v>
      </c>
      <c r="S1636">
        <v>212</v>
      </c>
      <c r="T1636">
        <v>229</v>
      </c>
      <c r="U1636">
        <v>266</v>
      </c>
      <c r="V1636">
        <v>263</v>
      </c>
      <c r="W1636">
        <v>245</v>
      </c>
      <c r="X1636">
        <v>219</v>
      </c>
      <c r="Y1636">
        <v>241</v>
      </c>
    </row>
    <row r="1637" spans="1:25" x14ac:dyDescent="0.3">
      <c r="A1637" t="s">
        <v>12</v>
      </c>
      <c r="B1637" t="s">
        <v>11</v>
      </c>
      <c r="C1637" t="s">
        <v>245</v>
      </c>
      <c r="D1637" t="s">
        <v>307</v>
      </c>
      <c r="E1637">
        <v>87</v>
      </c>
      <c r="F1637">
        <v>186</v>
      </c>
      <c r="G1637">
        <v>172</v>
      </c>
      <c r="H1637">
        <v>172</v>
      </c>
      <c r="I1637">
        <v>174</v>
      </c>
      <c r="J1637">
        <v>158</v>
      </c>
      <c r="K1637">
        <v>167</v>
      </c>
      <c r="L1637">
        <v>246</v>
      </c>
      <c r="M1637">
        <v>297</v>
      </c>
      <c r="N1637">
        <v>252</v>
      </c>
      <c r="O1637">
        <v>227</v>
      </c>
      <c r="P1637">
        <v>216</v>
      </c>
      <c r="Q1637">
        <v>221</v>
      </c>
      <c r="R1637">
        <v>232</v>
      </c>
      <c r="S1637">
        <v>194</v>
      </c>
      <c r="T1637">
        <v>195</v>
      </c>
      <c r="U1637">
        <v>202</v>
      </c>
      <c r="V1637">
        <v>238</v>
      </c>
      <c r="W1637">
        <v>240</v>
      </c>
      <c r="X1637">
        <v>213</v>
      </c>
      <c r="Y1637">
        <v>191</v>
      </c>
    </row>
    <row r="1638" spans="1:25" x14ac:dyDescent="0.3">
      <c r="A1638" t="s">
        <v>12</v>
      </c>
      <c r="B1638" t="s">
        <v>11</v>
      </c>
      <c r="C1638" t="s">
        <v>245</v>
      </c>
      <c r="D1638" t="s">
        <v>307</v>
      </c>
      <c r="E1638">
        <v>88</v>
      </c>
      <c r="F1638">
        <v>176</v>
      </c>
      <c r="G1638">
        <v>145</v>
      </c>
      <c r="H1638">
        <v>150</v>
      </c>
      <c r="I1638">
        <v>153</v>
      </c>
      <c r="J1638">
        <v>155</v>
      </c>
      <c r="K1638">
        <v>134</v>
      </c>
      <c r="L1638">
        <v>150</v>
      </c>
      <c r="M1638">
        <v>215</v>
      </c>
      <c r="N1638">
        <v>252</v>
      </c>
      <c r="O1638">
        <v>225</v>
      </c>
      <c r="P1638">
        <v>215</v>
      </c>
      <c r="Q1638">
        <v>183</v>
      </c>
      <c r="R1638">
        <v>194</v>
      </c>
      <c r="S1638">
        <v>202</v>
      </c>
      <c r="T1638">
        <v>164</v>
      </c>
      <c r="U1638">
        <v>181</v>
      </c>
      <c r="V1638">
        <v>173</v>
      </c>
      <c r="W1638">
        <v>208</v>
      </c>
      <c r="X1638">
        <v>225</v>
      </c>
      <c r="Y1638">
        <v>190</v>
      </c>
    </row>
    <row r="1639" spans="1:25" x14ac:dyDescent="0.3">
      <c r="A1639" t="s">
        <v>12</v>
      </c>
      <c r="B1639" t="s">
        <v>11</v>
      </c>
      <c r="C1639" t="s">
        <v>245</v>
      </c>
      <c r="D1639" t="s">
        <v>307</v>
      </c>
      <c r="E1639">
        <v>89</v>
      </c>
      <c r="F1639">
        <v>147</v>
      </c>
      <c r="G1639">
        <v>155</v>
      </c>
      <c r="H1639">
        <v>124</v>
      </c>
      <c r="I1639">
        <v>125</v>
      </c>
      <c r="J1639">
        <v>139</v>
      </c>
      <c r="K1639">
        <v>139</v>
      </c>
      <c r="L1639">
        <v>113</v>
      </c>
      <c r="M1639">
        <v>142</v>
      </c>
      <c r="N1639">
        <v>169</v>
      </c>
      <c r="O1639">
        <v>229</v>
      </c>
      <c r="P1639">
        <v>195</v>
      </c>
      <c r="Q1639">
        <v>195</v>
      </c>
      <c r="R1639">
        <v>163</v>
      </c>
      <c r="S1639">
        <v>178</v>
      </c>
      <c r="T1639">
        <v>178</v>
      </c>
      <c r="U1639">
        <v>140</v>
      </c>
      <c r="V1639">
        <v>160</v>
      </c>
      <c r="W1639">
        <v>138</v>
      </c>
      <c r="X1639">
        <v>171</v>
      </c>
      <c r="Y1639">
        <v>197</v>
      </c>
    </row>
    <row r="1640" spans="1:25" x14ac:dyDescent="0.3">
      <c r="A1640" t="s">
        <v>12</v>
      </c>
      <c r="B1640" t="s">
        <v>11</v>
      </c>
      <c r="C1640" t="s">
        <v>245</v>
      </c>
      <c r="D1640" t="s">
        <v>307</v>
      </c>
      <c r="E1640">
        <v>90</v>
      </c>
      <c r="F1640">
        <v>582</v>
      </c>
      <c r="G1640">
        <v>566</v>
      </c>
      <c r="H1640">
        <v>557</v>
      </c>
      <c r="I1640">
        <v>530</v>
      </c>
      <c r="J1640">
        <v>501</v>
      </c>
      <c r="K1640">
        <v>497</v>
      </c>
      <c r="L1640">
        <v>492</v>
      </c>
      <c r="M1640">
        <v>480</v>
      </c>
      <c r="N1640">
        <v>471</v>
      </c>
      <c r="O1640">
        <v>526</v>
      </c>
      <c r="P1640">
        <v>607</v>
      </c>
      <c r="Q1640">
        <v>627</v>
      </c>
      <c r="R1640">
        <v>675</v>
      </c>
      <c r="S1640">
        <v>669</v>
      </c>
      <c r="T1640">
        <v>657</v>
      </c>
      <c r="U1640">
        <v>658</v>
      </c>
      <c r="V1640">
        <v>621</v>
      </c>
      <c r="W1640">
        <v>603</v>
      </c>
      <c r="X1640">
        <v>589</v>
      </c>
      <c r="Y1640">
        <v>587</v>
      </c>
    </row>
    <row r="1641" spans="1:25" x14ac:dyDescent="0.3">
      <c r="A1641" t="s">
        <v>10</v>
      </c>
      <c r="B1641" t="s">
        <v>9</v>
      </c>
      <c r="C1641" t="s">
        <v>245</v>
      </c>
      <c r="D1641" t="s">
        <v>306</v>
      </c>
      <c r="E1641">
        <v>0</v>
      </c>
      <c r="F1641">
        <v>317</v>
      </c>
      <c r="G1641">
        <v>248</v>
      </c>
      <c r="H1641">
        <v>267</v>
      </c>
      <c r="I1641">
        <v>298</v>
      </c>
      <c r="J1641">
        <v>257</v>
      </c>
      <c r="K1641">
        <v>255</v>
      </c>
      <c r="L1641">
        <v>276</v>
      </c>
      <c r="M1641">
        <v>275</v>
      </c>
      <c r="N1641">
        <v>283</v>
      </c>
      <c r="O1641">
        <v>270</v>
      </c>
      <c r="P1641">
        <v>257</v>
      </c>
      <c r="Q1641">
        <v>264</v>
      </c>
      <c r="R1641">
        <v>220</v>
      </c>
      <c r="S1641">
        <v>213</v>
      </c>
      <c r="T1641">
        <v>244</v>
      </c>
      <c r="U1641">
        <v>236</v>
      </c>
      <c r="V1641">
        <v>250</v>
      </c>
      <c r="W1641">
        <v>258</v>
      </c>
      <c r="X1641">
        <v>227</v>
      </c>
      <c r="Y1641">
        <v>255</v>
      </c>
    </row>
    <row r="1642" spans="1:25" x14ac:dyDescent="0.3">
      <c r="A1642" t="s">
        <v>10</v>
      </c>
      <c r="B1642" t="s">
        <v>9</v>
      </c>
      <c r="C1642" t="s">
        <v>245</v>
      </c>
      <c r="D1642" t="s">
        <v>306</v>
      </c>
      <c r="E1642">
        <v>1</v>
      </c>
      <c r="F1642">
        <v>292</v>
      </c>
      <c r="G1642">
        <v>325</v>
      </c>
      <c r="H1642">
        <v>259</v>
      </c>
      <c r="I1642">
        <v>281</v>
      </c>
      <c r="J1642">
        <v>310</v>
      </c>
      <c r="K1642">
        <v>264</v>
      </c>
      <c r="L1642">
        <v>273</v>
      </c>
      <c r="M1642">
        <v>279</v>
      </c>
      <c r="N1642">
        <v>275</v>
      </c>
      <c r="O1642">
        <v>303</v>
      </c>
      <c r="P1642">
        <v>281</v>
      </c>
      <c r="Q1642">
        <v>278</v>
      </c>
      <c r="R1642">
        <v>273</v>
      </c>
      <c r="S1642">
        <v>251</v>
      </c>
      <c r="T1642">
        <v>225</v>
      </c>
      <c r="U1642">
        <v>255</v>
      </c>
      <c r="V1642">
        <v>258</v>
      </c>
      <c r="W1642">
        <v>268</v>
      </c>
      <c r="X1642">
        <v>280</v>
      </c>
      <c r="Y1642">
        <v>228</v>
      </c>
    </row>
    <row r="1643" spans="1:25" x14ac:dyDescent="0.3">
      <c r="A1643" t="s">
        <v>10</v>
      </c>
      <c r="B1643" t="s">
        <v>9</v>
      </c>
      <c r="C1643" t="s">
        <v>245</v>
      </c>
      <c r="D1643" t="s">
        <v>306</v>
      </c>
      <c r="E1643">
        <v>2</v>
      </c>
      <c r="F1643">
        <v>297</v>
      </c>
      <c r="G1643">
        <v>310</v>
      </c>
      <c r="H1643">
        <v>331</v>
      </c>
      <c r="I1643">
        <v>263</v>
      </c>
      <c r="J1643">
        <v>292</v>
      </c>
      <c r="K1643">
        <v>314</v>
      </c>
      <c r="L1643">
        <v>266</v>
      </c>
      <c r="M1643">
        <v>276</v>
      </c>
      <c r="N1643">
        <v>290</v>
      </c>
      <c r="O1643">
        <v>299</v>
      </c>
      <c r="P1643">
        <v>319</v>
      </c>
      <c r="Q1643">
        <v>287</v>
      </c>
      <c r="R1643">
        <v>287</v>
      </c>
      <c r="S1643">
        <v>280</v>
      </c>
      <c r="T1643">
        <v>272</v>
      </c>
      <c r="U1643">
        <v>239</v>
      </c>
      <c r="V1643">
        <v>281</v>
      </c>
      <c r="W1643">
        <v>271</v>
      </c>
      <c r="X1643">
        <v>276</v>
      </c>
      <c r="Y1643">
        <v>300</v>
      </c>
    </row>
    <row r="1644" spans="1:25" x14ac:dyDescent="0.3">
      <c r="A1644" t="s">
        <v>10</v>
      </c>
      <c r="B1644" t="s">
        <v>9</v>
      </c>
      <c r="C1644" t="s">
        <v>245</v>
      </c>
      <c r="D1644" t="s">
        <v>306</v>
      </c>
      <c r="E1644">
        <v>3</v>
      </c>
      <c r="F1644">
        <v>302</v>
      </c>
      <c r="G1644">
        <v>300</v>
      </c>
      <c r="H1644">
        <v>318</v>
      </c>
      <c r="I1644">
        <v>349</v>
      </c>
      <c r="J1644">
        <v>274</v>
      </c>
      <c r="K1644">
        <v>302</v>
      </c>
      <c r="L1644">
        <v>325</v>
      </c>
      <c r="M1644">
        <v>287</v>
      </c>
      <c r="N1644">
        <v>281</v>
      </c>
      <c r="O1644">
        <v>305</v>
      </c>
      <c r="P1644">
        <v>301</v>
      </c>
      <c r="Q1644">
        <v>325</v>
      </c>
      <c r="R1644">
        <v>298</v>
      </c>
      <c r="S1644">
        <v>300</v>
      </c>
      <c r="T1644">
        <v>306</v>
      </c>
      <c r="U1644">
        <v>280</v>
      </c>
      <c r="V1644">
        <v>251</v>
      </c>
      <c r="W1644">
        <v>281</v>
      </c>
      <c r="X1644">
        <v>278</v>
      </c>
      <c r="Y1644">
        <v>292</v>
      </c>
    </row>
    <row r="1645" spans="1:25" x14ac:dyDescent="0.3">
      <c r="A1645" t="s">
        <v>10</v>
      </c>
      <c r="B1645" t="s">
        <v>9</v>
      </c>
      <c r="C1645" t="s">
        <v>245</v>
      </c>
      <c r="D1645" t="s">
        <v>306</v>
      </c>
      <c r="E1645">
        <v>4</v>
      </c>
      <c r="F1645">
        <v>314</v>
      </c>
      <c r="G1645">
        <v>314</v>
      </c>
      <c r="H1645">
        <v>312</v>
      </c>
      <c r="I1645">
        <v>316</v>
      </c>
      <c r="J1645">
        <v>345</v>
      </c>
      <c r="K1645">
        <v>282</v>
      </c>
      <c r="L1645">
        <v>303</v>
      </c>
      <c r="M1645">
        <v>334</v>
      </c>
      <c r="N1645">
        <v>296</v>
      </c>
      <c r="O1645">
        <v>297</v>
      </c>
      <c r="P1645">
        <v>308</v>
      </c>
      <c r="Q1645">
        <v>322</v>
      </c>
      <c r="R1645">
        <v>326</v>
      </c>
      <c r="S1645">
        <v>310</v>
      </c>
      <c r="T1645">
        <v>297</v>
      </c>
      <c r="U1645">
        <v>314</v>
      </c>
      <c r="V1645">
        <v>284</v>
      </c>
      <c r="W1645">
        <v>276</v>
      </c>
      <c r="X1645">
        <v>297</v>
      </c>
      <c r="Y1645">
        <v>285</v>
      </c>
    </row>
    <row r="1646" spans="1:25" x14ac:dyDescent="0.3">
      <c r="A1646" t="s">
        <v>10</v>
      </c>
      <c r="B1646" t="s">
        <v>9</v>
      </c>
      <c r="C1646" t="s">
        <v>245</v>
      </c>
      <c r="D1646" t="s">
        <v>306</v>
      </c>
      <c r="E1646">
        <v>5</v>
      </c>
      <c r="F1646">
        <v>316</v>
      </c>
      <c r="G1646">
        <v>331</v>
      </c>
      <c r="H1646">
        <v>320</v>
      </c>
      <c r="I1646">
        <v>324</v>
      </c>
      <c r="J1646">
        <v>327</v>
      </c>
      <c r="K1646">
        <v>350</v>
      </c>
      <c r="L1646">
        <v>288</v>
      </c>
      <c r="M1646">
        <v>301</v>
      </c>
      <c r="N1646">
        <v>339</v>
      </c>
      <c r="O1646">
        <v>308</v>
      </c>
      <c r="P1646">
        <v>306</v>
      </c>
      <c r="Q1646">
        <v>318</v>
      </c>
      <c r="R1646">
        <v>325</v>
      </c>
      <c r="S1646">
        <v>335</v>
      </c>
      <c r="T1646">
        <v>311</v>
      </c>
      <c r="U1646">
        <v>305</v>
      </c>
      <c r="V1646">
        <v>321</v>
      </c>
      <c r="W1646">
        <v>294</v>
      </c>
      <c r="X1646">
        <v>282</v>
      </c>
      <c r="Y1646">
        <v>307</v>
      </c>
    </row>
    <row r="1647" spans="1:25" x14ac:dyDescent="0.3">
      <c r="A1647" t="s">
        <v>10</v>
      </c>
      <c r="B1647" t="s">
        <v>9</v>
      </c>
      <c r="C1647" t="s">
        <v>245</v>
      </c>
      <c r="D1647" t="s">
        <v>306</v>
      </c>
      <c r="E1647">
        <v>6</v>
      </c>
      <c r="F1647">
        <v>308</v>
      </c>
      <c r="G1647">
        <v>321</v>
      </c>
      <c r="H1647">
        <v>345</v>
      </c>
      <c r="I1647">
        <v>326</v>
      </c>
      <c r="J1647">
        <v>328</v>
      </c>
      <c r="K1647">
        <v>344</v>
      </c>
      <c r="L1647">
        <v>361</v>
      </c>
      <c r="M1647">
        <v>294</v>
      </c>
      <c r="N1647">
        <v>311</v>
      </c>
      <c r="O1647">
        <v>338</v>
      </c>
      <c r="P1647">
        <v>296</v>
      </c>
      <c r="Q1647">
        <v>320</v>
      </c>
      <c r="R1647">
        <v>324</v>
      </c>
      <c r="S1647">
        <v>325</v>
      </c>
      <c r="T1647">
        <v>348</v>
      </c>
      <c r="U1647">
        <v>327</v>
      </c>
      <c r="V1647">
        <v>319</v>
      </c>
      <c r="W1647">
        <v>333</v>
      </c>
      <c r="X1647">
        <v>302</v>
      </c>
      <c r="Y1647">
        <v>296</v>
      </c>
    </row>
    <row r="1648" spans="1:25" x14ac:dyDescent="0.3">
      <c r="A1648" t="s">
        <v>10</v>
      </c>
      <c r="B1648" t="s">
        <v>9</v>
      </c>
      <c r="C1648" t="s">
        <v>245</v>
      </c>
      <c r="D1648" t="s">
        <v>306</v>
      </c>
      <c r="E1648">
        <v>7</v>
      </c>
      <c r="F1648">
        <v>350</v>
      </c>
      <c r="G1648">
        <v>331</v>
      </c>
      <c r="H1648">
        <v>329</v>
      </c>
      <c r="I1648">
        <v>359</v>
      </c>
      <c r="J1648">
        <v>341</v>
      </c>
      <c r="K1648">
        <v>350</v>
      </c>
      <c r="L1648">
        <v>354</v>
      </c>
      <c r="M1648">
        <v>362</v>
      </c>
      <c r="N1648">
        <v>298</v>
      </c>
      <c r="O1648">
        <v>321</v>
      </c>
      <c r="P1648">
        <v>345</v>
      </c>
      <c r="Q1648">
        <v>305</v>
      </c>
      <c r="R1648">
        <v>329</v>
      </c>
      <c r="S1648">
        <v>338</v>
      </c>
      <c r="T1648">
        <v>341</v>
      </c>
      <c r="U1648">
        <v>364</v>
      </c>
      <c r="V1648">
        <v>334</v>
      </c>
      <c r="W1648">
        <v>328</v>
      </c>
      <c r="X1648">
        <v>344</v>
      </c>
      <c r="Y1648">
        <v>321</v>
      </c>
    </row>
    <row r="1649" spans="1:25" x14ac:dyDescent="0.3">
      <c r="A1649" t="s">
        <v>10</v>
      </c>
      <c r="B1649" t="s">
        <v>9</v>
      </c>
      <c r="C1649" t="s">
        <v>245</v>
      </c>
      <c r="D1649" t="s">
        <v>306</v>
      </c>
      <c r="E1649">
        <v>8</v>
      </c>
      <c r="F1649">
        <v>338</v>
      </c>
      <c r="G1649">
        <v>355</v>
      </c>
      <c r="H1649">
        <v>352</v>
      </c>
      <c r="I1649">
        <v>341</v>
      </c>
      <c r="J1649">
        <v>362</v>
      </c>
      <c r="K1649">
        <v>340</v>
      </c>
      <c r="L1649">
        <v>353</v>
      </c>
      <c r="M1649">
        <v>369</v>
      </c>
      <c r="N1649">
        <v>365</v>
      </c>
      <c r="O1649">
        <v>307</v>
      </c>
      <c r="P1649">
        <v>324</v>
      </c>
      <c r="Q1649">
        <v>359</v>
      </c>
      <c r="R1649">
        <v>310</v>
      </c>
      <c r="S1649">
        <v>339</v>
      </c>
      <c r="T1649">
        <v>353</v>
      </c>
      <c r="U1649">
        <v>359</v>
      </c>
      <c r="V1649">
        <v>374</v>
      </c>
      <c r="W1649">
        <v>330</v>
      </c>
      <c r="X1649">
        <v>345</v>
      </c>
      <c r="Y1649">
        <v>359</v>
      </c>
    </row>
    <row r="1650" spans="1:25" x14ac:dyDescent="0.3">
      <c r="A1650" t="s">
        <v>10</v>
      </c>
      <c r="B1650" t="s">
        <v>9</v>
      </c>
      <c r="C1650" t="s">
        <v>245</v>
      </c>
      <c r="D1650" t="s">
        <v>306</v>
      </c>
      <c r="E1650">
        <v>9</v>
      </c>
      <c r="F1650">
        <v>366</v>
      </c>
      <c r="G1650">
        <v>340</v>
      </c>
      <c r="H1650">
        <v>367</v>
      </c>
      <c r="I1650">
        <v>359</v>
      </c>
      <c r="J1650">
        <v>346</v>
      </c>
      <c r="K1650">
        <v>378</v>
      </c>
      <c r="L1650">
        <v>346</v>
      </c>
      <c r="M1650">
        <v>361</v>
      </c>
      <c r="N1650">
        <v>376</v>
      </c>
      <c r="O1650">
        <v>363</v>
      </c>
      <c r="P1650">
        <v>310</v>
      </c>
      <c r="Q1650">
        <v>334</v>
      </c>
      <c r="R1650">
        <v>370</v>
      </c>
      <c r="S1650">
        <v>319</v>
      </c>
      <c r="T1650">
        <v>345</v>
      </c>
      <c r="U1650">
        <v>358</v>
      </c>
      <c r="V1650">
        <v>379</v>
      </c>
      <c r="W1650">
        <v>396</v>
      </c>
      <c r="X1650">
        <v>332</v>
      </c>
      <c r="Y1650">
        <v>358</v>
      </c>
    </row>
    <row r="1651" spans="1:25" x14ac:dyDescent="0.3">
      <c r="A1651" t="s">
        <v>10</v>
      </c>
      <c r="B1651" t="s">
        <v>9</v>
      </c>
      <c r="C1651" t="s">
        <v>245</v>
      </c>
      <c r="D1651" t="s">
        <v>306</v>
      </c>
      <c r="E1651">
        <v>10</v>
      </c>
      <c r="F1651">
        <v>379</v>
      </c>
      <c r="G1651">
        <v>369</v>
      </c>
      <c r="H1651">
        <v>355</v>
      </c>
      <c r="I1651">
        <v>387</v>
      </c>
      <c r="J1651">
        <v>369</v>
      </c>
      <c r="K1651">
        <v>357</v>
      </c>
      <c r="L1651">
        <v>386</v>
      </c>
      <c r="M1651">
        <v>357</v>
      </c>
      <c r="N1651">
        <v>367</v>
      </c>
      <c r="O1651">
        <v>378</v>
      </c>
      <c r="P1651">
        <v>378</v>
      </c>
      <c r="Q1651">
        <v>315</v>
      </c>
      <c r="R1651">
        <v>341</v>
      </c>
      <c r="S1651">
        <v>382</v>
      </c>
      <c r="T1651">
        <v>322</v>
      </c>
      <c r="U1651">
        <v>360</v>
      </c>
      <c r="V1651">
        <v>373</v>
      </c>
      <c r="W1651">
        <v>386</v>
      </c>
      <c r="X1651">
        <v>414</v>
      </c>
      <c r="Y1651">
        <v>355</v>
      </c>
    </row>
    <row r="1652" spans="1:25" x14ac:dyDescent="0.3">
      <c r="A1652" t="s">
        <v>10</v>
      </c>
      <c r="B1652" t="s">
        <v>9</v>
      </c>
      <c r="C1652" t="s">
        <v>245</v>
      </c>
      <c r="D1652" t="s">
        <v>306</v>
      </c>
      <c r="E1652">
        <v>11</v>
      </c>
      <c r="F1652">
        <v>338</v>
      </c>
      <c r="G1652">
        <v>395</v>
      </c>
      <c r="H1652">
        <v>388</v>
      </c>
      <c r="I1652">
        <v>374</v>
      </c>
      <c r="J1652">
        <v>398</v>
      </c>
      <c r="K1652">
        <v>383</v>
      </c>
      <c r="L1652">
        <v>379</v>
      </c>
      <c r="M1652">
        <v>407</v>
      </c>
      <c r="N1652">
        <v>364</v>
      </c>
      <c r="O1652">
        <v>371</v>
      </c>
      <c r="P1652">
        <v>385</v>
      </c>
      <c r="Q1652">
        <v>401</v>
      </c>
      <c r="R1652">
        <v>318</v>
      </c>
      <c r="S1652">
        <v>351</v>
      </c>
      <c r="T1652">
        <v>385</v>
      </c>
      <c r="U1652">
        <v>333</v>
      </c>
      <c r="V1652">
        <v>380</v>
      </c>
      <c r="W1652">
        <v>378</v>
      </c>
      <c r="X1652">
        <v>399</v>
      </c>
      <c r="Y1652">
        <v>427</v>
      </c>
    </row>
    <row r="1653" spans="1:25" x14ac:dyDescent="0.3">
      <c r="A1653" t="s">
        <v>10</v>
      </c>
      <c r="B1653" t="s">
        <v>9</v>
      </c>
      <c r="C1653" t="s">
        <v>245</v>
      </c>
      <c r="D1653" t="s">
        <v>306</v>
      </c>
      <c r="E1653">
        <v>12</v>
      </c>
      <c r="F1653">
        <v>409</v>
      </c>
      <c r="G1653">
        <v>355</v>
      </c>
      <c r="H1653">
        <v>404</v>
      </c>
      <c r="I1653">
        <v>400</v>
      </c>
      <c r="J1653">
        <v>387</v>
      </c>
      <c r="K1653">
        <v>402</v>
      </c>
      <c r="L1653">
        <v>389</v>
      </c>
      <c r="M1653">
        <v>388</v>
      </c>
      <c r="N1653">
        <v>414</v>
      </c>
      <c r="O1653">
        <v>369</v>
      </c>
      <c r="P1653">
        <v>386</v>
      </c>
      <c r="Q1653">
        <v>395</v>
      </c>
      <c r="R1653">
        <v>402</v>
      </c>
      <c r="S1653">
        <v>321</v>
      </c>
      <c r="T1653">
        <v>366</v>
      </c>
      <c r="U1653">
        <v>393</v>
      </c>
      <c r="V1653">
        <v>338</v>
      </c>
      <c r="W1653">
        <v>385</v>
      </c>
      <c r="X1653">
        <v>383</v>
      </c>
      <c r="Y1653">
        <v>405</v>
      </c>
    </row>
    <row r="1654" spans="1:25" x14ac:dyDescent="0.3">
      <c r="A1654" t="s">
        <v>10</v>
      </c>
      <c r="B1654" t="s">
        <v>9</v>
      </c>
      <c r="C1654" t="s">
        <v>245</v>
      </c>
      <c r="D1654" t="s">
        <v>306</v>
      </c>
      <c r="E1654">
        <v>13</v>
      </c>
      <c r="F1654">
        <v>401</v>
      </c>
      <c r="G1654">
        <v>411</v>
      </c>
      <c r="H1654">
        <v>364</v>
      </c>
      <c r="I1654">
        <v>406</v>
      </c>
      <c r="J1654">
        <v>399</v>
      </c>
      <c r="K1654">
        <v>401</v>
      </c>
      <c r="L1654">
        <v>404</v>
      </c>
      <c r="M1654">
        <v>388</v>
      </c>
      <c r="N1654">
        <v>396</v>
      </c>
      <c r="O1654">
        <v>419</v>
      </c>
      <c r="P1654">
        <v>379</v>
      </c>
      <c r="Q1654">
        <v>390</v>
      </c>
      <c r="R1654">
        <v>400</v>
      </c>
      <c r="S1654">
        <v>411</v>
      </c>
      <c r="T1654">
        <v>327</v>
      </c>
      <c r="U1654">
        <v>367</v>
      </c>
      <c r="V1654">
        <v>395</v>
      </c>
      <c r="W1654">
        <v>345</v>
      </c>
      <c r="X1654">
        <v>389</v>
      </c>
      <c r="Y1654">
        <v>388</v>
      </c>
    </row>
    <row r="1655" spans="1:25" x14ac:dyDescent="0.3">
      <c r="A1655" t="s">
        <v>10</v>
      </c>
      <c r="B1655" t="s">
        <v>9</v>
      </c>
      <c r="C1655" t="s">
        <v>245</v>
      </c>
      <c r="D1655" t="s">
        <v>306</v>
      </c>
      <c r="E1655">
        <v>14</v>
      </c>
      <c r="F1655">
        <v>384</v>
      </c>
      <c r="G1655">
        <v>417</v>
      </c>
      <c r="H1655">
        <v>424</v>
      </c>
      <c r="I1655">
        <v>378</v>
      </c>
      <c r="J1655">
        <v>424</v>
      </c>
      <c r="K1655">
        <v>408</v>
      </c>
      <c r="L1655">
        <v>418</v>
      </c>
      <c r="M1655">
        <v>413</v>
      </c>
      <c r="N1655">
        <v>388</v>
      </c>
      <c r="O1655">
        <v>404</v>
      </c>
      <c r="P1655">
        <v>421</v>
      </c>
      <c r="Q1655">
        <v>394</v>
      </c>
      <c r="R1655">
        <v>393</v>
      </c>
      <c r="S1655">
        <v>408</v>
      </c>
      <c r="T1655">
        <v>418</v>
      </c>
      <c r="U1655">
        <v>332</v>
      </c>
      <c r="V1655">
        <v>377</v>
      </c>
      <c r="W1655">
        <v>415</v>
      </c>
      <c r="X1655">
        <v>362</v>
      </c>
      <c r="Y1655">
        <v>415</v>
      </c>
    </row>
    <row r="1656" spans="1:25" x14ac:dyDescent="0.3">
      <c r="A1656" t="s">
        <v>10</v>
      </c>
      <c r="B1656" t="s">
        <v>9</v>
      </c>
      <c r="C1656" t="s">
        <v>245</v>
      </c>
      <c r="D1656" t="s">
        <v>306</v>
      </c>
      <c r="E1656">
        <v>15</v>
      </c>
      <c r="F1656">
        <v>368</v>
      </c>
      <c r="G1656">
        <v>388</v>
      </c>
      <c r="H1656">
        <v>428</v>
      </c>
      <c r="I1656">
        <v>427</v>
      </c>
      <c r="J1656">
        <v>396</v>
      </c>
      <c r="K1656">
        <v>436</v>
      </c>
      <c r="L1656">
        <v>411</v>
      </c>
      <c r="M1656">
        <v>422</v>
      </c>
      <c r="N1656">
        <v>413</v>
      </c>
      <c r="O1656">
        <v>391</v>
      </c>
      <c r="P1656">
        <v>409</v>
      </c>
      <c r="Q1656">
        <v>428</v>
      </c>
      <c r="R1656">
        <v>399</v>
      </c>
      <c r="S1656">
        <v>398</v>
      </c>
      <c r="T1656">
        <v>407</v>
      </c>
      <c r="U1656">
        <v>425</v>
      </c>
      <c r="V1656">
        <v>339</v>
      </c>
      <c r="W1656">
        <v>379</v>
      </c>
      <c r="X1656">
        <v>425</v>
      </c>
      <c r="Y1656">
        <v>364</v>
      </c>
    </row>
    <row r="1657" spans="1:25" x14ac:dyDescent="0.3">
      <c r="A1657" t="s">
        <v>10</v>
      </c>
      <c r="B1657" t="s">
        <v>9</v>
      </c>
      <c r="C1657" t="s">
        <v>245</v>
      </c>
      <c r="D1657" t="s">
        <v>306</v>
      </c>
      <c r="E1657">
        <v>16</v>
      </c>
      <c r="F1657">
        <v>393</v>
      </c>
      <c r="G1657">
        <v>368</v>
      </c>
      <c r="H1657">
        <v>398</v>
      </c>
      <c r="I1657">
        <v>440</v>
      </c>
      <c r="J1657">
        <v>428</v>
      </c>
      <c r="K1657">
        <v>404</v>
      </c>
      <c r="L1657">
        <v>445</v>
      </c>
      <c r="M1657">
        <v>400</v>
      </c>
      <c r="N1657">
        <v>428</v>
      </c>
      <c r="O1657">
        <v>422</v>
      </c>
      <c r="P1657">
        <v>409</v>
      </c>
      <c r="Q1657">
        <v>411</v>
      </c>
      <c r="R1657">
        <v>438</v>
      </c>
      <c r="S1657">
        <v>409</v>
      </c>
      <c r="T1657">
        <v>401</v>
      </c>
      <c r="U1657">
        <v>410</v>
      </c>
      <c r="V1657">
        <v>423</v>
      </c>
      <c r="W1657">
        <v>345</v>
      </c>
      <c r="X1657">
        <v>383</v>
      </c>
      <c r="Y1657">
        <v>423</v>
      </c>
    </row>
    <row r="1658" spans="1:25" x14ac:dyDescent="0.3">
      <c r="A1658" t="s">
        <v>10</v>
      </c>
      <c r="B1658" t="s">
        <v>9</v>
      </c>
      <c r="C1658" t="s">
        <v>245</v>
      </c>
      <c r="D1658" t="s">
        <v>306</v>
      </c>
      <c r="E1658">
        <v>17</v>
      </c>
      <c r="F1658">
        <v>389</v>
      </c>
      <c r="G1658">
        <v>392</v>
      </c>
      <c r="H1658">
        <v>371</v>
      </c>
      <c r="I1658">
        <v>404</v>
      </c>
      <c r="J1658">
        <v>443</v>
      </c>
      <c r="K1658">
        <v>432</v>
      </c>
      <c r="L1658">
        <v>416</v>
      </c>
      <c r="M1658">
        <v>425</v>
      </c>
      <c r="N1658">
        <v>395</v>
      </c>
      <c r="O1658">
        <v>440</v>
      </c>
      <c r="P1658">
        <v>421</v>
      </c>
      <c r="Q1658">
        <v>412</v>
      </c>
      <c r="R1658">
        <v>407</v>
      </c>
      <c r="S1658">
        <v>445</v>
      </c>
      <c r="T1658">
        <v>417</v>
      </c>
      <c r="U1658">
        <v>396</v>
      </c>
      <c r="V1658">
        <v>424</v>
      </c>
      <c r="W1658">
        <v>422</v>
      </c>
      <c r="X1658">
        <v>347</v>
      </c>
      <c r="Y1658">
        <v>392</v>
      </c>
    </row>
    <row r="1659" spans="1:25" x14ac:dyDescent="0.3">
      <c r="A1659" t="s">
        <v>10</v>
      </c>
      <c r="B1659" t="s">
        <v>9</v>
      </c>
      <c r="C1659" t="s">
        <v>245</v>
      </c>
      <c r="D1659" t="s">
        <v>306</v>
      </c>
      <c r="E1659">
        <v>18</v>
      </c>
      <c r="F1659">
        <v>348</v>
      </c>
      <c r="G1659">
        <v>366</v>
      </c>
      <c r="H1659">
        <v>376</v>
      </c>
      <c r="I1659">
        <v>352</v>
      </c>
      <c r="J1659">
        <v>382</v>
      </c>
      <c r="K1659">
        <v>428</v>
      </c>
      <c r="L1659">
        <v>423</v>
      </c>
      <c r="M1659">
        <v>402</v>
      </c>
      <c r="N1659">
        <v>408</v>
      </c>
      <c r="O1659">
        <v>369</v>
      </c>
      <c r="P1659">
        <v>421</v>
      </c>
      <c r="Q1659">
        <v>400</v>
      </c>
      <c r="R1659">
        <v>394</v>
      </c>
      <c r="S1659">
        <v>394</v>
      </c>
      <c r="T1659">
        <v>416</v>
      </c>
      <c r="U1659">
        <v>397</v>
      </c>
      <c r="V1659">
        <v>367</v>
      </c>
      <c r="W1659">
        <v>393</v>
      </c>
      <c r="X1659">
        <v>393</v>
      </c>
      <c r="Y1659">
        <v>334</v>
      </c>
    </row>
    <row r="1660" spans="1:25" x14ac:dyDescent="0.3">
      <c r="A1660" t="s">
        <v>10</v>
      </c>
      <c r="B1660" t="s">
        <v>9</v>
      </c>
      <c r="C1660" t="s">
        <v>245</v>
      </c>
      <c r="D1660" t="s">
        <v>306</v>
      </c>
      <c r="E1660">
        <v>19</v>
      </c>
      <c r="F1660">
        <v>228</v>
      </c>
      <c r="G1660">
        <v>239</v>
      </c>
      <c r="H1660">
        <v>262</v>
      </c>
      <c r="I1660">
        <v>277</v>
      </c>
      <c r="J1660">
        <v>237</v>
      </c>
      <c r="K1660">
        <v>268</v>
      </c>
      <c r="L1660">
        <v>319</v>
      </c>
      <c r="M1660">
        <v>274</v>
      </c>
      <c r="N1660">
        <v>285</v>
      </c>
      <c r="O1660">
        <v>284</v>
      </c>
      <c r="P1660">
        <v>245</v>
      </c>
      <c r="Q1660">
        <v>293</v>
      </c>
      <c r="R1660">
        <v>317</v>
      </c>
      <c r="S1660">
        <v>275</v>
      </c>
      <c r="T1660">
        <v>292</v>
      </c>
      <c r="U1660">
        <v>286</v>
      </c>
      <c r="V1660">
        <v>281</v>
      </c>
      <c r="W1660">
        <v>265</v>
      </c>
      <c r="X1660">
        <v>311</v>
      </c>
      <c r="Y1660">
        <v>286</v>
      </c>
    </row>
    <row r="1661" spans="1:25" x14ac:dyDescent="0.3">
      <c r="A1661" t="s">
        <v>10</v>
      </c>
      <c r="B1661" t="s">
        <v>9</v>
      </c>
      <c r="C1661" t="s">
        <v>245</v>
      </c>
      <c r="D1661" t="s">
        <v>306</v>
      </c>
      <c r="E1661">
        <v>20</v>
      </c>
      <c r="F1661">
        <v>208</v>
      </c>
      <c r="G1661">
        <v>193</v>
      </c>
      <c r="H1661">
        <v>206</v>
      </c>
      <c r="I1661">
        <v>227</v>
      </c>
      <c r="J1661">
        <v>226</v>
      </c>
      <c r="K1661">
        <v>226</v>
      </c>
      <c r="L1661">
        <v>243</v>
      </c>
      <c r="M1661">
        <v>288</v>
      </c>
      <c r="N1661">
        <v>239</v>
      </c>
      <c r="O1661">
        <v>266</v>
      </c>
      <c r="P1661">
        <v>268</v>
      </c>
      <c r="Q1661">
        <v>229</v>
      </c>
      <c r="R1661">
        <v>282</v>
      </c>
      <c r="S1661">
        <v>264</v>
      </c>
      <c r="T1661">
        <v>248</v>
      </c>
      <c r="U1661">
        <v>245</v>
      </c>
      <c r="V1661">
        <v>276</v>
      </c>
      <c r="W1661">
        <v>249</v>
      </c>
      <c r="X1661">
        <v>262</v>
      </c>
      <c r="Y1661">
        <v>299</v>
      </c>
    </row>
    <row r="1662" spans="1:25" x14ac:dyDescent="0.3">
      <c r="A1662" t="s">
        <v>10</v>
      </c>
      <c r="B1662" t="s">
        <v>9</v>
      </c>
      <c r="C1662" t="s">
        <v>245</v>
      </c>
      <c r="D1662" t="s">
        <v>306</v>
      </c>
      <c r="E1662">
        <v>21</v>
      </c>
      <c r="F1662">
        <v>220</v>
      </c>
      <c r="G1662">
        <v>221</v>
      </c>
      <c r="H1662">
        <v>195</v>
      </c>
      <c r="I1662">
        <v>221</v>
      </c>
      <c r="J1662">
        <v>225</v>
      </c>
      <c r="K1662">
        <v>228</v>
      </c>
      <c r="L1662">
        <v>237</v>
      </c>
      <c r="M1662">
        <v>242</v>
      </c>
      <c r="N1662">
        <v>290</v>
      </c>
      <c r="O1662">
        <v>241</v>
      </c>
      <c r="P1662">
        <v>274</v>
      </c>
      <c r="Q1662">
        <v>269</v>
      </c>
      <c r="R1662">
        <v>235</v>
      </c>
      <c r="S1662">
        <v>281</v>
      </c>
      <c r="T1662">
        <v>274</v>
      </c>
      <c r="U1662">
        <v>267</v>
      </c>
      <c r="V1662">
        <v>246</v>
      </c>
      <c r="W1662">
        <v>283</v>
      </c>
      <c r="X1662">
        <v>269</v>
      </c>
      <c r="Y1662">
        <v>258</v>
      </c>
    </row>
    <row r="1663" spans="1:25" x14ac:dyDescent="0.3">
      <c r="A1663" t="s">
        <v>10</v>
      </c>
      <c r="B1663" t="s">
        <v>9</v>
      </c>
      <c r="C1663" t="s">
        <v>245</v>
      </c>
      <c r="D1663" t="s">
        <v>306</v>
      </c>
      <c r="E1663">
        <v>22</v>
      </c>
      <c r="F1663">
        <v>219</v>
      </c>
      <c r="G1663">
        <v>225</v>
      </c>
      <c r="H1663">
        <v>231</v>
      </c>
      <c r="I1663">
        <v>203</v>
      </c>
      <c r="J1663">
        <v>245</v>
      </c>
      <c r="K1663">
        <v>234</v>
      </c>
      <c r="L1663">
        <v>257</v>
      </c>
      <c r="M1663">
        <v>254</v>
      </c>
      <c r="N1663">
        <v>278</v>
      </c>
      <c r="O1663">
        <v>314</v>
      </c>
      <c r="P1663">
        <v>277</v>
      </c>
      <c r="Q1663">
        <v>285</v>
      </c>
      <c r="R1663">
        <v>302</v>
      </c>
      <c r="S1663">
        <v>256</v>
      </c>
      <c r="T1663">
        <v>291</v>
      </c>
      <c r="U1663">
        <v>281</v>
      </c>
      <c r="V1663">
        <v>297</v>
      </c>
      <c r="W1663">
        <v>288</v>
      </c>
      <c r="X1663">
        <v>329</v>
      </c>
      <c r="Y1663">
        <v>301</v>
      </c>
    </row>
    <row r="1664" spans="1:25" x14ac:dyDescent="0.3">
      <c r="A1664" t="s">
        <v>10</v>
      </c>
      <c r="B1664" t="s">
        <v>9</v>
      </c>
      <c r="C1664" t="s">
        <v>245</v>
      </c>
      <c r="D1664" t="s">
        <v>306</v>
      </c>
      <c r="E1664">
        <v>23</v>
      </c>
      <c r="F1664">
        <v>207</v>
      </c>
      <c r="G1664">
        <v>226</v>
      </c>
      <c r="H1664">
        <v>235</v>
      </c>
      <c r="I1664">
        <v>243</v>
      </c>
      <c r="J1664">
        <v>208</v>
      </c>
      <c r="K1664">
        <v>267</v>
      </c>
      <c r="L1664">
        <v>240</v>
      </c>
      <c r="M1664">
        <v>267</v>
      </c>
      <c r="N1664">
        <v>263</v>
      </c>
      <c r="O1664">
        <v>285</v>
      </c>
      <c r="P1664">
        <v>320</v>
      </c>
      <c r="Q1664">
        <v>299</v>
      </c>
      <c r="R1664">
        <v>307</v>
      </c>
      <c r="S1664">
        <v>300</v>
      </c>
      <c r="T1664">
        <v>278</v>
      </c>
      <c r="U1664">
        <v>310</v>
      </c>
      <c r="V1664">
        <v>294</v>
      </c>
      <c r="W1664">
        <v>309</v>
      </c>
      <c r="X1664">
        <v>321</v>
      </c>
      <c r="Y1664">
        <v>366</v>
      </c>
    </row>
    <row r="1665" spans="1:25" x14ac:dyDescent="0.3">
      <c r="A1665" t="s">
        <v>10</v>
      </c>
      <c r="B1665" t="s">
        <v>9</v>
      </c>
      <c r="C1665" t="s">
        <v>245</v>
      </c>
      <c r="D1665" t="s">
        <v>306</v>
      </c>
      <c r="E1665">
        <v>24</v>
      </c>
      <c r="F1665">
        <v>221</v>
      </c>
      <c r="G1665">
        <v>209</v>
      </c>
      <c r="H1665">
        <v>224</v>
      </c>
      <c r="I1665">
        <v>250</v>
      </c>
      <c r="J1665">
        <v>235</v>
      </c>
      <c r="K1665">
        <v>213</v>
      </c>
      <c r="L1665">
        <v>267</v>
      </c>
      <c r="M1665">
        <v>254</v>
      </c>
      <c r="N1665">
        <v>258</v>
      </c>
      <c r="O1665">
        <v>263</v>
      </c>
      <c r="P1665">
        <v>291</v>
      </c>
      <c r="Q1665">
        <v>318</v>
      </c>
      <c r="R1665">
        <v>303</v>
      </c>
      <c r="S1665">
        <v>297</v>
      </c>
      <c r="T1665">
        <v>302</v>
      </c>
      <c r="U1665">
        <v>291</v>
      </c>
      <c r="V1665">
        <v>308</v>
      </c>
      <c r="W1665">
        <v>288</v>
      </c>
      <c r="X1665">
        <v>315</v>
      </c>
      <c r="Y1665">
        <v>334</v>
      </c>
    </row>
    <row r="1666" spans="1:25" x14ac:dyDescent="0.3">
      <c r="A1666" t="s">
        <v>10</v>
      </c>
      <c r="B1666" t="s">
        <v>9</v>
      </c>
      <c r="C1666" t="s">
        <v>245</v>
      </c>
      <c r="D1666" t="s">
        <v>306</v>
      </c>
      <c r="E1666">
        <v>25</v>
      </c>
      <c r="F1666">
        <v>225</v>
      </c>
      <c r="G1666">
        <v>216</v>
      </c>
      <c r="H1666">
        <v>204</v>
      </c>
      <c r="I1666">
        <v>217</v>
      </c>
      <c r="J1666">
        <v>238</v>
      </c>
      <c r="K1666">
        <v>228</v>
      </c>
      <c r="L1666">
        <v>230</v>
      </c>
      <c r="M1666">
        <v>268</v>
      </c>
      <c r="N1666">
        <v>231</v>
      </c>
      <c r="O1666">
        <v>258</v>
      </c>
      <c r="P1666">
        <v>249</v>
      </c>
      <c r="Q1666">
        <v>285</v>
      </c>
      <c r="R1666">
        <v>323</v>
      </c>
      <c r="S1666">
        <v>292</v>
      </c>
      <c r="T1666">
        <v>288</v>
      </c>
      <c r="U1666">
        <v>312</v>
      </c>
      <c r="V1666">
        <v>292</v>
      </c>
      <c r="W1666">
        <v>315</v>
      </c>
      <c r="X1666">
        <v>298</v>
      </c>
      <c r="Y1666">
        <v>323</v>
      </c>
    </row>
    <row r="1667" spans="1:25" x14ac:dyDescent="0.3">
      <c r="A1667" t="s">
        <v>10</v>
      </c>
      <c r="B1667" t="s">
        <v>9</v>
      </c>
      <c r="C1667" t="s">
        <v>245</v>
      </c>
      <c r="D1667" t="s">
        <v>306</v>
      </c>
      <c r="E1667">
        <v>26</v>
      </c>
      <c r="F1667">
        <v>241</v>
      </c>
      <c r="G1667">
        <v>232</v>
      </c>
      <c r="H1667">
        <v>221</v>
      </c>
      <c r="I1667">
        <v>212</v>
      </c>
      <c r="J1667">
        <v>224</v>
      </c>
      <c r="K1667">
        <v>228</v>
      </c>
      <c r="L1667">
        <v>226</v>
      </c>
      <c r="M1667">
        <v>230</v>
      </c>
      <c r="N1667">
        <v>266</v>
      </c>
      <c r="O1667">
        <v>224</v>
      </c>
      <c r="P1667">
        <v>248</v>
      </c>
      <c r="Q1667">
        <v>255</v>
      </c>
      <c r="R1667">
        <v>254</v>
      </c>
      <c r="S1667">
        <v>312</v>
      </c>
      <c r="T1667">
        <v>286</v>
      </c>
      <c r="U1667">
        <v>285</v>
      </c>
      <c r="V1667">
        <v>315</v>
      </c>
      <c r="W1667">
        <v>296</v>
      </c>
      <c r="X1667">
        <v>292</v>
      </c>
      <c r="Y1667">
        <v>306</v>
      </c>
    </row>
    <row r="1668" spans="1:25" x14ac:dyDescent="0.3">
      <c r="A1668" t="s">
        <v>10</v>
      </c>
      <c r="B1668" t="s">
        <v>9</v>
      </c>
      <c r="C1668" t="s">
        <v>245</v>
      </c>
      <c r="D1668" t="s">
        <v>306</v>
      </c>
      <c r="E1668">
        <v>27</v>
      </c>
      <c r="F1668">
        <v>253</v>
      </c>
      <c r="G1668">
        <v>243</v>
      </c>
      <c r="H1668">
        <v>233</v>
      </c>
      <c r="I1668">
        <v>225</v>
      </c>
      <c r="J1668">
        <v>211</v>
      </c>
      <c r="K1668">
        <v>237</v>
      </c>
      <c r="L1668">
        <v>233</v>
      </c>
      <c r="M1668">
        <v>222</v>
      </c>
      <c r="N1668">
        <v>229</v>
      </c>
      <c r="O1668">
        <v>268</v>
      </c>
      <c r="P1668">
        <v>236</v>
      </c>
      <c r="Q1668">
        <v>231</v>
      </c>
      <c r="R1668">
        <v>244</v>
      </c>
      <c r="S1668">
        <v>260</v>
      </c>
      <c r="T1668">
        <v>316</v>
      </c>
      <c r="U1668">
        <v>293</v>
      </c>
      <c r="V1668">
        <v>303</v>
      </c>
      <c r="W1668">
        <v>316</v>
      </c>
      <c r="X1668">
        <v>299</v>
      </c>
      <c r="Y1668">
        <v>291</v>
      </c>
    </row>
    <row r="1669" spans="1:25" x14ac:dyDescent="0.3">
      <c r="A1669" t="s">
        <v>10</v>
      </c>
      <c r="B1669" t="s">
        <v>9</v>
      </c>
      <c r="C1669" t="s">
        <v>245</v>
      </c>
      <c r="D1669" t="s">
        <v>306</v>
      </c>
      <c r="E1669">
        <v>28</v>
      </c>
      <c r="F1669">
        <v>262</v>
      </c>
      <c r="G1669">
        <v>255</v>
      </c>
      <c r="H1669">
        <v>248</v>
      </c>
      <c r="I1669">
        <v>242</v>
      </c>
      <c r="J1669">
        <v>227</v>
      </c>
      <c r="K1669">
        <v>208</v>
      </c>
      <c r="L1669">
        <v>233</v>
      </c>
      <c r="M1669">
        <v>222</v>
      </c>
      <c r="N1669">
        <v>230</v>
      </c>
      <c r="O1669">
        <v>222</v>
      </c>
      <c r="P1669">
        <v>269</v>
      </c>
      <c r="Q1669">
        <v>231</v>
      </c>
      <c r="R1669">
        <v>252</v>
      </c>
      <c r="S1669">
        <v>233</v>
      </c>
      <c r="T1669">
        <v>254</v>
      </c>
      <c r="U1669">
        <v>306</v>
      </c>
      <c r="V1669">
        <v>297</v>
      </c>
      <c r="W1669">
        <v>297</v>
      </c>
      <c r="X1669">
        <v>333</v>
      </c>
      <c r="Y1669">
        <v>297</v>
      </c>
    </row>
    <row r="1670" spans="1:25" x14ac:dyDescent="0.3">
      <c r="A1670" t="s">
        <v>10</v>
      </c>
      <c r="B1670" t="s">
        <v>9</v>
      </c>
      <c r="C1670" t="s">
        <v>245</v>
      </c>
      <c r="D1670" t="s">
        <v>306</v>
      </c>
      <c r="E1670">
        <v>29</v>
      </c>
      <c r="F1670">
        <v>293</v>
      </c>
      <c r="G1670">
        <v>262</v>
      </c>
      <c r="H1670">
        <v>266</v>
      </c>
      <c r="I1670">
        <v>254</v>
      </c>
      <c r="J1670">
        <v>243</v>
      </c>
      <c r="K1670">
        <v>233</v>
      </c>
      <c r="L1670">
        <v>206</v>
      </c>
      <c r="M1670">
        <v>243</v>
      </c>
      <c r="N1670">
        <v>237</v>
      </c>
      <c r="O1670">
        <v>222</v>
      </c>
      <c r="P1670">
        <v>228</v>
      </c>
      <c r="Q1670">
        <v>249</v>
      </c>
      <c r="R1670">
        <v>233</v>
      </c>
      <c r="S1670">
        <v>259</v>
      </c>
      <c r="T1670">
        <v>226</v>
      </c>
      <c r="U1670">
        <v>271</v>
      </c>
      <c r="V1670">
        <v>301</v>
      </c>
      <c r="W1670">
        <v>290</v>
      </c>
      <c r="X1670">
        <v>296</v>
      </c>
      <c r="Y1670">
        <v>338</v>
      </c>
    </row>
    <row r="1671" spans="1:25" x14ac:dyDescent="0.3">
      <c r="A1671" t="s">
        <v>10</v>
      </c>
      <c r="B1671" t="s">
        <v>9</v>
      </c>
      <c r="C1671" t="s">
        <v>245</v>
      </c>
      <c r="D1671" t="s">
        <v>306</v>
      </c>
      <c r="E1671">
        <v>30</v>
      </c>
      <c r="F1671">
        <v>353</v>
      </c>
      <c r="G1671">
        <v>301</v>
      </c>
      <c r="H1671">
        <v>273</v>
      </c>
      <c r="I1671">
        <v>270</v>
      </c>
      <c r="J1671">
        <v>261</v>
      </c>
      <c r="K1671">
        <v>249</v>
      </c>
      <c r="L1671">
        <v>229</v>
      </c>
      <c r="M1671">
        <v>210</v>
      </c>
      <c r="N1671">
        <v>237</v>
      </c>
      <c r="O1671">
        <v>241</v>
      </c>
      <c r="P1671">
        <v>214</v>
      </c>
      <c r="Q1671">
        <v>236</v>
      </c>
      <c r="R1671">
        <v>241</v>
      </c>
      <c r="S1671">
        <v>220</v>
      </c>
      <c r="T1671">
        <v>251</v>
      </c>
      <c r="U1671">
        <v>233</v>
      </c>
      <c r="V1671">
        <v>265</v>
      </c>
      <c r="W1671">
        <v>301</v>
      </c>
      <c r="X1671">
        <v>291</v>
      </c>
      <c r="Y1671">
        <v>309</v>
      </c>
    </row>
    <row r="1672" spans="1:25" x14ac:dyDescent="0.3">
      <c r="A1672" t="s">
        <v>10</v>
      </c>
      <c r="B1672" t="s">
        <v>9</v>
      </c>
      <c r="C1672" t="s">
        <v>245</v>
      </c>
      <c r="D1672" t="s">
        <v>306</v>
      </c>
      <c r="E1672">
        <v>31</v>
      </c>
      <c r="F1672">
        <v>358</v>
      </c>
      <c r="G1672">
        <v>371</v>
      </c>
      <c r="H1672">
        <v>312</v>
      </c>
      <c r="I1672">
        <v>271</v>
      </c>
      <c r="J1672">
        <v>274</v>
      </c>
      <c r="K1672">
        <v>258</v>
      </c>
      <c r="L1672">
        <v>238</v>
      </c>
      <c r="M1672">
        <v>230</v>
      </c>
      <c r="N1672">
        <v>211</v>
      </c>
      <c r="O1672">
        <v>249</v>
      </c>
      <c r="P1672">
        <v>233</v>
      </c>
      <c r="Q1672">
        <v>216</v>
      </c>
      <c r="R1672">
        <v>226</v>
      </c>
      <c r="S1672">
        <v>247</v>
      </c>
      <c r="T1672">
        <v>228</v>
      </c>
      <c r="U1672">
        <v>270</v>
      </c>
      <c r="V1672">
        <v>244</v>
      </c>
      <c r="W1672">
        <v>263</v>
      </c>
      <c r="X1672">
        <v>311</v>
      </c>
      <c r="Y1672">
        <v>298</v>
      </c>
    </row>
    <row r="1673" spans="1:25" x14ac:dyDescent="0.3">
      <c r="A1673" t="s">
        <v>10</v>
      </c>
      <c r="B1673" t="s">
        <v>9</v>
      </c>
      <c r="C1673" t="s">
        <v>245</v>
      </c>
      <c r="D1673" t="s">
        <v>306</v>
      </c>
      <c r="E1673">
        <v>32</v>
      </c>
      <c r="F1673">
        <v>376</v>
      </c>
      <c r="G1673">
        <v>371</v>
      </c>
      <c r="H1673">
        <v>367</v>
      </c>
      <c r="I1673">
        <v>313</v>
      </c>
      <c r="J1673">
        <v>285</v>
      </c>
      <c r="K1673">
        <v>279</v>
      </c>
      <c r="L1673">
        <v>260</v>
      </c>
      <c r="M1673">
        <v>250</v>
      </c>
      <c r="N1673">
        <v>237</v>
      </c>
      <c r="O1673">
        <v>222</v>
      </c>
      <c r="P1673">
        <v>240</v>
      </c>
      <c r="Q1673">
        <v>236</v>
      </c>
      <c r="R1673">
        <v>223</v>
      </c>
      <c r="S1673">
        <v>238</v>
      </c>
      <c r="T1673">
        <v>260</v>
      </c>
      <c r="U1673">
        <v>225</v>
      </c>
      <c r="V1673">
        <v>270</v>
      </c>
      <c r="W1673">
        <v>255</v>
      </c>
      <c r="X1673">
        <v>280</v>
      </c>
      <c r="Y1673">
        <v>322</v>
      </c>
    </row>
    <row r="1674" spans="1:25" x14ac:dyDescent="0.3">
      <c r="A1674" t="s">
        <v>10</v>
      </c>
      <c r="B1674" t="s">
        <v>9</v>
      </c>
      <c r="C1674" t="s">
        <v>245</v>
      </c>
      <c r="D1674" t="s">
        <v>306</v>
      </c>
      <c r="E1674">
        <v>33</v>
      </c>
      <c r="F1674">
        <v>398</v>
      </c>
      <c r="G1674">
        <v>371</v>
      </c>
      <c r="H1674">
        <v>393</v>
      </c>
      <c r="I1674">
        <v>379</v>
      </c>
      <c r="J1674">
        <v>325</v>
      </c>
      <c r="K1674">
        <v>296</v>
      </c>
      <c r="L1674">
        <v>294</v>
      </c>
      <c r="M1674">
        <v>270</v>
      </c>
      <c r="N1674">
        <v>250</v>
      </c>
      <c r="O1674">
        <v>230</v>
      </c>
      <c r="P1674">
        <v>228</v>
      </c>
      <c r="Q1674">
        <v>241</v>
      </c>
      <c r="R1674">
        <v>249</v>
      </c>
      <c r="S1674">
        <v>218</v>
      </c>
      <c r="T1674">
        <v>236</v>
      </c>
      <c r="U1674">
        <v>253</v>
      </c>
      <c r="V1674">
        <v>237</v>
      </c>
      <c r="W1674">
        <v>264</v>
      </c>
      <c r="X1674">
        <v>272</v>
      </c>
      <c r="Y1674">
        <v>295</v>
      </c>
    </row>
    <row r="1675" spans="1:25" x14ac:dyDescent="0.3">
      <c r="A1675" t="s">
        <v>10</v>
      </c>
      <c r="B1675" t="s">
        <v>9</v>
      </c>
      <c r="C1675" t="s">
        <v>245</v>
      </c>
      <c r="D1675" t="s">
        <v>306</v>
      </c>
      <c r="E1675">
        <v>34</v>
      </c>
      <c r="F1675">
        <v>413</v>
      </c>
      <c r="G1675">
        <v>408</v>
      </c>
      <c r="H1675">
        <v>392</v>
      </c>
      <c r="I1675">
        <v>389</v>
      </c>
      <c r="J1675">
        <v>376</v>
      </c>
      <c r="K1675">
        <v>331</v>
      </c>
      <c r="L1675">
        <v>308</v>
      </c>
      <c r="M1675">
        <v>305</v>
      </c>
      <c r="N1675">
        <v>276</v>
      </c>
      <c r="O1675">
        <v>260</v>
      </c>
      <c r="P1675">
        <v>221</v>
      </c>
      <c r="Q1675">
        <v>233</v>
      </c>
      <c r="R1675">
        <v>244</v>
      </c>
      <c r="S1675">
        <v>260</v>
      </c>
      <c r="T1675">
        <v>228</v>
      </c>
      <c r="U1675">
        <v>241</v>
      </c>
      <c r="V1675">
        <v>257</v>
      </c>
      <c r="W1675">
        <v>251</v>
      </c>
      <c r="X1675">
        <v>277</v>
      </c>
      <c r="Y1675">
        <v>285</v>
      </c>
    </row>
    <row r="1676" spans="1:25" x14ac:dyDescent="0.3">
      <c r="A1676" t="s">
        <v>10</v>
      </c>
      <c r="B1676" t="s">
        <v>9</v>
      </c>
      <c r="C1676" t="s">
        <v>245</v>
      </c>
      <c r="D1676" t="s">
        <v>306</v>
      </c>
      <c r="E1676">
        <v>35</v>
      </c>
      <c r="F1676">
        <v>381</v>
      </c>
      <c r="G1676">
        <v>425</v>
      </c>
      <c r="H1676">
        <v>414</v>
      </c>
      <c r="I1676">
        <v>397</v>
      </c>
      <c r="J1676">
        <v>392</v>
      </c>
      <c r="K1676">
        <v>396</v>
      </c>
      <c r="L1676">
        <v>332</v>
      </c>
      <c r="M1676">
        <v>302</v>
      </c>
      <c r="N1676">
        <v>315</v>
      </c>
      <c r="O1676">
        <v>276</v>
      </c>
      <c r="P1676">
        <v>265</v>
      </c>
      <c r="Q1676">
        <v>234</v>
      </c>
      <c r="R1676">
        <v>228</v>
      </c>
      <c r="S1676">
        <v>253</v>
      </c>
      <c r="T1676">
        <v>261</v>
      </c>
      <c r="U1676">
        <v>244</v>
      </c>
      <c r="V1676">
        <v>259</v>
      </c>
      <c r="W1676">
        <v>265</v>
      </c>
      <c r="X1676">
        <v>254</v>
      </c>
      <c r="Y1676">
        <v>292</v>
      </c>
    </row>
    <row r="1677" spans="1:25" x14ac:dyDescent="0.3">
      <c r="A1677" t="s">
        <v>10</v>
      </c>
      <c r="B1677" t="s">
        <v>9</v>
      </c>
      <c r="C1677" t="s">
        <v>245</v>
      </c>
      <c r="D1677" t="s">
        <v>306</v>
      </c>
      <c r="E1677">
        <v>36</v>
      </c>
      <c r="F1677">
        <v>407</v>
      </c>
      <c r="G1677">
        <v>393</v>
      </c>
      <c r="H1677">
        <v>441</v>
      </c>
      <c r="I1677">
        <v>439</v>
      </c>
      <c r="J1677">
        <v>407</v>
      </c>
      <c r="K1677">
        <v>389</v>
      </c>
      <c r="L1677">
        <v>409</v>
      </c>
      <c r="M1677">
        <v>353</v>
      </c>
      <c r="N1677">
        <v>311</v>
      </c>
      <c r="O1677">
        <v>329</v>
      </c>
      <c r="P1677">
        <v>288</v>
      </c>
      <c r="Q1677">
        <v>271</v>
      </c>
      <c r="R1677">
        <v>244</v>
      </c>
      <c r="S1677">
        <v>231</v>
      </c>
      <c r="T1677">
        <v>262</v>
      </c>
      <c r="U1677">
        <v>268</v>
      </c>
      <c r="V1677">
        <v>250</v>
      </c>
      <c r="W1677">
        <v>257</v>
      </c>
      <c r="X1677">
        <v>276</v>
      </c>
      <c r="Y1677">
        <v>274</v>
      </c>
    </row>
    <row r="1678" spans="1:25" x14ac:dyDescent="0.3">
      <c r="A1678" t="s">
        <v>10</v>
      </c>
      <c r="B1678" t="s">
        <v>9</v>
      </c>
      <c r="C1678" t="s">
        <v>245</v>
      </c>
      <c r="D1678" t="s">
        <v>306</v>
      </c>
      <c r="E1678">
        <v>37</v>
      </c>
      <c r="F1678">
        <v>423</v>
      </c>
      <c r="G1678">
        <v>422</v>
      </c>
      <c r="H1678">
        <v>401</v>
      </c>
      <c r="I1678">
        <v>451</v>
      </c>
      <c r="J1678">
        <v>443</v>
      </c>
      <c r="K1678">
        <v>417</v>
      </c>
      <c r="L1678">
        <v>390</v>
      </c>
      <c r="M1678">
        <v>403</v>
      </c>
      <c r="N1678">
        <v>370</v>
      </c>
      <c r="O1678">
        <v>336</v>
      </c>
      <c r="P1678">
        <v>342</v>
      </c>
      <c r="Q1678">
        <v>298</v>
      </c>
      <c r="R1678">
        <v>270</v>
      </c>
      <c r="S1678">
        <v>237</v>
      </c>
      <c r="T1678">
        <v>248</v>
      </c>
      <c r="U1678">
        <v>266</v>
      </c>
      <c r="V1678">
        <v>283</v>
      </c>
      <c r="W1678">
        <v>254</v>
      </c>
      <c r="X1678">
        <v>267</v>
      </c>
      <c r="Y1678">
        <v>289</v>
      </c>
    </row>
    <row r="1679" spans="1:25" x14ac:dyDescent="0.3">
      <c r="A1679" t="s">
        <v>10</v>
      </c>
      <c r="B1679" t="s">
        <v>9</v>
      </c>
      <c r="C1679" t="s">
        <v>245</v>
      </c>
      <c r="D1679" t="s">
        <v>306</v>
      </c>
      <c r="E1679">
        <v>38</v>
      </c>
      <c r="F1679">
        <v>450</v>
      </c>
      <c r="G1679">
        <v>460</v>
      </c>
      <c r="H1679">
        <v>448</v>
      </c>
      <c r="I1679">
        <v>408</v>
      </c>
      <c r="J1679">
        <v>453</v>
      </c>
      <c r="K1679">
        <v>437</v>
      </c>
      <c r="L1679">
        <v>421</v>
      </c>
      <c r="M1679">
        <v>388</v>
      </c>
      <c r="N1679">
        <v>404</v>
      </c>
      <c r="O1679">
        <v>374</v>
      </c>
      <c r="P1679">
        <v>337</v>
      </c>
      <c r="Q1679">
        <v>346</v>
      </c>
      <c r="R1679">
        <v>296</v>
      </c>
      <c r="S1679">
        <v>276</v>
      </c>
      <c r="T1679">
        <v>250</v>
      </c>
      <c r="U1679">
        <v>257</v>
      </c>
      <c r="V1679">
        <v>274</v>
      </c>
      <c r="W1679">
        <v>296</v>
      </c>
      <c r="X1679">
        <v>258</v>
      </c>
      <c r="Y1679">
        <v>293</v>
      </c>
    </row>
    <row r="1680" spans="1:25" x14ac:dyDescent="0.3">
      <c r="A1680" t="s">
        <v>10</v>
      </c>
      <c r="B1680" t="s">
        <v>9</v>
      </c>
      <c r="C1680" t="s">
        <v>245</v>
      </c>
      <c r="D1680" t="s">
        <v>306</v>
      </c>
      <c r="E1680">
        <v>39</v>
      </c>
      <c r="F1680">
        <v>439</v>
      </c>
      <c r="G1680">
        <v>468</v>
      </c>
      <c r="H1680">
        <v>469</v>
      </c>
      <c r="I1680">
        <v>473</v>
      </c>
      <c r="J1680">
        <v>413</v>
      </c>
      <c r="K1680">
        <v>456</v>
      </c>
      <c r="L1680">
        <v>459</v>
      </c>
      <c r="M1680">
        <v>424</v>
      </c>
      <c r="N1680">
        <v>392</v>
      </c>
      <c r="O1680">
        <v>410</v>
      </c>
      <c r="P1680">
        <v>370</v>
      </c>
      <c r="Q1680">
        <v>348</v>
      </c>
      <c r="R1680">
        <v>350</v>
      </c>
      <c r="S1680">
        <v>297</v>
      </c>
      <c r="T1680">
        <v>281</v>
      </c>
      <c r="U1680">
        <v>265</v>
      </c>
      <c r="V1680">
        <v>277</v>
      </c>
      <c r="W1680">
        <v>284</v>
      </c>
      <c r="X1680">
        <v>309</v>
      </c>
      <c r="Y1680">
        <v>265</v>
      </c>
    </row>
    <row r="1681" spans="1:25" x14ac:dyDescent="0.3">
      <c r="A1681" t="s">
        <v>10</v>
      </c>
      <c r="B1681" t="s">
        <v>9</v>
      </c>
      <c r="C1681" t="s">
        <v>245</v>
      </c>
      <c r="D1681" t="s">
        <v>306</v>
      </c>
      <c r="E1681">
        <v>40</v>
      </c>
      <c r="F1681">
        <v>410</v>
      </c>
      <c r="G1681">
        <v>447</v>
      </c>
      <c r="H1681">
        <v>469</v>
      </c>
      <c r="I1681">
        <v>464</v>
      </c>
      <c r="J1681">
        <v>476</v>
      </c>
      <c r="K1681">
        <v>426</v>
      </c>
      <c r="L1681">
        <v>455</v>
      </c>
      <c r="M1681">
        <v>456</v>
      </c>
      <c r="N1681">
        <v>415</v>
      </c>
      <c r="O1681">
        <v>401</v>
      </c>
      <c r="P1681">
        <v>404</v>
      </c>
      <c r="Q1681">
        <v>386</v>
      </c>
      <c r="R1681">
        <v>362</v>
      </c>
      <c r="S1681">
        <v>369</v>
      </c>
      <c r="T1681">
        <v>302</v>
      </c>
      <c r="U1681">
        <v>287</v>
      </c>
      <c r="V1681">
        <v>271</v>
      </c>
      <c r="W1681">
        <v>278</v>
      </c>
      <c r="X1681">
        <v>291</v>
      </c>
      <c r="Y1681">
        <v>327</v>
      </c>
    </row>
    <row r="1682" spans="1:25" x14ac:dyDescent="0.3">
      <c r="A1682" t="s">
        <v>10</v>
      </c>
      <c r="B1682" t="s">
        <v>9</v>
      </c>
      <c r="C1682" t="s">
        <v>245</v>
      </c>
      <c r="D1682" t="s">
        <v>306</v>
      </c>
      <c r="E1682">
        <v>41</v>
      </c>
      <c r="F1682">
        <v>392</v>
      </c>
      <c r="G1682">
        <v>416</v>
      </c>
      <c r="H1682">
        <v>466</v>
      </c>
      <c r="I1682">
        <v>481</v>
      </c>
      <c r="J1682">
        <v>471</v>
      </c>
      <c r="K1682">
        <v>485</v>
      </c>
      <c r="L1682">
        <v>419</v>
      </c>
      <c r="M1682">
        <v>466</v>
      </c>
      <c r="N1682">
        <v>456</v>
      </c>
      <c r="O1682">
        <v>434</v>
      </c>
      <c r="P1682">
        <v>402</v>
      </c>
      <c r="Q1682">
        <v>402</v>
      </c>
      <c r="R1682">
        <v>393</v>
      </c>
      <c r="S1682">
        <v>373</v>
      </c>
      <c r="T1682">
        <v>372</v>
      </c>
      <c r="U1682">
        <v>300</v>
      </c>
      <c r="V1682">
        <v>275</v>
      </c>
      <c r="W1682">
        <v>294</v>
      </c>
      <c r="X1682">
        <v>282</v>
      </c>
      <c r="Y1682">
        <v>311</v>
      </c>
    </row>
    <row r="1683" spans="1:25" x14ac:dyDescent="0.3">
      <c r="A1683" t="s">
        <v>10</v>
      </c>
      <c r="B1683" t="s">
        <v>9</v>
      </c>
      <c r="C1683" t="s">
        <v>245</v>
      </c>
      <c r="D1683" t="s">
        <v>306</v>
      </c>
      <c r="E1683">
        <v>42</v>
      </c>
      <c r="F1683">
        <v>381</v>
      </c>
      <c r="G1683">
        <v>406</v>
      </c>
      <c r="H1683">
        <v>430</v>
      </c>
      <c r="I1683">
        <v>491</v>
      </c>
      <c r="J1683">
        <v>489</v>
      </c>
      <c r="K1683">
        <v>469</v>
      </c>
      <c r="L1683">
        <v>494</v>
      </c>
      <c r="M1683">
        <v>423</v>
      </c>
      <c r="N1683">
        <v>458</v>
      </c>
      <c r="O1683">
        <v>452</v>
      </c>
      <c r="P1683">
        <v>436</v>
      </c>
      <c r="Q1683">
        <v>415</v>
      </c>
      <c r="R1683">
        <v>413</v>
      </c>
      <c r="S1683">
        <v>412</v>
      </c>
      <c r="T1683">
        <v>386</v>
      </c>
      <c r="U1683">
        <v>370</v>
      </c>
      <c r="V1683">
        <v>303</v>
      </c>
      <c r="W1683">
        <v>282</v>
      </c>
      <c r="X1683">
        <v>301</v>
      </c>
      <c r="Y1683">
        <v>287</v>
      </c>
    </row>
    <row r="1684" spans="1:25" x14ac:dyDescent="0.3">
      <c r="A1684" t="s">
        <v>10</v>
      </c>
      <c r="B1684" t="s">
        <v>9</v>
      </c>
      <c r="C1684" t="s">
        <v>245</v>
      </c>
      <c r="D1684" t="s">
        <v>306</v>
      </c>
      <c r="E1684">
        <v>43</v>
      </c>
      <c r="F1684">
        <v>379</v>
      </c>
      <c r="G1684">
        <v>385</v>
      </c>
      <c r="H1684">
        <v>420</v>
      </c>
      <c r="I1684">
        <v>442</v>
      </c>
      <c r="J1684">
        <v>494</v>
      </c>
      <c r="K1684">
        <v>482</v>
      </c>
      <c r="L1684">
        <v>466</v>
      </c>
      <c r="M1684">
        <v>495</v>
      </c>
      <c r="N1684">
        <v>437</v>
      </c>
      <c r="O1684">
        <v>457</v>
      </c>
      <c r="P1684">
        <v>443</v>
      </c>
      <c r="Q1684">
        <v>451</v>
      </c>
      <c r="R1684">
        <v>419</v>
      </c>
      <c r="S1684">
        <v>408</v>
      </c>
      <c r="T1684">
        <v>422</v>
      </c>
      <c r="U1684">
        <v>385</v>
      </c>
      <c r="V1684">
        <v>370</v>
      </c>
      <c r="W1684">
        <v>316</v>
      </c>
      <c r="X1684">
        <v>295</v>
      </c>
      <c r="Y1684">
        <v>315</v>
      </c>
    </row>
    <row r="1685" spans="1:25" x14ac:dyDescent="0.3">
      <c r="A1685" t="s">
        <v>10</v>
      </c>
      <c r="B1685" t="s">
        <v>9</v>
      </c>
      <c r="C1685" t="s">
        <v>245</v>
      </c>
      <c r="D1685" t="s">
        <v>306</v>
      </c>
      <c r="E1685">
        <v>44</v>
      </c>
      <c r="F1685">
        <v>378</v>
      </c>
      <c r="G1685">
        <v>375</v>
      </c>
      <c r="H1685">
        <v>402</v>
      </c>
      <c r="I1685">
        <v>424</v>
      </c>
      <c r="J1685">
        <v>439</v>
      </c>
      <c r="K1685">
        <v>500</v>
      </c>
      <c r="L1685">
        <v>476</v>
      </c>
      <c r="M1685">
        <v>462</v>
      </c>
      <c r="N1685">
        <v>487</v>
      </c>
      <c r="O1685">
        <v>448</v>
      </c>
      <c r="P1685">
        <v>465</v>
      </c>
      <c r="Q1685">
        <v>445</v>
      </c>
      <c r="R1685">
        <v>455</v>
      </c>
      <c r="S1685">
        <v>422</v>
      </c>
      <c r="T1685">
        <v>408</v>
      </c>
      <c r="U1685">
        <v>422</v>
      </c>
      <c r="V1685">
        <v>391</v>
      </c>
      <c r="W1685">
        <v>380</v>
      </c>
      <c r="X1685">
        <v>328</v>
      </c>
      <c r="Y1685">
        <v>303</v>
      </c>
    </row>
    <row r="1686" spans="1:25" x14ac:dyDescent="0.3">
      <c r="A1686" t="s">
        <v>10</v>
      </c>
      <c r="B1686" t="s">
        <v>9</v>
      </c>
      <c r="C1686" t="s">
        <v>245</v>
      </c>
      <c r="D1686" t="s">
        <v>306</v>
      </c>
      <c r="E1686">
        <v>45</v>
      </c>
      <c r="F1686">
        <v>359</v>
      </c>
      <c r="G1686">
        <v>381</v>
      </c>
      <c r="H1686">
        <v>399</v>
      </c>
      <c r="I1686">
        <v>409</v>
      </c>
      <c r="J1686">
        <v>422</v>
      </c>
      <c r="K1686">
        <v>446</v>
      </c>
      <c r="L1686">
        <v>495</v>
      </c>
      <c r="M1686">
        <v>489</v>
      </c>
      <c r="N1686">
        <v>458</v>
      </c>
      <c r="O1686">
        <v>497</v>
      </c>
      <c r="P1686">
        <v>437</v>
      </c>
      <c r="Q1686">
        <v>465</v>
      </c>
      <c r="R1686">
        <v>451</v>
      </c>
      <c r="S1686">
        <v>450</v>
      </c>
      <c r="T1686">
        <v>433</v>
      </c>
      <c r="U1686">
        <v>411</v>
      </c>
      <c r="V1686">
        <v>426</v>
      </c>
      <c r="W1686">
        <v>392</v>
      </c>
      <c r="X1686">
        <v>384</v>
      </c>
      <c r="Y1686">
        <v>332</v>
      </c>
    </row>
    <row r="1687" spans="1:25" x14ac:dyDescent="0.3">
      <c r="A1687" t="s">
        <v>10</v>
      </c>
      <c r="B1687" t="s">
        <v>9</v>
      </c>
      <c r="C1687" t="s">
        <v>245</v>
      </c>
      <c r="D1687" t="s">
        <v>306</v>
      </c>
      <c r="E1687">
        <v>46</v>
      </c>
      <c r="F1687">
        <v>369</v>
      </c>
      <c r="G1687">
        <v>362</v>
      </c>
      <c r="H1687">
        <v>402</v>
      </c>
      <c r="I1687">
        <v>396</v>
      </c>
      <c r="J1687">
        <v>421</v>
      </c>
      <c r="K1687">
        <v>430</v>
      </c>
      <c r="L1687">
        <v>448</v>
      </c>
      <c r="M1687">
        <v>489</v>
      </c>
      <c r="N1687">
        <v>487</v>
      </c>
      <c r="O1687">
        <v>456</v>
      </c>
      <c r="P1687">
        <v>498</v>
      </c>
      <c r="Q1687">
        <v>440</v>
      </c>
      <c r="R1687">
        <v>472</v>
      </c>
      <c r="S1687">
        <v>455</v>
      </c>
      <c r="T1687">
        <v>464</v>
      </c>
      <c r="U1687">
        <v>432</v>
      </c>
      <c r="V1687">
        <v>421</v>
      </c>
      <c r="W1687">
        <v>442</v>
      </c>
      <c r="X1687">
        <v>408</v>
      </c>
      <c r="Y1687">
        <v>395</v>
      </c>
    </row>
    <row r="1688" spans="1:25" x14ac:dyDescent="0.3">
      <c r="A1688" t="s">
        <v>10</v>
      </c>
      <c r="B1688" t="s">
        <v>9</v>
      </c>
      <c r="C1688" t="s">
        <v>245</v>
      </c>
      <c r="D1688" t="s">
        <v>306</v>
      </c>
      <c r="E1688">
        <v>47</v>
      </c>
      <c r="F1688">
        <v>369</v>
      </c>
      <c r="G1688">
        <v>366</v>
      </c>
      <c r="H1688">
        <v>370</v>
      </c>
      <c r="I1688">
        <v>408</v>
      </c>
      <c r="J1688">
        <v>397</v>
      </c>
      <c r="K1688">
        <v>420</v>
      </c>
      <c r="L1688">
        <v>437</v>
      </c>
      <c r="M1688">
        <v>452</v>
      </c>
      <c r="N1688">
        <v>490</v>
      </c>
      <c r="O1688">
        <v>491</v>
      </c>
      <c r="P1688">
        <v>464</v>
      </c>
      <c r="Q1688">
        <v>512</v>
      </c>
      <c r="R1688">
        <v>433</v>
      </c>
      <c r="S1688">
        <v>478</v>
      </c>
      <c r="T1688">
        <v>456</v>
      </c>
      <c r="U1688">
        <v>467</v>
      </c>
      <c r="V1688">
        <v>441</v>
      </c>
      <c r="W1688">
        <v>436</v>
      </c>
      <c r="X1688">
        <v>445</v>
      </c>
      <c r="Y1688">
        <v>408</v>
      </c>
    </row>
    <row r="1689" spans="1:25" x14ac:dyDescent="0.3">
      <c r="A1689" t="s">
        <v>10</v>
      </c>
      <c r="B1689" t="s">
        <v>9</v>
      </c>
      <c r="C1689" t="s">
        <v>245</v>
      </c>
      <c r="D1689" t="s">
        <v>306</v>
      </c>
      <c r="E1689">
        <v>48</v>
      </c>
      <c r="F1689">
        <v>392</v>
      </c>
      <c r="G1689">
        <v>377</v>
      </c>
      <c r="H1689">
        <v>373</v>
      </c>
      <c r="I1689">
        <v>381</v>
      </c>
      <c r="J1689">
        <v>413</v>
      </c>
      <c r="K1689">
        <v>398</v>
      </c>
      <c r="L1689">
        <v>417</v>
      </c>
      <c r="M1689">
        <v>441</v>
      </c>
      <c r="N1689">
        <v>449</v>
      </c>
      <c r="O1689">
        <v>497</v>
      </c>
      <c r="P1689">
        <v>487</v>
      </c>
      <c r="Q1689">
        <v>469</v>
      </c>
      <c r="R1689">
        <v>524</v>
      </c>
      <c r="S1689">
        <v>436</v>
      </c>
      <c r="T1689">
        <v>482</v>
      </c>
      <c r="U1689">
        <v>474</v>
      </c>
      <c r="V1689">
        <v>476</v>
      </c>
      <c r="W1689">
        <v>443</v>
      </c>
      <c r="X1689">
        <v>446</v>
      </c>
      <c r="Y1689">
        <v>459</v>
      </c>
    </row>
    <row r="1690" spans="1:25" x14ac:dyDescent="0.3">
      <c r="A1690" t="s">
        <v>10</v>
      </c>
      <c r="B1690" t="s">
        <v>9</v>
      </c>
      <c r="C1690" t="s">
        <v>245</v>
      </c>
      <c r="D1690" t="s">
        <v>306</v>
      </c>
      <c r="E1690">
        <v>49</v>
      </c>
      <c r="F1690">
        <v>369</v>
      </c>
      <c r="G1690">
        <v>407</v>
      </c>
      <c r="H1690">
        <v>379</v>
      </c>
      <c r="I1690">
        <v>381</v>
      </c>
      <c r="J1690">
        <v>381</v>
      </c>
      <c r="K1690">
        <v>414</v>
      </c>
      <c r="L1690">
        <v>402</v>
      </c>
      <c r="M1690">
        <v>426</v>
      </c>
      <c r="N1690">
        <v>441</v>
      </c>
      <c r="O1690">
        <v>453</v>
      </c>
      <c r="P1690">
        <v>486</v>
      </c>
      <c r="Q1690">
        <v>491</v>
      </c>
      <c r="R1690">
        <v>461</v>
      </c>
      <c r="S1690">
        <v>534</v>
      </c>
      <c r="T1690">
        <v>436</v>
      </c>
      <c r="U1690">
        <v>481</v>
      </c>
      <c r="V1690">
        <v>484</v>
      </c>
      <c r="W1690">
        <v>484</v>
      </c>
      <c r="X1690">
        <v>462</v>
      </c>
      <c r="Y1690">
        <v>466</v>
      </c>
    </row>
    <row r="1691" spans="1:25" x14ac:dyDescent="0.3">
      <c r="A1691" t="s">
        <v>10</v>
      </c>
      <c r="B1691" t="s">
        <v>9</v>
      </c>
      <c r="C1691" t="s">
        <v>245</v>
      </c>
      <c r="D1691" t="s">
        <v>306</v>
      </c>
      <c r="E1691">
        <v>50</v>
      </c>
      <c r="F1691">
        <v>362</v>
      </c>
      <c r="G1691">
        <v>370</v>
      </c>
      <c r="H1691">
        <v>422</v>
      </c>
      <c r="I1691">
        <v>392</v>
      </c>
      <c r="J1691">
        <v>365</v>
      </c>
      <c r="K1691">
        <v>385</v>
      </c>
      <c r="L1691">
        <v>424</v>
      </c>
      <c r="M1691">
        <v>404</v>
      </c>
      <c r="N1691">
        <v>427</v>
      </c>
      <c r="O1691">
        <v>433</v>
      </c>
      <c r="P1691">
        <v>450</v>
      </c>
      <c r="Q1691">
        <v>481</v>
      </c>
      <c r="R1691">
        <v>506</v>
      </c>
      <c r="S1691">
        <v>460</v>
      </c>
      <c r="T1691">
        <v>547</v>
      </c>
      <c r="U1691">
        <v>447</v>
      </c>
      <c r="V1691">
        <v>479</v>
      </c>
      <c r="W1691">
        <v>493</v>
      </c>
      <c r="X1691">
        <v>478</v>
      </c>
      <c r="Y1691">
        <v>461</v>
      </c>
    </row>
    <row r="1692" spans="1:25" x14ac:dyDescent="0.3">
      <c r="A1692" t="s">
        <v>10</v>
      </c>
      <c r="B1692" t="s">
        <v>9</v>
      </c>
      <c r="C1692" t="s">
        <v>245</v>
      </c>
      <c r="D1692" t="s">
        <v>306</v>
      </c>
      <c r="E1692">
        <v>51</v>
      </c>
      <c r="F1692">
        <v>377</v>
      </c>
      <c r="G1692">
        <v>367</v>
      </c>
      <c r="H1692">
        <v>374</v>
      </c>
      <c r="I1692">
        <v>419</v>
      </c>
      <c r="J1692">
        <v>396</v>
      </c>
      <c r="K1692">
        <v>364</v>
      </c>
      <c r="L1692">
        <v>392</v>
      </c>
      <c r="M1692">
        <v>426</v>
      </c>
      <c r="N1692">
        <v>402</v>
      </c>
      <c r="O1692">
        <v>440</v>
      </c>
      <c r="P1692">
        <v>427</v>
      </c>
      <c r="Q1692">
        <v>448</v>
      </c>
      <c r="R1692">
        <v>486</v>
      </c>
      <c r="S1692">
        <v>502</v>
      </c>
      <c r="T1692">
        <v>463</v>
      </c>
      <c r="U1692">
        <v>547</v>
      </c>
      <c r="V1692">
        <v>454</v>
      </c>
      <c r="W1692">
        <v>474</v>
      </c>
      <c r="X1692">
        <v>511</v>
      </c>
      <c r="Y1692">
        <v>481</v>
      </c>
    </row>
    <row r="1693" spans="1:25" x14ac:dyDescent="0.3">
      <c r="A1693" t="s">
        <v>10</v>
      </c>
      <c r="B1693" t="s">
        <v>9</v>
      </c>
      <c r="C1693" t="s">
        <v>245</v>
      </c>
      <c r="D1693" t="s">
        <v>306</v>
      </c>
      <c r="E1693">
        <v>52</v>
      </c>
      <c r="F1693">
        <v>425</v>
      </c>
      <c r="G1693">
        <v>384</v>
      </c>
      <c r="H1693">
        <v>358</v>
      </c>
      <c r="I1693">
        <v>378</v>
      </c>
      <c r="J1693">
        <v>422</v>
      </c>
      <c r="K1693">
        <v>396</v>
      </c>
      <c r="L1693">
        <v>348</v>
      </c>
      <c r="M1693">
        <v>389</v>
      </c>
      <c r="N1693">
        <v>428</v>
      </c>
      <c r="O1693">
        <v>398</v>
      </c>
      <c r="P1693">
        <v>437</v>
      </c>
      <c r="Q1693">
        <v>422</v>
      </c>
      <c r="R1693">
        <v>450</v>
      </c>
      <c r="S1693">
        <v>496</v>
      </c>
      <c r="T1693">
        <v>512</v>
      </c>
      <c r="U1693">
        <v>477</v>
      </c>
      <c r="V1693">
        <v>544</v>
      </c>
      <c r="W1693">
        <v>462</v>
      </c>
      <c r="X1693">
        <v>476</v>
      </c>
      <c r="Y1693">
        <v>525</v>
      </c>
    </row>
    <row r="1694" spans="1:25" x14ac:dyDescent="0.3">
      <c r="A1694" t="s">
        <v>10</v>
      </c>
      <c r="B1694" t="s">
        <v>9</v>
      </c>
      <c r="C1694" t="s">
        <v>245</v>
      </c>
      <c r="D1694" t="s">
        <v>306</v>
      </c>
      <c r="E1694">
        <v>53</v>
      </c>
      <c r="F1694">
        <v>474</v>
      </c>
      <c r="G1694">
        <v>425</v>
      </c>
      <c r="H1694">
        <v>392</v>
      </c>
      <c r="I1694">
        <v>356</v>
      </c>
      <c r="J1694">
        <v>388</v>
      </c>
      <c r="K1694">
        <v>414</v>
      </c>
      <c r="L1694">
        <v>400</v>
      </c>
      <c r="M1694">
        <v>340</v>
      </c>
      <c r="N1694">
        <v>389</v>
      </c>
      <c r="O1694">
        <v>423</v>
      </c>
      <c r="P1694">
        <v>405</v>
      </c>
      <c r="Q1694">
        <v>437</v>
      </c>
      <c r="R1694">
        <v>419</v>
      </c>
      <c r="S1694">
        <v>440</v>
      </c>
      <c r="T1694">
        <v>501</v>
      </c>
      <c r="U1694">
        <v>504</v>
      </c>
      <c r="V1694">
        <v>487</v>
      </c>
      <c r="W1694">
        <v>544</v>
      </c>
      <c r="X1694">
        <v>464</v>
      </c>
      <c r="Y1694">
        <v>482</v>
      </c>
    </row>
    <row r="1695" spans="1:25" x14ac:dyDescent="0.3">
      <c r="A1695" t="s">
        <v>10</v>
      </c>
      <c r="B1695" t="s">
        <v>9</v>
      </c>
      <c r="C1695" t="s">
        <v>245</v>
      </c>
      <c r="D1695" t="s">
        <v>306</v>
      </c>
      <c r="E1695">
        <v>54</v>
      </c>
      <c r="F1695">
        <v>482</v>
      </c>
      <c r="G1695">
        <v>476</v>
      </c>
      <c r="H1695">
        <v>422</v>
      </c>
      <c r="I1695">
        <v>391</v>
      </c>
      <c r="J1695">
        <v>355</v>
      </c>
      <c r="K1695">
        <v>391</v>
      </c>
      <c r="L1695">
        <v>418</v>
      </c>
      <c r="M1695">
        <v>393</v>
      </c>
      <c r="N1695">
        <v>337</v>
      </c>
      <c r="O1695">
        <v>392</v>
      </c>
      <c r="P1695">
        <v>417</v>
      </c>
      <c r="Q1695">
        <v>413</v>
      </c>
      <c r="R1695">
        <v>428</v>
      </c>
      <c r="S1695">
        <v>427</v>
      </c>
      <c r="T1695">
        <v>450</v>
      </c>
      <c r="U1695">
        <v>497</v>
      </c>
      <c r="V1695">
        <v>520</v>
      </c>
      <c r="W1695">
        <v>501</v>
      </c>
      <c r="X1695">
        <v>548</v>
      </c>
      <c r="Y1695">
        <v>474</v>
      </c>
    </row>
    <row r="1696" spans="1:25" x14ac:dyDescent="0.3">
      <c r="A1696" t="s">
        <v>10</v>
      </c>
      <c r="B1696" t="s">
        <v>9</v>
      </c>
      <c r="C1696" t="s">
        <v>245</v>
      </c>
      <c r="D1696" t="s">
        <v>306</v>
      </c>
      <c r="E1696">
        <v>55</v>
      </c>
      <c r="F1696">
        <v>428</v>
      </c>
      <c r="G1696">
        <v>480</v>
      </c>
      <c r="H1696">
        <v>482</v>
      </c>
      <c r="I1696">
        <v>414</v>
      </c>
      <c r="J1696">
        <v>392</v>
      </c>
      <c r="K1696">
        <v>360</v>
      </c>
      <c r="L1696">
        <v>384</v>
      </c>
      <c r="M1696">
        <v>431</v>
      </c>
      <c r="N1696">
        <v>381</v>
      </c>
      <c r="O1696">
        <v>329</v>
      </c>
      <c r="P1696">
        <v>388</v>
      </c>
      <c r="Q1696">
        <v>429</v>
      </c>
      <c r="R1696">
        <v>411</v>
      </c>
      <c r="S1696">
        <v>431</v>
      </c>
      <c r="T1696">
        <v>435</v>
      </c>
      <c r="U1696">
        <v>454</v>
      </c>
      <c r="V1696">
        <v>502</v>
      </c>
      <c r="W1696">
        <v>519</v>
      </c>
      <c r="X1696">
        <v>507</v>
      </c>
      <c r="Y1696">
        <v>555</v>
      </c>
    </row>
    <row r="1697" spans="1:25" x14ac:dyDescent="0.3">
      <c r="A1697" t="s">
        <v>10</v>
      </c>
      <c r="B1697" t="s">
        <v>9</v>
      </c>
      <c r="C1697" t="s">
        <v>245</v>
      </c>
      <c r="D1697" t="s">
        <v>306</v>
      </c>
      <c r="E1697">
        <v>56</v>
      </c>
      <c r="F1697">
        <v>401</v>
      </c>
      <c r="G1697">
        <v>428</v>
      </c>
      <c r="H1697">
        <v>479</v>
      </c>
      <c r="I1697">
        <v>489</v>
      </c>
      <c r="J1697">
        <v>421</v>
      </c>
      <c r="K1697">
        <v>402</v>
      </c>
      <c r="L1697">
        <v>357</v>
      </c>
      <c r="M1697">
        <v>384</v>
      </c>
      <c r="N1697">
        <v>425</v>
      </c>
      <c r="O1697">
        <v>381</v>
      </c>
      <c r="P1697">
        <v>332</v>
      </c>
      <c r="Q1697">
        <v>397</v>
      </c>
      <c r="R1697">
        <v>437</v>
      </c>
      <c r="S1697">
        <v>408</v>
      </c>
      <c r="T1697">
        <v>431</v>
      </c>
      <c r="U1697">
        <v>443</v>
      </c>
      <c r="V1697">
        <v>457</v>
      </c>
      <c r="W1697">
        <v>501</v>
      </c>
      <c r="X1697">
        <v>522</v>
      </c>
      <c r="Y1697">
        <v>513</v>
      </c>
    </row>
    <row r="1698" spans="1:25" x14ac:dyDescent="0.3">
      <c r="A1698" t="s">
        <v>10</v>
      </c>
      <c r="B1698" t="s">
        <v>9</v>
      </c>
      <c r="C1698" t="s">
        <v>245</v>
      </c>
      <c r="D1698" t="s">
        <v>306</v>
      </c>
      <c r="E1698">
        <v>57</v>
      </c>
      <c r="F1698">
        <v>394</v>
      </c>
      <c r="G1698">
        <v>402</v>
      </c>
      <c r="H1698">
        <v>432</v>
      </c>
      <c r="I1698">
        <v>473</v>
      </c>
      <c r="J1698">
        <v>489</v>
      </c>
      <c r="K1698">
        <v>414</v>
      </c>
      <c r="L1698">
        <v>393</v>
      </c>
      <c r="M1698">
        <v>344</v>
      </c>
      <c r="N1698">
        <v>370</v>
      </c>
      <c r="O1698">
        <v>426</v>
      </c>
      <c r="P1698">
        <v>378</v>
      </c>
      <c r="Q1698">
        <v>336</v>
      </c>
      <c r="R1698">
        <v>391</v>
      </c>
      <c r="S1698">
        <v>444</v>
      </c>
      <c r="T1698">
        <v>403</v>
      </c>
      <c r="U1698">
        <v>440</v>
      </c>
      <c r="V1698">
        <v>440</v>
      </c>
      <c r="W1698">
        <v>469</v>
      </c>
      <c r="X1698">
        <v>508</v>
      </c>
      <c r="Y1698">
        <v>536</v>
      </c>
    </row>
    <row r="1699" spans="1:25" x14ac:dyDescent="0.3">
      <c r="A1699" t="s">
        <v>10</v>
      </c>
      <c r="B1699" t="s">
        <v>9</v>
      </c>
      <c r="C1699" t="s">
        <v>245</v>
      </c>
      <c r="D1699" t="s">
        <v>306</v>
      </c>
      <c r="E1699">
        <v>58</v>
      </c>
      <c r="F1699">
        <v>356</v>
      </c>
      <c r="G1699">
        <v>401</v>
      </c>
      <c r="H1699">
        <v>398</v>
      </c>
      <c r="I1699">
        <v>432</v>
      </c>
      <c r="J1699">
        <v>473</v>
      </c>
      <c r="K1699">
        <v>481</v>
      </c>
      <c r="L1699">
        <v>415</v>
      </c>
      <c r="M1699">
        <v>393</v>
      </c>
      <c r="N1699">
        <v>336</v>
      </c>
      <c r="O1699">
        <v>373</v>
      </c>
      <c r="P1699">
        <v>414</v>
      </c>
      <c r="Q1699">
        <v>383</v>
      </c>
      <c r="R1699">
        <v>343</v>
      </c>
      <c r="S1699">
        <v>393</v>
      </c>
      <c r="T1699">
        <v>446</v>
      </c>
      <c r="U1699">
        <v>403</v>
      </c>
      <c r="V1699">
        <v>430</v>
      </c>
      <c r="W1699">
        <v>452</v>
      </c>
      <c r="X1699">
        <v>481</v>
      </c>
      <c r="Y1699">
        <v>517</v>
      </c>
    </row>
    <row r="1700" spans="1:25" x14ac:dyDescent="0.3">
      <c r="A1700" t="s">
        <v>10</v>
      </c>
      <c r="B1700" t="s">
        <v>9</v>
      </c>
      <c r="C1700" t="s">
        <v>245</v>
      </c>
      <c r="D1700" t="s">
        <v>306</v>
      </c>
      <c r="E1700">
        <v>59</v>
      </c>
      <c r="F1700">
        <v>303</v>
      </c>
      <c r="G1700">
        <v>361</v>
      </c>
      <c r="H1700">
        <v>391</v>
      </c>
      <c r="I1700">
        <v>396</v>
      </c>
      <c r="J1700">
        <v>436</v>
      </c>
      <c r="K1700">
        <v>476</v>
      </c>
      <c r="L1700">
        <v>477</v>
      </c>
      <c r="M1700">
        <v>412</v>
      </c>
      <c r="N1700">
        <v>387</v>
      </c>
      <c r="O1700">
        <v>325</v>
      </c>
      <c r="P1700">
        <v>375</v>
      </c>
      <c r="Q1700">
        <v>419</v>
      </c>
      <c r="R1700">
        <v>386</v>
      </c>
      <c r="S1700">
        <v>342</v>
      </c>
      <c r="T1700">
        <v>389</v>
      </c>
      <c r="U1700">
        <v>454</v>
      </c>
      <c r="V1700">
        <v>411</v>
      </c>
      <c r="W1700">
        <v>442</v>
      </c>
      <c r="X1700">
        <v>447</v>
      </c>
      <c r="Y1700">
        <v>491</v>
      </c>
    </row>
    <row r="1701" spans="1:25" x14ac:dyDescent="0.3">
      <c r="A1701" t="s">
        <v>10</v>
      </c>
      <c r="B1701" t="s">
        <v>9</v>
      </c>
      <c r="C1701" t="s">
        <v>245</v>
      </c>
      <c r="D1701" t="s">
        <v>306</v>
      </c>
      <c r="E1701">
        <v>60</v>
      </c>
      <c r="F1701">
        <v>295</v>
      </c>
      <c r="G1701">
        <v>297</v>
      </c>
      <c r="H1701">
        <v>370</v>
      </c>
      <c r="I1701">
        <v>394</v>
      </c>
      <c r="J1701">
        <v>399</v>
      </c>
      <c r="K1701">
        <v>440</v>
      </c>
      <c r="L1701">
        <v>478</v>
      </c>
      <c r="M1701">
        <v>472</v>
      </c>
      <c r="N1701">
        <v>413</v>
      </c>
      <c r="O1701">
        <v>382</v>
      </c>
      <c r="P1701">
        <v>320</v>
      </c>
      <c r="Q1701">
        <v>373</v>
      </c>
      <c r="R1701">
        <v>412</v>
      </c>
      <c r="S1701">
        <v>387</v>
      </c>
      <c r="T1701">
        <v>350</v>
      </c>
      <c r="U1701">
        <v>396</v>
      </c>
      <c r="V1701">
        <v>462</v>
      </c>
      <c r="W1701">
        <v>415</v>
      </c>
      <c r="X1701">
        <v>434</v>
      </c>
      <c r="Y1701">
        <v>445</v>
      </c>
    </row>
    <row r="1702" spans="1:25" x14ac:dyDescent="0.3">
      <c r="A1702" t="s">
        <v>10</v>
      </c>
      <c r="B1702" t="s">
        <v>9</v>
      </c>
      <c r="C1702" t="s">
        <v>245</v>
      </c>
      <c r="D1702" t="s">
        <v>306</v>
      </c>
      <c r="E1702">
        <v>61</v>
      </c>
      <c r="F1702">
        <v>334</v>
      </c>
      <c r="G1702">
        <v>295</v>
      </c>
      <c r="H1702">
        <v>305</v>
      </c>
      <c r="I1702">
        <v>375</v>
      </c>
      <c r="J1702">
        <v>387</v>
      </c>
      <c r="K1702">
        <v>407</v>
      </c>
      <c r="L1702">
        <v>430</v>
      </c>
      <c r="M1702">
        <v>466</v>
      </c>
      <c r="N1702">
        <v>464</v>
      </c>
      <c r="O1702">
        <v>417</v>
      </c>
      <c r="P1702">
        <v>382</v>
      </c>
      <c r="Q1702">
        <v>314</v>
      </c>
      <c r="R1702">
        <v>376</v>
      </c>
      <c r="S1702">
        <v>405</v>
      </c>
      <c r="T1702">
        <v>388</v>
      </c>
      <c r="U1702">
        <v>344</v>
      </c>
      <c r="V1702">
        <v>397</v>
      </c>
      <c r="W1702">
        <v>465</v>
      </c>
      <c r="X1702">
        <v>425</v>
      </c>
      <c r="Y1702">
        <v>451</v>
      </c>
    </row>
    <row r="1703" spans="1:25" x14ac:dyDescent="0.3">
      <c r="A1703" t="s">
        <v>10</v>
      </c>
      <c r="B1703" t="s">
        <v>9</v>
      </c>
      <c r="C1703" t="s">
        <v>245</v>
      </c>
      <c r="D1703" t="s">
        <v>306</v>
      </c>
      <c r="E1703">
        <v>62</v>
      </c>
      <c r="F1703">
        <v>303</v>
      </c>
      <c r="G1703">
        <v>335</v>
      </c>
      <c r="H1703">
        <v>306</v>
      </c>
      <c r="I1703">
        <v>304</v>
      </c>
      <c r="J1703">
        <v>373</v>
      </c>
      <c r="K1703">
        <v>384</v>
      </c>
      <c r="L1703">
        <v>392</v>
      </c>
      <c r="M1703">
        <v>427</v>
      </c>
      <c r="N1703">
        <v>462</v>
      </c>
      <c r="O1703">
        <v>454</v>
      </c>
      <c r="P1703">
        <v>418</v>
      </c>
      <c r="Q1703">
        <v>386</v>
      </c>
      <c r="R1703">
        <v>312</v>
      </c>
      <c r="S1703">
        <v>374</v>
      </c>
      <c r="T1703">
        <v>397</v>
      </c>
      <c r="U1703">
        <v>390</v>
      </c>
      <c r="V1703">
        <v>340</v>
      </c>
      <c r="W1703">
        <v>404</v>
      </c>
      <c r="X1703">
        <v>465</v>
      </c>
      <c r="Y1703">
        <v>438</v>
      </c>
    </row>
    <row r="1704" spans="1:25" x14ac:dyDescent="0.3">
      <c r="A1704" t="s">
        <v>10</v>
      </c>
      <c r="B1704" t="s">
        <v>9</v>
      </c>
      <c r="C1704" t="s">
        <v>245</v>
      </c>
      <c r="D1704" t="s">
        <v>306</v>
      </c>
      <c r="E1704">
        <v>63</v>
      </c>
      <c r="F1704">
        <v>306</v>
      </c>
      <c r="G1704">
        <v>296</v>
      </c>
      <c r="H1704">
        <v>333</v>
      </c>
      <c r="I1704">
        <v>317</v>
      </c>
      <c r="J1704">
        <v>302</v>
      </c>
      <c r="K1704">
        <v>372</v>
      </c>
      <c r="L1704">
        <v>376</v>
      </c>
      <c r="M1704">
        <v>393</v>
      </c>
      <c r="N1704">
        <v>422</v>
      </c>
      <c r="O1704">
        <v>455</v>
      </c>
      <c r="P1704">
        <v>448</v>
      </c>
      <c r="Q1704">
        <v>421</v>
      </c>
      <c r="R1704">
        <v>379</v>
      </c>
      <c r="S1704">
        <v>316</v>
      </c>
      <c r="T1704">
        <v>383</v>
      </c>
      <c r="U1704">
        <v>398</v>
      </c>
      <c r="V1704">
        <v>392</v>
      </c>
      <c r="W1704">
        <v>343</v>
      </c>
      <c r="X1704">
        <v>403</v>
      </c>
      <c r="Y1704">
        <v>469</v>
      </c>
    </row>
    <row r="1705" spans="1:25" x14ac:dyDescent="0.3">
      <c r="A1705" t="s">
        <v>10</v>
      </c>
      <c r="B1705" t="s">
        <v>9</v>
      </c>
      <c r="C1705" t="s">
        <v>245</v>
      </c>
      <c r="D1705" t="s">
        <v>306</v>
      </c>
      <c r="E1705">
        <v>64</v>
      </c>
      <c r="F1705">
        <v>282</v>
      </c>
      <c r="G1705">
        <v>305</v>
      </c>
      <c r="H1705">
        <v>295</v>
      </c>
      <c r="I1705">
        <v>329</v>
      </c>
      <c r="J1705">
        <v>317</v>
      </c>
      <c r="K1705">
        <v>302</v>
      </c>
      <c r="L1705">
        <v>367</v>
      </c>
      <c r="M1705">
        <v>373</v>
      </c>
      <c r="N1705">
        <v>395</v>
      </c>
      <c r="O1705">
        <v>414</v>
      </c>
      <c r="P1705">
        <v>448</v>
      </c>
      <c r="Q1705">
        <v>447</v>
      </c>
      <c r="R1705">
        <v>423</v>
      </c>
      <c r="S1705">
        <v>381</v>
      </c>
      <c r="T1705">
        <v>315</v>
      </c>
      <c r="U1705">
        <v>384</v>
      </c>
      <c r="V1705">
        <v>405</v>
      </c>
      <c r="W1705">
        <v>397</v>
      </c>
      <c r="X1705">
        <v>351</v>
      </c>
      <c r="Y1705">
        <v>401</v>
      </c>
    </row>
    <row r="1706" spans="1:25" x14ac:dyDescent="0.3">
      <c r="A1706" t="s">
        <v>10</v>
      </c>
      <c r="B1706" t="s">
        <v>9</v>
      </c>
      <c r="C1706" t="s">
        <v>245</v>
      </c>
      <c r="D1706" t="s">
        <v>306</v>
      </c>
      <c r="E1706">
        <v>65</v>
      </c>
      <c r="F1706">
        <v>303</v>
      </c>
      <c r="G1706">
        <v>283</v>
      </c>
      <c r="H1706">
        <v>312</v>
      </c>
      <c r="I1706">
        <v>296</v>
      </c>
      <c r="J1706">
        <v>330</v>
      </c>
      <c r="K1706">
        <v>306</v>
      </c>
      <c r="L1706">
        <v>307</v>
      </c>
      <c r="M1706">
        <v>365</v>
      </c>
      <c r="N1706">
        <v>362</v>
      </c>
      <c r="O1706">
        <v>390</v>
      </c>
      <c r="P1706">
        <v>411</v>
      </c>
      <c r="Q1706">
        <v>445</v>
      </c>
      <c r="R1706">
        <v>448</v>
      </c>
      <c r="S1706">
        <v>419</v>
      </c>
      <c r="T1706">
        <v>393</v>
      </c>
      <c r="U1706">
        <v>318</v>
      </c>
      <c r="V1706">
        <v>381</v>
      </c>
      <c r="W1706">
        <v>398</v>
      </c>
      <c r="X1706">
        <v>402</v>
      </c>
      <c r="Y1706">
        <v>343</v>
      </c>
    </row>
    <row r="1707" spans="1:25" x14ac:dyDescent="0.3">
      <c r="A1707" t="s">
        <v>10</v>
      </c>
      <c r="B1707" t="s">
        <v>9</v>
      </c>
      <c r="C1707" t="s">
        <v>245</v>
      </c>
      <c r="D1707" t="s">
        <v>306</v>
      </c>
      <c r="E1707">
        <v>66</v>
      </c>
      <c r="F1707">
        <v>273</v>
      </c>
      <c r="G1707">
        <v>309</v>
      </c>
      <c r="H1707">
        <v>279</v>
      </c>
      <c r="I1707">
        <v>316</v>
      </c>
      <c r="J1707">
        <v>288</v>
      </c>
      <c r="K1707">
        <v>326</v>
      </c>
      <c r="L1707">
        <v>304</v>
      </c>
      <c r="M1707">
        <v>303</v>
      </c>
      <c r="N1707">
        <v>353</v>
      </c>
      <c r="O1707">
        <v>360</v>
      </c>
      <c r="P1707">
        <v>390</v>
      </c>
      <c r="Q1707">
        <v>411</v>
      </c>
      <c r="R1707">
        <v>439</v>
      </c>
      <c r="S1707">
        <v>444</v>
      </c>
      <c r="T1707">
        <v>417</v>
      </c>
      <c r="U1707">
        <v>389</v>
      </c>
      <c r="V1707">
        <v>312</v>
      </c>
      <c r="W1707">
        <v>382</v>
      </c>
      <c r="X1707">
        <v>399</v>
      </c>
      <c r="Y1707">
        <v>408</v>
      </c>
    </row>
    <row r="1708" spans="1:25" x14ac:dyDescent="0.3">
      <c r="A1708" t="s">
        <v>10</v>
      </c>
      <c r="B1708" t="s">
        <v>9</v>
      </c>
      <c r="C1708" t="s">
        <v>245</v>
      </c>
      <c r="D1708" t="s">
        <v>306</v>
      </c>
      <c r="E1708">
        <v>67</v>
      </c>
      <c r="F1708">
        <v>282</v>
      </c>
      <c r="G1708">
        <v>277</v>
      </c>
      <c r="H1708">
        <v>300</v>
      </c>
      <c r="I1708">
        <v>277</v>
      </c>
      <c r="J1708">
        <v>307</v>
      </c>
      <c r="K1708">
        <v>289</v>
      </c>
      <c r="L1708">
        <v>319</v>
      </c>
      <c r="M1708">
        <v>298</v>
      </c>
      <c r="N1708">
        <v>299</v>
      </c>
      <c r="O1708">
        <v>350</v>
      </c>
      <c r="P1708">
        <v>355</v>
      </c>
      <c r="Q1708">
        <v>388</v>
      </c>
      <c r="R1708">
        <v>406</v>
      </c>
      <c r="S1708">
        <v>437</v>
      </c>
      <c r="T1708">
        <v>458</v>
      </c>
      <c r="U1708">
        <v>416</v>
      </c>
      <c r="V1708">
        <v>387</v>
      </c>
      <c r="W1708">
        <v>304</v>
      </c>
      <c r="X1708">
        <v>371</v>
      </c>
      <c r="Y1708">
        <v>402</v>
      </c>
    </row>
    <row r="1709" spans="1:25" x14ac:dyDescent="0.3">
      <c r="A1709" t="s">
        <v>10</v>
      </c>
      <c r="B1709" t="s">
        <v>9</v>
      </c>
      <c r="C1709" t="s">
        <v>245</v>
      </c>
      <c r="D1709" t="s">
        <v>306</v>
      </c>
      <c r="E1709">
        <v>68</v>
      </c>
      <c r="F1709">
        <v>249</v>
      </c>
      <c r="G1709">
        <v>277</v>
      </c>
      <c r="H1709">
        <v>269</v>
      </c>
      <c r="I1709">
        <v>287</v>
      </c>
      <c r="J1709">
        <v>273</v>
      </c>
      <c r="K1709">
        <v>298</v>
      </c>
      <c r="L1709">
        <v>282</v>
      </c>
      <c r="M1709">
        <v>309</v>
      </c>
      <c r="N1709">
        <v>288</v>
      </c>
      <c r="O1709">
        <v>292</v>
      </c>
      <c r="P1709">
        <v>338</v>
      </c>
      <c r="Q1709">
        <v>343</v>
      </c>
      <c r="R1709">
        <v>382</v>
      </c>
      <c r="S1709">
        <v>398</v>
      </c>
      <c r="T1709">
        <v>435</v>
      </c>
      <c r="U1709">
        <v>451</v>
      </c>
      <c r="V1709">
        <v>411</v>
      </c>
      <c r="W1709">
        <v>379</v>
      </c>
      <c r="X1709">
        <v>302</v>
      </c>
      <c r="Y1709">
        <v>375</v>
      </c>
    </row>
    <row r="1710" spans="1:25" x14ac:dyDescent="0.3">
      <c r="A1710" t="s">
        <v>10</v>
      </c>
      <c r="B1710" t="s">
        <v>9</v>
      </c>
      <c r="C1710" t="s">
        <v>245</v>
      </c>
      <c r="D1710" t="s">
        <v>306</v>
      </c>
      <c r="E1710">
        <v>69</v>
      </c>
      <c r="F1710">
        <v>249</v>
      </c>
      <c r="G1710">
        <v>254</v>
      </c>
      <c r="H1710">
        <v>272</v>
      </c>
      <c r="I1710">
        <v>275</v>
      </c>
      <c r="J1710">
        <v>278</v>
      </c>
      <c r="K1710">
        <v>264</v>
      </c>
      <c r="L1710">
        <v>293</v>
      </c>
      <c r="M1710">
        <v>273</v>
      </c>
      <c r="N1710">
        <v>305</v>
      </c>
      <c r="O1710">
        <v>284</v>
      </c>
      <c r="P1710">
        <v>285</v>
      </c>
      <c r="Q1710">
        <v>325</v>
      </c>
      <c r="R1710">
        <v>342</v>
      </c>
      <c r="S1710">
        <v>383</v>
      </c>
      <c r="T1710">
        <v>397</v>
      </c>
      <c r="U1710">
        <v>429</v>
      </c>
      <c r="V1710">
        <v>440</v>
      </c>
      <c r="W1710">
        <v>401</v>
      </c>
      <c r="X1710">
        <v>385</v>
      </c>
      <c r="Y1710">
        <v>296</v>
      </c>
    </row>
    <row r="1711" spans="1:25" x14ac:dyDescent="0.3">
      <c r="A1711" t="s">
        <v>10</v>
      </c>
      <c r="B1711" t="s">
        <v>9</v>
      </c>
      <c r="C1711" t="s">
        <v>245</v>
      </c>
      <c r="D1711" t="s">
        <v>306</v>
      </c>
      <c r="E1711">
        <v>70</v>
      </c>
      <c r="F1711">
        <v>234</v>
      </c>
      <c r="G1711">
        <v>242</v>
      </c>
      <c r="H1711">
        <v>249</v>
      </c>
      <c r="I1711">
        <v>267</v>
      </c>
      <c r="J1711">
        <v>271</v>
      </c>
      <c r="K1711">
        <v>269</v>
      </c>
      <c r="L1711">
        <v>257</v>
      </c>
      <c r="M1711">
        <v>287</v>
      </c>
      <c r="N1711">
        <v>268</v>
      </c>
      <c r="O1711">
        <v>296</v>
      </c>
      <c r="P1711">
        <v>276</v>
      </c>
      <c r="Q1711">
        <v>277</v>
      </c>
      <c r="R1711">
        <v>323</v>
      </c>
      <c r="S1711">
        <v>330</v>
      </c>
      <c r="T1711">
        <v>375</v>
      </c>
      <c r="U1711">
        <v>391</v>
      </c>
      <c r="V1711">
        <v>427</v>
      </c>
      <c r="W1711">
        <v>438</v>
      </c>
      <c r="X1711">
        <v>403</v>
      </c>
      <c r="Y1711">
        <v>379</v>
      </c>
    </row>
    <row r="1712" spans="1:25" x14ac:dyDescent="0.3">
      <c r="A1712" t="s">
        <v>10</v>
      </c>
      <c r="B1712" t="s">
        <v>9</v>
      </c>
      <c r="C1712" t="s">
        <v>245</v>
      </c>
      <c r="D1712" t="s">
        <v>306</v>
      </c>
      <c r="E1712">
        <v>71</v>
      </c>
      <c r="F1712">
        <v>237</v>
      </c>
      <c r="G1712">
        <v>231</v>
      </c>
      <c r="H1712">
        <v>236</v>
      </c>
      <c r="I1712">
        <v>243</v>
      </c>
      <c r="J1712">
        <v>261</v>
      </c>
      <c r="K1712">
        <v>265</v>
      </c>
      <c r="L1712">
        <v>266</v>
      </c>
      <c r="M1712">
        <v>249</v>
      </c>
      <c r="N1712">
        <v>279</v>
      </c>
      <c r="O1712">
        <v>261</v>
      </c>
      <c r="P1712">
        <v>285</v>
      </c>
      <c r="Q1712">
        <v>277</v>
      </c>
      <c r="R1712">
        <v>278</v>
      </c>
      <c r="S1712">
        <v>322</v>
      </c>
      <c r="T1712">
        <v>321</v>
      </c>
      <c r="U1712">
        <v>360</v>
      </c>
      <c r="V1712">
        <v>394</v>
      </c>
      <c r="W1712">
        <v>415</v>
      </c>
      <c r="X1712">
        <v>425</v>
      </c>
      <c r="Y1712">
        <v>400</v>
      </c>
    </row>
    <row r="1713" spans="1:25" x14ac:dyDescent="0.3">
      <c r="A1713" t="s">
        <v>10</v>
      </c>
      <c r="B1713" t="s">
        <v>9</v>
      </c>
      <c r="C1713" t="s">
        <v>245</v>
      </c>
      <c r="D1713" t="s">
        <v>306</v>
      </c>
      <c r="E1713">
        <v>72</v>
      </c>
      <c r="F1713">
        <v>188</v>
      </c>
      <c r="G1713">
        <v>233</v>
      </c>
      <c r="H1713">
        <v>219</v>
      </c>
      <c r="I1713">
        <v>230</v>
      </c>
      <c r="J1713">
        <v>240</v>
      </c>
      <c r="K1713">
        <v>256</v>
      </c>
      <c r="L1713">
        <v>250</v>
      </c>
      <c r="M1713">
        <v>267</v>
      </c>
      <c r="N1713">
        <v>245</v>
      </c>
      <c r="O1713">
        <v>267</v>
      </c>
      <c r="P1713">
        <v>257</v>
      </c>
      <c r="Q1713">
        <v>279</v>
      </c>
      <c r="R1713">
        <v>276</v>
      </c>
      <c r="S1713">
        <v>279</v>
      </c>
      <c r="T1713">
        <v>315</v>
      </c>
      <c r="U1713">
        <v>321</v>
      </c>
      <c r="V1713">
        <v>352</v>
      </c>
      <c r="W1713">
        <v>383</v>
      </c>
      <c r="X1713">
        <v>412</v>
      </c>
      <c r="Y1713">
        <v>426</v>
      </c>
    </row>
    <row r="1714" spans="1:25" x14ac:dyDescent="0.3">
      <c r="A1714" t="s">
        <v>10</v>
      </c>
      <c r="B1714" t="s">
        <v>9</v>
      </c>
      <c r="C1714" t="s">
        <v>245</v>
      </c>
      <c r="D1714" t="s">
        <v>306</v>
      </c>
      <c r="E1714">
        <v>73</v>
      </c>
      <c r="F1714">
        <v>207</v>
      </c>
      <c r="G1714">
        <v>184</v>
      </c>
      <c r="H1714">
        <v>226</v>
      </c>
      <c r="I1714">
        <v>207</v>
      </c>
      <c r="J1714">
        <v>224</v>
      </c>
      <c r="K1714">
        <v>233</v>
      </c>
      <c r="L1714">
        <v>253</v>
      </c>
      <c r="M1714">
        <v>243</v>
      </c>
      <c r="N1714">
        <v>260</v>
      </c>
      <c r="O1714">
        <v>242</v>
      </c>
      <c r="P1714">
        <v>258</v>
      </c>
      <c r="Q1714">
        <v>241</v>
      </c>
      <c r="R1714">
        <v>272</v>
      </c>
      <c r="S1714">
        <v>279</v>
      </c>
      <c r="T1714">
        <v>265</v>
      </c>
      <c r="U1714">
        <v>303</v>
      </c>
      <c r="V1714">
        <v>307</v>
      </c>
      <c r="W1714">
        <v>355</v>
      </c>
      <c r="X1714">
        <v>383</v>
      </c>
      <c r="Y1714">
        <v>413</v>
      </c>
    </row>
    <row r="1715" spans="1:25" x14ac:dyDescent="0.3">
      <c r="A1715" t="s">
        <v>10</v>
      </c>
      <c r="B1715" t="s">
        <v>9</v>
      </c>
      <c r="C1715" t="s">
        <v>245</v>
      </c>
      <c r="D1715" t="s">
        <v>306</v>
      </c>
      <c r="E1715">
        <v>74</v>
      </c>
      <c r="F1715">
        <v>153</v>
      </c>
      <c r="G1715">
        <v>201</v>
      </c>
      <c r="H1715">
        <v>182</v>
      </c>
      <c r="I1715">
        <v>215</v>
      </c>
      <c r="J1715">
        <v>204</v>
      </c>
      <c r="K1715">
        <v>217</v>
      </c>
      <c r="L1715">
        <v>223</v>
      </c>
      <c r="M1715">
        <v>249</v>
      </c>
      <c r="N1715">
        <v>235</v>
      </c>
      <c r="O1715">
        <v>243</v>
      </c>
      <c r="P1715">
        <v>231</v>
      </c>
      <c r="Q1715">
        <v>250</v>
      </c>
      <c r="R1715">
        <v>233</v>
      </c>
      <c r="S1715">
        <v>266</v>
      </c>
      <c r="T1715">
        <v>276</v>
      </c>
      <c r="U1715">
        <v>263</v>
      </c>
      <c r="V1715">
        <v>299</v>
      </c>
      <c r="W1715">
        <v>299</v>
      </c>
      <c r="X1715">
        <v>357</v>
      </c>
      <c r="Y1715">
        <v>374</v>
      </c>
    </row>
    <row r="1716" spans="1:25" x14ac:dyDescent="0.3">
      <c r="A1716" t="s">
        <v>10</v>
      </c>
      <c r="B1716" t="s">
        <v>9</v>
      </c>
      <c r="C1716" t="s">
        <v>245</v>
      </c>
      <c r="D1716" t="s">
        <v>306</v>
      </c>
      <c r="E1716">
        <v>75</v>
      </c>
      <c r="F1716">
        <v>182</v>
      </c>
      <c r="G1716">
        <v>147</v>
      </c>
      <c r="H1716">
        <v>192</v>
      </c>
      <c r="I1716">
        <v>171</v>
      </c>
      <c r="J1716">
        <v>209</v>
      </c>
      <c r="K1716">
        <v>196</v>
      </c>
      <c r="L1716">
        <v>219</v>
      </c>
      <c r="M1716">
        <v>214</v>
      </c>
      <c r="N1716">
        <v>237</v>
      </c>
      <c r="O1716">
        <v>224</v>
      </c>
      <c r="P1716">
        <v>243</v>
      </c>
      <c r="Q1716">
        <v>229</v>
      </c>
      <c r="R1716">
        <v>240</v>
      </c>
      <c r="S1716">
        <v>222</v>
      </c>
      <c r="T1716">
        <v>263</v>
      </c>
      <c r="U1716">
        <v>268</v>
      </c>
      <c r="V1716">
        <v>251</v>
      </c>
      <c r="W1716">
        <v>294</v>
      </c>
      <c r="X1716">
        <v>289</v>
      </c>
      <c r="Y1716">
        <v>341</v>
      </c>
    </row>
    <row r="1717" spans="1:25" x14ac:dyDescent="0.3">
      <c r="A1717" t="s">
        <v>10</v>
      </c>
      <c r="B1717" t="s">
        <v>9</v>
      </c>
      <c r="C1717" t="s">
        <v>245</v>
      </c>
      <c r="D1717" t="s">
        <v>306</v>
      </c>
      <c r="E1717">
        <v>76</v>
      </c>
      <c r="F1717">
        <v>175</v>
      </c>
      <c r="G1717">
        <v>174</v>
      </c>
      <c r="H1717">
        <v>144</v>
      </c>
      <c r="I1717">
        <v>181</v>
      </c>
      <c r="J1717">
        <v>163</v>
      </c>
      <c r="K1717">
        <v>206</v>
      </c>
      <c r="L1717">
        <v>186</v>
      </c>
      <c r="M1717">
        <v>205</v>
      </c>
      <c r="N1717">
        <v>206</v>
      </c>
      <c r="O1717">
        <v>230</v>
      </c>
      <c r="P1717">
        <v>213</v>
      </c>
      <c r="Q1717">
        <v>237</v>
      </c>
      <c r="R1717">
        <v>229</v>
      </c>
      <c r="S1717">
        <v>233</v>
      </c>
      <c r="T1717">
        <v>215</v>
      </c>
      <c r="U1717">
        <v>255</v>
      </c>
      <c r="V1717">
        <v>266</v>
      </c>
      <c r="W1717">
        <v>242</v>
      </c>
      <c r="X1717">
        <v>289</v>
      </c>
      <c r="Y1717">
        <v>282</v>
      </c>
    </row>
    <row r="1718" spans="1:25" x14ac:dyDescent="0.3">
      <c r="A1718" t="s">
        <v>10</v>
      </c>
      <c r="B1718" t="s">
        <v>9</v>
      </c>
      <c r="C1718" t="s">
        <v>245</v>
      </c>
      <c r="D1718" t="s">
        <v>306</v>
      </c>
      <c r="E1718">
        <v>77</v>
      </c>
      <c r="F1718">
        <v>143</v>
      </c>
      <c r="G1718">
        <v>170</v>
      </c>
      <c r="H1718">
        <v>154</v>
      </c>
      <c r="I1718">
        <v>140</v>
      </c>
      <c r="J1718">
        <v>179</v>
      </c>
      <c r="K1718">
        <v>160</v>
      </c>
      <c r="L1718">
        <v>205</v>
      </c>
      <c r="M1718">
        <v>179</v>
      </c>
      <c r="N1718">
        <v>191</v>
      </c>
      <c r="O1718">
        <v>195</v>
      </c>
      <c r="P1718">
        <v>221</v>
      </c>
      <c r="Q1718">
        <v>210</v>
      </c>
      <c r="R1718">
        <v>229</v>
      </c>
      <c r="S1718">
        <v>220</v>
      </c>
      <c r="T1718">
        <v>217</v>
      </c>
      <c r="U1718">
        <v>209</v>
      </c>
      <c r="V1718">
        <v>247</v>
      </c>
      <c r="W1718">
        <v>262</v>
      </c>
      <c r="X1718">
        <v>222</v>
      </c>
      <c r="Y1718">
        <v>276</v>
      </c>
    </row>
    <row r="1719" spans="1:25" x14ac:dyDescent="0.3">
      <c r="A1719" t="s">
        <v>10</v>
      </c>
      <c r="B1719" t="s">
        <v>9</v>
      </c>
      <c r="C1719" t="s">
        <v>245</v>
      </c>
      <c r="D1719" t="s">
        <v>306</v>
      </c>
      <c r="E1719">
        <v>78</v>
      </c>
      <c r="F1719">
        <v>147</v>
      </c>
      <c r="G1719">
        <v>132</v>
      </c>
      <c r="H1719">
        <v>166</v>
      </c>
      <c r="I1719">
        <v>141</v>
      </c>
      <c r="J1719">
        <v>132</v>
      </c>
      <c r="K1719">
        <v>174</v>
      </c>
      <c r="L1719">
        <v>150</v>
      </c>
      <c r="M1719">
        <v>204</v>
      </c>
      <c r="N1719">
        <v>172</v>
      </c>
      <c r="O1719">
        <v>183</v>
      </c>
      <c r="P1719">
        <v>183</v>
      </c>
      <c r="Q1719">
        <v>205</v>
      </c>
      <c r="R1719">
        <v>205</v>
      </c>
      <c r="S1719">
        <v>214</v>
      </c>
      <c r="T1719">
        <v>213</v>
      </c>
      <c r="U1719">
        <v>211</v>
      </c>
      <c r="V1719">
        <v>200</v>
      </c>
      <c r="W1719">
        <v>236</v>
      </c>
      <c r="X1719">
        <v>252</v>
      </c>
      <c r="Y1719">
        <v>214</v>
      </c>
    </row>
    <row r="1720" spans="1:25" x14ac:dyDescent="0.3">
      <c r="A1720" t="s">
        <v>10</v>
      </c>
      <c r="B1720" t="s">
        <v>9</v>
      </c>
      <c r="C1720" t="s">
        <v>245</v>
      </c>
      <c r="D1720" t="s">
        <v>306</v>
      </c>
      <c r="E1720">
        <v>79</v>
      </c>
      <c r="F1720">
        <v>149</v>
      </c>
      <c r="G1720">
        <v>139</v>
      </c>
      <c r="H1720">
        <v>127</v>
      </c>
      <c r="I1720">
        <v>157</v>
      </c>
      <c r="J1720">
        <v>133</v>
      </c>
      <c r="K1720">
        <v>124</v>
      </c>
      <c r="L1720">
        <v>166</v>
      </c>
      <c r="M1720">
        <v>136</v>
      </c>
      <c r="N1720">
        <v>190</v>
      </c>
      <c r="O1720">
        <v>157</v>
      </c>
      <c r="P1720">
        <v>174</v>
      </c>
      <c r="Q1720">
        <v>179</v>
      </c>
      <c r="R1720">
        <v>205</v>
      </c>
      <c r="S1720">
        <v>195</v>
      </c>
      <c r="T1720">
        <v>199</v>
      </c>
      <c r="U1720">
        <v>200</v>
      </c>
      <c r="V1720">
        <v>200</v>
      </c>
      <c r="W1720">
        <v>194</v>
      </c>
      <c r="X1720">
        <v>227</v>
      </c>
      <c r="Y1720">
        <v>242</v>
      </c>
    </row>
    <row r="1721" spans="1:25" x14ac:dyDescent="0.3">
      <c r="A1721" t="s">
        <v>10</v>
      </c>
      <c r="B1721" t="s">
        <v>9</v>
      </c>
      <c r="C1721" t="s">
        <v>245</v>
      </c>
      <c r="D1721" t="s">
        <v>306</v>
      </c>
      <c r="E1721">
        <v>80</v>
      </c>
      <c r="F1721">
        <v>150</v>
      </c>
      <c r="G1721">
        <v>134</v>
      </c>
      <c r="H1721">
        <v>129</v>
      </c>
      <c r="I1721">
        <v>122</v>
      </c>
      <c r="J1721">
        <v>149</v>
      </c>
      <c r="K1721">
        <v>125</v>
      </c>
      <c r="L1721">
        <v>119</v>
      </c>
      <c r="M1721">
        <v>154</v>
      </c>
      <c r="N1721">
        <v>127</v>
      </c>
      <c r="O1721">
        <v>177</v>
      </c>
      <c r="P1721">
        <v>147</v>
      </c>
      <c r="Q1721">
        <v>164</v>
      </c>
      <c r="R1721">
        <v>163</v>
      </c>
      <c r="S1721">
        <v>197</v>
      </c>
      <c r="T1721">
        <v>185</v>
      </c>
      <c r="U1721">
        <v>193</v>
      </c>
      <c r="V1721">
        <v>180</v>
      </c>
      <c r="W1721">
        <v>189</v>
      </c>
      <c r="X1721">
        <v>182</v>
      </c>
      <c r="Y1721">
        <v>212</v>
      </c>
    </row>
    <row r="1722" spans="1:25" x14ac:dyDescent="0.3">
      <c r="A1722" t="s">
        <v>10</v>
      </c>
      <c r="B1722" t="s">
        <v>9</v>
      </c>
      <c r="C1722" t="s">
        <v>245</v>
      </c>
      <c r="D1722" t="s">
        <v>306</v>
      </c>
      <c r="E1722">
        <v>81</v>
      </c>
      <c r="F1722">
        <v>124</v>
      </c>
      <c r="G1722">
        <v>139</v>
      </c>
      <c r="H1722">
        <v>126</v>
      </c>
      <c r="I1722">
        <v>120</v>
      </c>
      <c r="J1722">
        <v>111</v>
      </c>
      <c r="K1722">
        <v>141</v>
      </c>
      <c r="L1722">
        <v>115</v>
      </c>
      <c r="M1722">
        <v>115</v>
      </c>
      <c r="N1722">
        <v>145</v>
      </c>
      <c r="O1722">
        <v>121</v>
      </c>
      <c r="P1722">
        <v>166</v>
      </c>
      <c r="Q1722">
        <v>138</v>
      </c>
      <c r="R1722">
        <v>153</v>
      </c>
      <c r="S1722">
        <v>154</v>
      </c>
      <c r="T1722">
        <v>184</v>
      </c>
      <c r="U1722">
        <v>177</v>
      </c>
      <c r="V1722">
        <v>188</v>
      </c>
      <c r="W1722">
        <v>166</v>
      </c>
      <c r="X1722">
        <v>177</v>
      </c>
      <c r="Y1722">
        <v>171</v>
      </c>
    </row>
    <row r="1723" spans="1:25" x14ac:dyDescent="0.3">
      <c r="A1723" t="s">
        <v>10</v>
      </c>
      <c r="B1723" t="s">
        <v>9</v>
      </c>
      <c r="C1723" t="s">
        <v>245</v>
      </c>
      <c r="D1723" t="s">
        <v>306</v>
      </c>
      <c r="E1723">
        <v>82</v>
      </c>
      <c r="F1723">
        <v>84</v>
      </c>
      <c r="G1723">
        <v>111</v>
      </c>
      <c r="H1723">
        <v>122</v>
      </c>
      <c r="I1723">
        <v>112</v>
      </c>
      <c r="J1723">
        <v>104</v>
      </c>
      <c r="K1723">
        <v>106</v>
      </c>
      <c r="L1723">
        <v>125</v>
      </c>
      <c r="M1723">
        <v>110</v>
      </c>
      <c r="N1723">
        <v>101</v>
      </c>
      <c r="O1723">
        <v>132</v>
      </c>
      <c r="P1723">
        <v>113</v>
      </c>
      <c r="Q1723">
        <v>156</v>
      </c>
      <c r="R1723">
        <v>125</v>
      </c>
      <c r="S1723">
        <v>151</v>
      </c>
      <c r="T1723">
        <v>146</v>
      </c>
      <c r="U1723">
        <v>176</v>
      </c>
      <c r="V1723">
        <v>171</v>
      </c>
      <c r="W1723">
        <v>178</v>
      </c>
      <c r="X1723">
        <v>158</v>
      </c>
      <c r="Y1723">
        <v>171</v>
      </c>
    </row>
    <row r="1724" spans="1:25" x14ac:dyDescent="0.3">
      <c r="A1724" t="s">
        <v>10</v>
      </c>
      <c r="B1724" t="s">
        <v>9</v>
      </c>
      <c r="C1724" t="s">
        <v>245</v>
      </c>
      <c r="D1724" t="s">
        <v>306</v>
      </c>
      <c r="E1724">
        <v>83</v>
      </c>
      <c r="F1724">
        <v>62</v>
      </c>
      <c r="G1724">
        <v>79</v>
      </c>
      <c r="H1724">
        <v>106</v>
      </c>
      <c r="I1724">
        <v>111</v>
      </c>
      <c r="J1724">
        <v>104</v>
      </c>
      <c r="K1724">
        <v>95</v>
      </c>
      <c r="L1724">
        <v>94</v>
      </c>
      <c r="M1724">
        <v>119</v>
      </c>
      <c r="N1724">
        <v>105</v>
      </c>
      <c r="O1724">
        <v>92</v>
      </c>
      <c r="P1724">
        <v>124</v>
      </c>
      <c r="Q1724">
        <v>97</v>
      </c>
      <c r="R1724">
        <v>140</v>
      </c>
      <c r="S1724">
        <v>116</v>
      </c>
      <c r="T1724">
        <v>143</v>
      </c>
      <c r="U1724">
        <v>133</v>
      </c>
      <c r="V1724">
        <v>167</v>
      </c>
      <c r="W1724">
        <v>162</v>
      </c>
      <c r="X1724">
        <v>175</v>
      </c>
      <c r="Y1724">
        <v>155</v>
      </c>
    </row>
    <row r="1725" spans="1:25" x14ac:dyDescent="0.3">
      <c r="A1725" t="s">
        <v>10</v>
      </c>
      <c r="B1725" t="s">
        <v>9</v>
      </c>
      <c r="C1725" t="s">
        <v>245</v>
      </c>
      <c r="D1725" t="s">
        <v>306</v>
      </c>
      <c r="E1725">
        <v>84</v>
      </c>
      <c r="F1725">
        <v>58</v>
      </c>
      <c r="G1725">
        <v>48</v>
      </c>
      <c r="H1725">
        <v>75</v>
      </c>
      <c r="I1725">
        <v>98</v>
      </c>
      <c r="J1725">
        <v>102</v>
      </c>
      <c r="K1725">
        <v>92</v>
      </c>
      <c r="L1725">
        <v>87</v>
      </c>
      <c r="M1725">
        <v>82</v>
      </c>
      <c r="N1725">
        <v>109</v>
      </c>
      <c r="O1725">
        <v>93</v>
      </c>
      <c r="P1725">
        <v>87</v>
      </c>
      <c r="Q1725">
        <v>112</v>
      </c>
      <c r="R1725">
        <v>91</v>
      </c>
      <c r="S1725">
        <v>131</v>
      </c>
      <c r="T1725">
        <v>115</v>
      </c>
      <c r="U1725">
        <v>131</v>
      </c>
      <c r="V1725">
        <v>126</v>
      </c>
      <c r="W1725">
        <v>160</v>
      </c>
      <c r="X1725">
        <v>154</v>
      </c>
      <c r="Y1725">
        <v>157</v>
      </c>
    </row>
    <row r="1726" spans="1:25" x14ac:dyDescent="0.3">
      <c r="A1726" t="s">
        <v>10</v>
      </c>
      <c r="B1726" t="s">
        <v>9</v>
      </c>
      <c r="C1726" t="s">
        <v>245</v>
      </c>
      <c r="D1726" t="s">
        <v>306</v>
      </c>
      <c r="E1726">
        <v>85</v>
      </c>
      <c r="F1726">
        <v>46</v>
      </c>
      <c r="G1726">
        <v>46</v>
      </c>
      <c r="H1726">
        <v>43</v>
      </c>
      <c r="I1726">
        <v>62</v>
      </c>
      <c r="J1726">
        <v>84</v>
      </c>
      <c r="K1726">
        <v>89</v>
      </c>
      <c r="L1726">
        <v>81</v>
      </c>
      <c r="M1726">
        <v>79</v>
      </c>
      <c r="N1726">
        <v>79</v>
      </c>
      <c r="O1726">
        <v>96</v>
      </c>
      <c r="P1726">
        <v>81</v>
      </c>
      <c r="Q1726">
        <v>75</v>
      </c>
      <c r="R1726">
        <v>106</v>
      </c>
      <c r="S1726">
        <v>88</v>
      </c>
      <c r="T1726">
        <v>122</v>
      </c>
      <c r="U1726">
        <v>103</v>
      </c>
      <c r="V1726">
        <v>117</v>
      </c>
      <c r="W1726">
        <v>114</v>
      </c>
      <c r="X1726">
        <v>149</v>
      </c>
      <c r="Y1726">
        <v>144</v>
      </c>
    </row>
    <row r="1727" spans="1:25" x14ac:dyDescent="0.3">
      <c r="A1727" t="s">
        <v>10</v>
      </c>
      <c r="B1727" t="s">
        <v>9</v>
      </c>
      <c r="C1727" t="s">
        <v>245</v>
      </c>
      <c r="D1727" t="s">
        <v>306</v>
      </c>
      <c r="E1727">
        <v>86</v>
      </c>
      <c r="F1727">
        <v>46</v>
      </c>
      <c r="G1727">
        <v>42</v>
      </c>
      <c r="H1727">
        <v>42</v>
      </c>
      <c r="I1727">
        <v>35</v>
      </c>
      <c r="J1727">
        <v>57</v>
      </c>
      <c r="K1727">
        <v>71</v>
      </c>
      <c r="L1727">
        <v>80</v>
      </c>
      <c r="M1727">
        <v>70</v>
      </c>
      <c r="N1727">
        <v>70</v>
      </c>
      <c r="O1727">
        <v>71</v>
      </c>
      <c r="P1727">
        <v>88</v>
      </c>
      <c r="Q1727">
        <v>77</v>
      </c>
      <c r="R1727">
        <v>66</v>
      </c>
      <c r="S1727">
        <v>99</v>
      </c>
      <c r="T1727">
        <v>76</v>
      </c>
      <c r="U1727">
        <v>111</v>
      </c>
      <c r="V1727">
        <v>97</v>
      </c>
      <c r="W1727">
        <v>107</v>
      </c>
      <c r="X1727">
        <v>103</v>
      </c>
      <c r="Y1727">
        <v>133</v>
      </c>
    </row>
    <row r="1728" spans="1:25" x14ac:dyDescent="0.3">
      <c r="A1728" t="s">
        <v>10</v>
      </c>
      <c r="B1728" t="s">
        <v>9</v>
      </c>
      <c r="C1728" t="s">
        <v>245</v>
      </c>
      <c r="D1728" t="s">
        <v>306</v>
      </c>
      <c r="E1728">
        <v>87</v>
      </c>
      <c r="F1728">
        <v>39</v>
      </c>
      <c r="G1728">
        <v>33</v>
      </c>
      <c r="H1728">
        <v>40</v>
      </c>
      <c r="I1728">
        <v>31</v>
      </c>
      <c r="J1728">
        <v>25</v>
      </c>
      <c r="K1728">
        <v>55</v>
      </c>
      <c r="L1728">
        <v>60</v>
      </c>
      <c r="M1728">
        <v>74</v>
      </c>
      <c r="N1728">
        <v>61</v>
      </c>
      <c r="O1728">
        <v>57</v>
      </c>
      <c r="P1728">
        <v>59</v>
      </c>
      <c r="Q1728">
        <v>79</v>
      </c>
      <c r="R1728">
        <v>72</v>
      </c>
      <c r="S1728">
        <v>63</v>
      </c>
      <c r="T1728">
        <v>85</v>
      </c>
      <c r="U1728">
        <v>71</v>
      </c>
      <c r="V1728">
        <v>100</v>
      </c>
      <c r="W1728">
        <v>84</v>
      </c>
      <c r="X1728">
        <v>98</v>
      </c>
      <c r="Y1728">
        <v>82</v>
      </c>
    </row>
    <row r="1729" spans="1:25" x14ac:dyDescent="0.3">
      <c r="A1729" t="s">
        <v>10</v>
      </c>
      <c r="B1729" t="s">
        <v>9</v>
      </c>
      <c r="C1729" t="s">
        <v>245</v>
      </c>
      <c r="D1729" t="s">
        <v>306</v>
      </c>
      <c r="E1729">
        <v>88</v>
      </c>
      <c r="F1729">
        <v>29</v>
      </c>
      <c r="G1729">
        <v>28</v>
      </c>
      <c r="H1729">
        <v>25</v>
      </c>
      <c r="I1729">
        <v>40</v>
      </c>
      <c r="J1729">
        <v>23</v>
      </c>
      <c r="K1729">
        <v>22</v>
      </c>
      <c r="L1729">
        <v>48</v>
      </c>
      <c r="M1729">
        <v>54</v>
      </c>
      <c r="N1729">
        <v>63</v>
      </c>
      <c r="O1729">
        <v>55</v>
      </c>
      <c r="P1729">
        <v>50</v>
      </c>
      <c r="Q1729">
        <v>52</v>
      </c>
      <c r="R1729">
        <v>84</v>
      </c>
      <c r="S1729">
        <v>69</v>
      </c>
      <c r="T1729">
        <v>49</v>
      </c>
      <c r="U1729">
        <v>79</v>
      </c>
      <c r="V1729">
        <v>55</v>
      </c>
      <c r="W1729">
        <v>88</v>
      </c>
      <c r="X1729">
        <v>73</v>
      </c>
      <c r="Y1729">
        <v>88</v>
      </c>
    </row>
    <row r="1730" spans="1:25" x14ac:dyDescent="0.3">
      <c r="A1730" t="s">
        <v>10</v>
      </c>
      <c r="B1730" t="s">
        <v>9</v>
      </c>
      <c r="C1730" t="s">
        <v>245</v>
      </c>
      <c r="D1730" t="s">
        <v>306</v>
      </c>
      <c r="E1730">
        <v>89</v>
      </c>
      <c r="F1730">
        <v>32</v>
      </c>
      <c r="G1730">
        <v>27</v>
      </c>
      <c r="H1730">
        <v>23</v>
      </c>
      <c r="I1730">
        <v>19</v>
      </c>
      <c r="J1730">
        <v>32</v>
      </c>
      <c r="K1730">
        <v>14</v>
      </c>
      <c r="L1730">
        <v>16</v>
      </c>
      <c r="M1730">
        <v>47</v>
      </c>
      <c r="N1730">
        <v>48</v>
      </c>
      <c r="O1730">
        <v>51</v>
      </c>
      <c r="P1730">
        <v>43</v>
      </c>
      <c r="Q1730">
        <v>50</v>
      </c>
      <c r="R1730">
        <v>46</v>
      </c>
      <c r="S1730">
        <v>73</v>
      </c>
      <c r="T1730">
        <v>61</v>
      </c>
      <c r="U1730">
        <v>45</v>
      </c>
      <c r="V1730">
        <v>72</v>
      </c>
      <c r="W1730">
        <v>47</v>
      </c>
      <c r="X1730">
        <v>80</v>
      </c>
      <c r="Y1730">
        <v>66</v>
      </c>
    </row>
    <row r="1731" spans="1:25" x14ac:dyDescent="0.3">
      <c r="A1731" t="s">
        <v>10</v>
      </c>
      <c r="B1731" t="s">
        <v>9</v>
      </c>
      <c r="C1731" t="s">
        <v>245</v>
      </c>
      <c r="D1731" t="s">
        <v>306</v>
      </c>
      <c r="E1731">
        <v>90</v>
      </c>
      <c r="F1731">
        <v>81</v>
      </c>
      <c r="G1731">
        <v>82</v>
      </c>
      <c r="H1731">
        <v>89</v>
      </c>
      <c r="I1731">
        <v>84</v>
      </c>
      <c r="J1731">
        <v>83</v>
      </c>
      <c r="K1731">
        <v>86</v>
      </c>
      <c r="L1731">
        <v>74</v>
      </c>
      <c r="M1731">
        <v>77</v>
      </c>
      <c r="N1731">
        <v>96</v>
      </c>
      <c r="O1731">
        <v>120</v>
      </c>
      <c r="P1731">
        <v>146</v>
      </c>
      <c r="Q1731">
        <v>156</v>
      </c>
      <c r="R1731">
        <v>158</v>
      </c>
      <c r="S1731">
        <v>157</v>
      </c>
      <c r="T1731">
        <v>174</v>
      </c>
      <c r="U1731">
        <v>199</v>
      </c>
      <c r="V1731">
        <v>207</v>
      </c>
      <c r="W1731">
        <v>224</v>
      </c>
      <c r="X1731">
        <v>217</v>
      </c>
      <c r="Y1731">
        <v>250</v>
      </c>
    </row>
    <row r="1732" spans="1:25" x14ac:dyDescent="0.3">
      <c r="A1732" t="s">
        <v>10</v>
      </c>
      <c r="B1732" t="s">
        <v>9</v>
      </c>
      <c r="C1732" t="s">
        <v>245</v>
      </c>
      <c r="D1732" t="s">
        <v>307</v>
      </c>
      <c r="E1732">
        <v>0</v>
      </c>
      <c r="F1732">
        <v>261</v>
      </c>
      <c r="G1732">
        <v>228</v>
      </c>
      <c r="H1732">
        <v>273</v>
      </c>
      <c r="I1732">
        <v>243</v>
      </c>
      <c r="J1732">
        <v>254</v>
      </c>
      <c r="K1732">
        <v>253</v>
      </c>
      <c r="L1732">
        <v>264</v>
      </c>
      <c r="M1732">
        <v>250</v>
      </c>
      <c r="N1732">
        <v>236</v>
      </c>
      <c r="O1732">
        <v>260</v>
      </c>
      <c r="P1732">
        <v>235</v>
      </c>
      <c r="Q1732">
        <v>225</v>
      </c>
      <c r="R1732">
        <v>226</v>
      </c>
      <c r="S1732">
        <v>212</v>
      </c>
      <c r="T1732">
        <v>214</v>
      </c>
      <c r="U1732">
        <v>221</v>
      </c>
      <c r="V1732">
        <v>235</v>
      </c>
      <c r="W1732">
        <v>218</v>
      </c>
      <c r="X1732">
        <v>209</v>
      </c>
      <c r="Y1732">
        <v>257</v>
      </c>
    </row>
    <row r="1733" spans="1:25" x14ac:dyDescent="0.3">
      <c r="A1733" t="s">
        <v>10</v>
      </c>
      <c r="B1733" t="s">
        <v>9</v>
      </c>
      <c r="C1733" t="s">
        <v>245</v>
      </c>
      <c r="D1733" t="s">
        <v>307</v>
      </c>
      <c r="E1733">
        <v>1</v>
      </c>
      <c r="F1733">
        <v>257</v>
      </c>
      <c r="G1733">
        <v>269</v>
      </c>
      <c r="H1733">
        <v>231</v>
      </c>
      <c r="I1733">
        <v>283</v>
      </c>
      <c r="J1733">
        <v>242</v>
      </c>
      <c r="K1733">
        <v>268</v>
      </c>
      <c r="L1733">
        <v>271</v>
      </c>
      <c r="M1733">
        <v>266</v>
      </c>
      <c r="N1733">
        <v>254</v>
      </c>
      <c r="O1733">
        <v>264</v>
      </c>
      <c r="P1733">
        <v>266</v>
      </c>
      <c r="Q1733">
        <v>246</v>
      </c>
      <c r="R1733">
        <v>241</v>
      </c>
      <c r="S1733">
        <v>250</v>
      </c>
      <c r="T1733">
        <v>225</v>
      </c>
      <c r="U1733">
        <v>220</v>
      </c>
      <c r="V1733">
        <v>228</v>
      </c>
      <c r="W1733">
        <v>234</v>
      </c>
      <c r="X1733">
        <v>226</v>
      </c>
      <c r="Y1733">
        <v>228</v>
      </c>
    </row>
    <row r="1734" spans="1:25" x14ac:dyDescent="0.3">
      <c r="A1734" t="s">
        <v>10</v>
      </c>
      <c r="B1734" t="s">
        <v>9</v>
      </c>
      <c r="C1734" t="s">
        <v>245</v>
      </c>
      <c r="D1734" t="s">
        <v>307</v>
      </c>
      <c r="E1734">
        <v>2</v>
      </c>
      <c r="F1734">
        <v>283</v>
      </c>
      <c r="G1734">
        <v>270</v>
      </c>
      <c r="H1734">
        <v>275</v>
      </c>
      <c r="I1734">
        <v>242</v>
      </c>
      <c r="J1734">
        <v>288</v>
      </c>
      <c r="K1734">
        <v>250</v>
      </c>
      <c r="L1734">
        <v>275</v>
      </c>
      <c r="M1734">
        <v>291</v>
      </c>
      <c r="N1734">
        <v>267</v>
      </c>
      <c r="O1734">
        <v>265</v>
      </c>
      <c r="P1734">
        <v>285</v>
      </c>
      <c r="Q1734">
        <v>288</v>
      </c>
      <c r="R1734">
        <v>261</v>
      </c>
      <c r="S1734">
        <v>243</v>
      </c>
      <c r="T1734">
        <v>271</v>
      </c>
      <c r="U1734">
        <v>248</v>
      </c>
      <c r="V1734">
        <v>251</v>
      </c>
      <c r="W1734">
        <v>236</v>
      </c>
      <c r="X1734">
        <v>253</v>
      </c>
      <c r="Y1734">
        <v>239</v>
      </c>
    </row>
    <row r="1735" spans="1:25" x14ac:dyDescent="0.3">
      <c r="A1735" t="s">
        <v>10</v>
      </c>
      <c r="B1735" t="s">
        <v>9</v>
      </c>
      <c r="C1735" t="s">
        <v>245</v>
      </c>
      <c r="D1735" t="s">
        <v>307</v>
      </c>
      <c r="E1735">
        <v>3</v>
      </c>
      <c r="F1735">
        <v>296</v>
      </c>
      <c r="G1735">
        <v>302</v>
      </c>
      <c r="H1735">
        <v>283</v>
      </c>
      <c r="I1735">
        <v>291</v>
      </c>
      <c r="J1735">
        <v>247</v>
      </c>
      <c r="K1735">
        <v>299</v>
      </c>
      <c r="L1735">
        <v>256</v>
      </c>
      <c r="M1735">
        <v>288</v>
      </c>
      <c r="N1735">
        <v>297</v>
      </c>
      <c r="O1735">
        <v>295</v>
      </c>
      <c r="P1735">
        <v>272</v>
      </c>
      <c r="Q1735">
        <v>295</v>
      </c>
      <c r="R1735">
        <v>307</v>
      </c>
      <c r="S1735">
        <v>280</v>
      </c>
      <c r="T1735">
        <v>256</v>
      </c>
      <c r="U1735">
        <v>271</v>
      </c>
      <c r="V1735">
        <v>261</v>
      </c>
      <c r="W1735">
        <v>262</v>
      </c>
      <c r="X1735">
        <v>249</v>
      </c>
      <c r="Y1735">
        <v>254</v>
      </c>
    </row>
    <row r="1736" spans="1:25" x14ac:dyDescent="0.3">
      <c r="A1736" t="s">
        <v>10</v>
      </c>
      <c r="B1736" t="s">
        <v>9</v>
      </c>
      <c r="C1736" t="s">
        <v>245</v>
      </c>
      <c r="D1736" t="s">
        <v>307</v>
      </c>
      <c r="E1736">
        <v>4</v>
      </c>
      <c r="F1736">
        <v>319</v>
      </c>
      <c r="G1736">
        <v>300</v>
      </c>
      <c r="H1736">
        <v>315</v>
      </c>
      <c r="I1736">
        <v>296</v>
      </c>
      <c r="J1736">
        <v>298</v>
      </c>
      <c r="K1736">
        <v>256</v>
      </c>
      <c r="L1736">
        <v>302</v>
      </c>
      <c r="M1736">
        <v>267</v>
      </c>
      <c r="N1736">
        <v>292</v>
      </c>
      <c r="O1736">
        <v>304</v>
      </c>
      <c r="P1736">
        <v>306</v>
      </c>
      <c r="Q1736">
        <v>279</v>
      </c>
      <c r="R1736">
        <v>301</v>
      </c>
      <c r="S1736">
        <v>323</v>
      </c>
      <c r="T1736">
        <v>296</v>
      </c>
      <c r="U1736">
        <v>268</v>
      </c>
      <c r="V1736">
        <v>283</v>
      </c>
      <c r="W1736">
        <v>273</v>
      </c>
      <c r="X1736">
        <v>274</v>
      </c>
      <c r="Y1736">
        <v>263</v>
      </c>
    </row>
    <row r="1737" spans="1:25" x14ac:dyDescent="0.3">
      <c r="A1737" t="s">
        <v>10</v>
      </c>
      <c r="B1737" t="s">
        <v>9</v>
      </c>
      <c r="C1737" t="s">
        <v>245</v>
      </c>
      <c r="D1737" t="s">
        <v>307</v>
      </c>
      <c r="E1737">
        <v>5</v>
      </c>
      <c r="F1737">
        <v>284</v>
      </c>
      <c r="G1737">
        <v>328</v>
      </c>
      <c r="H1737">
        <v>306</v>
      </c>
      <c r="I1737">
        <v>329</v>
      </c>
      <c r="J1737">
        <v>306</v>
      </c>
      <c r="K1737">
        <v>296</v>
      </c>
      <c r="L1737">
        <v>263</v>
      </c>
      <c r="M1737">
        <v>306</v>
      </c>
      <c r="N1737">
        <v>263</v>
      </c>
      <c r="O1737">
        <v>306</v>
      </c>
      <c r="P1737">
        <v>320</v>
      </c>
      <c r="Q1737">
        <v>320</v>
      </c>
      <c r="R1737">
        <v>286</v>
      </c>
      <c r="S1737">
        <v>308</v>
      </c>
      <c r="T1737">
        <v>324</v>
      </c>
      <c r="U1737">
        <v>306</v>
      </c>
      <c r="V1737">
        <v>286</v>
      </c>
      <c r="W1737">
        <v>286</v>
      </c>
      <c r="X1737">
        <v>288</v>
      </c>
      <c r="Y1737">
        <v>283</v>
      </c>
    </row>
    <row r="1738" spans="1:25" x14ac:dyDescent="0.3">
      <c r="A1738" t="s">
        <v>10</v>
      </c>
      <c r="B1738" t="s">
        <v>9</v>
      </c>
      <c r="C1738" t="s">
        <v>245</v>
      </c>
      <c r="D1738" t="s">
        <v>307</v>
      </c>
      <c r="E1738">
        <v>6</v>
      </c>
      <c r="F1738">
        <v>291</v>
      </c>
      <c r="G1738">
        <v>291</v>
      </c>
      <c r="H1738">
        <v>334</v>
      </c>
      <c r="I1738">
        <v>323</v>
      </c>
      <c r="J1738">
        <v>333</v>
      </c>
      <c r="K1738">
        <v>319</v>
      </c>
      <c r="L1738">
        <v>310</v>
      </c>
      <c r="M1738">
        <v>283</v>
      </c>
      <c r="N1738">
        <v>308</v>
      </c>
      <c r="O1738">
        <v>273</v>
      </c>
      <c r="P1738">
        <v>313</v>
      </c>
      <c r="Q1738">
        <v>320</v>
      </c>
      <c r="R1738">
        <v>324</v>
      </c>
      <c r="S1738">
        <v>300</v>
      </c>
      <c r="T1738">
        <v>321</v>
      </c>
      <c r="U1738">
        <v>333</v>
      </c>
      <c r="V1738">
        <v>309</v>
      </c>
      <c r="W1738">
        <v>300</v>
      </c>
      <c r="X1738">
        <v>300</v>
      </c>
      <c r="Y1738">
        <v>301</v>
      </c>
    </row>
    <row r="1739" spans="1:25" x14ac:dyDescent="0.3">
      <c r="A1739" t="s">
        <v>10</v>
      </c>
      <c r="B1739" t="s">
        <v>9</v>
      </c>
      <c r="C1739" t="s">
        <v>245</v>
      </c>
      <c r="D1739" t="s">
        <v>307</v>
      </c>
      <c r="E1739">
        <v>7</v>
      </c>
      <c r="F1739">
        <v>330</v>
      </c>
      <c r="G1739">
        <v>305</v>
      </c>
      <c r="H1739">
        <v>292</v>
      </c>
      <c r="I1739">
        <v>347</v>
      </c>
      <c r="J1739">
        <v>335</v>
      </c>
      <c r="K1739">
        <v>334</v>
      </c>
      <c r="L1739">
        <v>328</v>
      </c>
      <c r="M1739">
        <v>314</v>
      </c>
      <c r="N1739">
        <v>288</v>
      </c>
      <c r="O1739">
        <v>311</v>
      </c>
      <c r="P1739">
        <v>272</v>
      </c>
      <c r="Q1739">
        <v>324</v>
      </c>
      <c r="R1739">
        <v>333</v>
      </c>
      <c r="S1739">
        <v>332</v>
      </c>
      <c r="T1739">
        <v>309</v>
      </c>
      <c r="U1739">
        <v>324</v>
      </c>
      <c r="V1739">
        <v>350</v>
      </c>
      <c r="W1739">
        <v>316</v>
      </c>
      <c r="X1739">
        <v>321</v>
      </c>
      <c r="Y1739">
        <v>320</v>
      </c>
    </row>
    <row r="1740" spans="1:25" x14ac:dyDescent="0.3">
      <c r="A1740" t="s">
        <v>10</v>
      </c>
      <c r="B1740" t="s">
        <v>9</v>
      </c>
      <c r="C1740" t="s">
        <v>245</v>
      </c>
      <c r="D1740" t="s">
        <v>307</v>
      </c>
      <c r="E1740">
        <v>8</v>
      </c>
      <c r="F1740">
        <v>324</v>
      </c>
      <c r="G1740">
        <v>350</v>
      </c>
      <c r="H1740">
        <v>308</v>
      </c>
      <c r="I1740">
        <v>312</v>
      </c>
      <c r="J1740">
        <v>350</v>
      </c>
      <c r="K1740">
        <v>342</v>
      </c>
      <c r="L1740">
        <v>347</v>
      </c>
      <c r="M1740">
        <v>336</v>
      </c>
      <c r="N1740">
        <v>318</v>
      </c>
      <c r="O1740">
        <v>296</v>
      </c>
      <c r="P1740">
        <v>319</v>
      </c>
      <c r="Q1740">
        <v>282</v>
      </c>
      <c r="R1740">
        <v>328</v>
      </c>
      <c r="S1740">
        <v>330</v>
      </c>
      <c r="T1740">
        <v>336</v>
      </c>
      <c r="U1740">
        <v>322</v>
      </c>
      <c r="V1740">
        <v>331</v>
      </c>
      <c r="W1740">
        <v>364</v>
      </c>
      <c r="X1740">
        <v>329</v>
      </c>
      <c r="Y1740">
        <v>336</v>
      </c>
    </row>
    <row r="1741" spans="1:25" x14ac:dyDescent="0.3">
      <c r="A1741" t="s">
        <v>10</v>
      </c>
      <c r="B1741" t="s">
        <v>9</v>
      </c>
      <c r="C1741" t="s">
        <v>245</v>
      </c>
      <c r="D1741" t="s">
        <v>307</v>
      </c>
      <c r="E1741">
        <v>9</v>
      </c>
      <c r="F1741">
        <v>350</v>
      </c>
      <c r="G1741">
        <v>340</v>
      </c>
      <c r="H1741">
        <v>354</v>
      </c>
      <c r="I1741">
        <v>323</v>
      </c>
      <c r="J1741">
        <v>321</v>
      </c>
      <c r="K1741">
        <v>355</v>
      </c>
      <c r="L1741">
        <v>358</v>
      </c>
      <c r="M1741">
        <v>348</v>
      </c>
      <c r="N1741">
        <v>345</v>
      </c>
      <c r="O1741">
        <v>333</v>
      </c>
      <c r="P1741">
        <v>301</v>
      </c>
      <c r="Q1741">
        <v>337</v>
      </c>
      <c r="R1741">
        <v>287</v>
      </c>
      <c r="S1741">
        <v>340</v>
      </c>
      <c r="T1741">
        <v>338</v>
      </c>
      <c r="U1741">
        <v>343</v>
      </c>
      <c r="V1741">
        <v>332</v>
      </c>
      <c r="W1741">
        <v>346</v>
      </c>
      <c r="X1741">
        <v>362</v>
      </c>
      <c r="Y1741">
        <v>342</v>
      </c>
    </row>
    <row r="1742" spans="1:25" x14ac:dyDescent="0.3">
      <c r="A1742" t="s">
        <v>10</v>
      </c>
      <c r="B1742" t="s">
        <v>9</v>
      </c>
      <c r="C1742" t="s">
        <v>245</v>
      </c>
      <c r="D1742" t="s">
        <v>307</v>
      </c>
      <c r="E1742">
        <v>10</v>
      </c>
      <c r="F1742">
        <v>369</v>
      </c>
      <c r="G1742">
        <v>364</v>
      </c>
      <c r="H1742">
        <v>354</v>
      </c>
      <c r="I1742">
        <v>371</v>
      </c>
      <c r="J1742">
        <v>333</v>
      </c>
      <c r="K1742">
        <v>329</v>
      </c>
      <c r="L1742">
        <v>371</v>
      </c>
      <c r="M1742">
        <v>370</v>
      </c>
      <c r="N1742">
        <v>353</v>
      </c>
      <c r="O1742">
        <v>348</v>
      </c>
      <c r="P1742">
        <v>337</v>
      </c>
      <c r="Q1742">
        <v>306</v>
      </c>
      <c r="R1742">
        <v>336</v>
      </c>
      <c r="S1742">
        <v>297</v>
      </c>
      <c r="T1742">
        <v>356</v>
      </c>
      <c r="U1742">
        <v>347</v>
      </c>
      <c r="V1742">
        <v>356</v>
      </c>
      <c r="W1742">
        <v>330</v>
      </c>
      <c r="X1742">
        <v>364</v>
      </c>
      <c r="Y1742">
        <v>373</v>
      </c>
    </row>
    <row r="1743" spans="1:25" x14ac:dyDescent="0.3">
      <c r="A1743" t="s">
        <v>10</v>
      </c>
      <c r="B1743" t="s">
        <v>9</v>
      </c>
      <c r="C1743" t="s">
        <v>245</v>
      </c>
      <c r="D1743" t="s">
        <v>307</v>
      </c>
      <c r="E1743">
        <v>11</v>
      </c>
      <c r="F1743">
        <v>368</v>
      </c>
      <c r="G1743">
        <v>386</v>
      </c>
      <c r="H1743">
        <v>371</v>
      </c>
      <c r="I1743">
        <v>364</v>
      </c>
      <c r="J1743">
        <v>390</v>
      </c>
      <c r="K1743">
        <v>337</v>
      </c>
      <c r="L1743">
        <v>336</v>
      </c>
      <c r="M1743">
        <v>373</v>
      </c>
      <c r="N1743">
        <v>373</v>
      </c>
      <c r="O1743">
        <v>359</v>
      </c>
      <c r="P1743">
        <v>369</v>
      </c>
      <c r="Q1743">
        <v>349</v>
      </c>
      <c r="R1743">
        <v>307</v>
      </c>
      <c r="S1743">
        <v>342</v>
      </c>
      <c r="T1743">
        <v>308</v>
      </c>
      <c r="U1743">
        <v>358</v>
      </c>
      <c r="V1743">
        <v>354</v>
      </c>
      <c r="W1743">
        <v>368</v>
      </c>
      <c r="X1743">
        <v>335</v>
      </c>
      <c r="Y1743">
        <v>377</v>
      </c>
    </row>
    <row r="1744" spans="1:25" x14ac:dyDescent="0.3">
      <c r="A1744" t="s">
        <v>10</v>
      </c>
      <c r="B1744" t="s">
        <v>9</v>
      </c>
      <c r="C1744" t="s">
        <v>245</v>
      </c>
      <c r="D1744" t="s">
        <v>307</v>
      </c>
      <c r="E1744">
        <v>12</v>
      </c>
      <c r="F1744">
        <v>369</v>
      </c>
      <c r="G1744">
        <v>376</v>
      </c>
      <c r="H1744">
        <v>413</v>
      </c>
      <c r="I1744">
        <v>390</v>
      </c>
      <c r="J1744">
        <v>367</v>
      </c>
      <c r="K1744">
        <v>392</v>
      </c>
      <c r="L1744">
        <v>347</v>
      </c>
      <c r="M1744">
        <v>339</v>
      </c>
      <c r="N1744">
        <v>381</v>
      </c>
      <c r="O1744">
        <v>377</v>
      </c>
      <c r="P1744">
        <v>371</v>
      </c>
      <c r="Q1744">
        <v>371</v>
      </c>
      <c r="R1744">
        <v>355</v>
      </c>
      <c r="S1744">
        <v>305</v>
      </c>
      <c r="T1744">
        <v>345</v>
      </c>
      <c r="U1744">
        <v>318</v>
      </c>
      <c r="V1744">
        <v>371</v>
      </c>
      <c r="W1744">
        <v>357</v>
      </c>
      <c r="X1744">
        <v>385</v>
      </c>
      <c r="Y1744">
        <v>353</v>
      </c>
    </row>
    <row r="1745" spans="1:25" x14ac:dyDescent="0.3">
      <c r="A1745" t="s">
        <v>10</v>
      </c>
      <c r="B1745" t="s">
        <v>9</v>
      </c>
      <c r="C1745" t="s">
        <v>245</v>
      </c>
      <c r="D1745" t="s">
        <v>307</v>
      </c>
      <c r="E1745">
        <v>13</v>
      </c>
      <c r="F1745">
        <v>354</v>
      </c>
      <c r="G1745">
        <v>379</v>
      </c>
      <c r="H1745">
        <v>390</v>
      </c>
      <c r="I1745">
        <v>412</v>
      </c>
      <c r="J1745">
        <v>399</v>
      </c>
      <c r="K1745">
        <v>368</v>
      </c>
      <c r="L1745">
        <v>395</v>
      </c>
      <c r="M1745">
        <v>350</v>
      </c>
      <c r="N1745">
        <v>341</v>
      </c>
      <c r="O1745">
        <v>387</v>
      </c>
      <c r="P1745">
        <v>379</v>
      </c>
      <c r="Q1745">
        <v>375</v>
      </c>
      <c r="R1745">
        <v>376</v>
      </c>
      <c r="S1745">
        <v>365</v>
      </c>
      <c r="T1745">
        <v>322</v>
      </c>
      <c r="U1745">
        <v>352</v>
      </c>
      <c r="V1745">
        <v>332</v>
      </c>
      <c r="W1745">
        <v>375</v>
      </c>
      <c r="X1745">
        <v>364</v>
      </c>
      <c r="Y1745">
        <v>395</v>
      </c>
    </row>
    <row r="1746" spans="1:25" x14ac:dyDescent="0.3">
      <c r="A1746" t="s">
        <v>10</v>
      </c>
      <c r="B1746" t="s">
        <v>9</v>
      </c>
      <c r="C1746" t="s">
        <v>245</v>
      </c>
      <c r="D1746" t="s">
        <v>307</v>
      </c>
      <c r="E1746">
        <v>14</v>
      </c>
      <c r="F1746">
        <v>336</v>
      </c>
      <c r="G1746">
        <v>361</v>
      </c>
      <c r="H1746">
        <v>386</v>
      </c>
      <c r="I1746">
        <v>399</v>
      </c>
      <c r="J1746">
        <v>420</v>
      </c>
      <c r="K1746">
        <v>407</v>
      </c>
      <c r="L1746">
        <v>379</v>
      </c>
      <c r="M1746">
        <v>391</v>
      </c>
      <c r="N1746">
        <v>345</v>
      </c>
      <c r="O1746">
        <v>347</v>
      </c>
      <c r="P1746">
        <v>392</v>
      </c>
      <c r="Q1746">
        <v>379</v>
      </c>
      <c r="R1746">
        <v>380</v>
      </c>
      <c r="S1746">
        <v>383</v>
      </c>
      <c r="T1746">
        <v>367</v>
      </c>
      <c r="U1746">
        <v>325</v>
      </c>
      <c r="V1746">
        <v>372</v>
      </c>
      <c r="W1746">
        <v>343</v>
      </c>
      <c r="X1746">
        <v>367</v>
      </c>
      <c r="Y1746">
        <v>376</v>
      </c>
    </row>
    <row r="1747" spans="1:25" x14ac:dyDescent="0.3">
      <c r="A1747" t="s">
        <v>10</v>
      </c>
      <c r="B1747" t="s">
        <v>9</v>
      </c>
      <c r="C1747" t="s">
        <v>245</v>
      </c>
      <c r="D1747" t="s">
        <v>307</v>
      </c>
      <c r="E1747">
        <v>15</v>
      </c>
      <c r="F1747">
        <v>377</v>
      </c>
      <c r="G1747">
        <v>330</v>
      </c>
      <c r="H1747">
        <v>370</v>
      </c>
      <c r="I1747">
        <v>398</v>
      </c>
      <c r="J1747">
        <v>407</v>
      </c>
      <c r="K1747">
        <v>427</v>
      </c>
      <c r="L1747">
        <v>404</v>
      </c>
      <c r="M1747">
        <v>383</v>
      </c>
      <c r="N1747">
        <v>387</v>
      </c>
      <c r="O1747">
        <v>349</v>
      </c>
      <c r="P1747">
        <v>355</v>
      </c>
      <c r="Q1747">
        <v>399</v>
      </c>
      <c r="R1747">
        <v>392</v>
      </c>
      <c r="S1747">
        <v>389</v>
      </c>
      <c r="T1747">
        <v>387</v>
      </c>
      <c r="U1747">
        <v>376</v>
      </c>
      <c r="V1747">
        <v>334</v>
      </c>
      <c r="W1747">
        <v>371</v>
      </c>
      <c r="X1747">
        <v>352</v>
      </c>
      <c r="Y1747">
        <v>367</v>
      </c>
    </row>
    <row r="1748" spans="1:25" x14ac:dyDescent="0.3">
      <c r="A1748" t="s">
        <v>10</v>
      </c>
      <c r="B1748" t="s">
        <v>9</v>
      </c>
      <c r="C1748" t="s">
        <v>245</v>
      </c>
      <c r="D1748" t="s">
        <v>307</v>
      </c>
      <c r="E1748">
        <v>16</v>
      </c>
      <c r="F1748">
        <v>327</v>
      </c>
      <c r="G1748">
        <v>375</v>
      </c>
      <c r="H1748">
        <v>335</v>
      </c>
      <c r="I1748">
        <v>376</v>
      </c>
      <c r="J1748">
        <v>399</v>
      </c>
      <c r="K1748">
        <v>407</v>
      </c>
      <c r="L1748">
        <v>431</v>
      </c>
      <c r="M1748">
        <v>412</v>
      </c>
      <c r="N1748">
        <v>396</v>
      </c>
      <c r="O1748">
        <v>390</v>
      </c>
      <c r="P1748">
        <v>360</v>
      </c>
      <c r="Q1748">
        <v>360</v>
      </c>
      <c r="R1748">
        <v>397</v>
      </c>
      <c r="S1748">
        <v>387</v>
      </c>
      <c r="T1748">
        <v>398</v>
      </c>
      <c r="U1748">
        <v>381</v>
      </c>
      <c r="V1748">
        <v>383</v>
      </c>
      <c r="W1748">
        <v>346</v>
      </c>
      <c r="X1748">
        <v>378</v>
      </c>
      <c r="Y1748">
        <v>353</v>
      </c>
    </row>
    <row r="1749" spans="1:25" x14ac:dyDescent="0.3">
      <c r="A1749" t="s">
        <v>10</v>
      </c>
      <c r="B1749" t="s">
        <v>9</v>
      </c>
      <c r="C1749" t="s">
        <v>245</v>
      </c>
      <c r="D1749" t="s">
        <v>307</v>
      </c>
      <c r="E1749">
        <v>17</v>
      </c>
      <c r="F1749">
        <v>332</v>
      </c>
      <c r="G1749">
        <v>324</v>
      </c>
      <c r="H1749">
        <v>376</v>
      </c>
      <c r="I1749">
        <v>349</v>
      </c>
      <c r="J1749">
        <v>376</v>
      </c>
      <c r="K1749">
        <v>400</v>
      </c>
      <c r="L1749">
        <v>412</v>
      </c>
      <c r="M1749">
        <v>441</v>
      </c>
      <c r="N1749">
        <v>405</v>
      </c>
      <c r="O1749">
        <v>391</v>
      </c>
      <c r="P1749">
        <v>378</v>
      </c>
      <c r="Q1749">
        <v>352</v>
      </c>
      <c r="R1749">
        <v>353</v>
      </c>
      <c r="S1749">
        <v>391</v>
      </c>
      <c r="T1749">
        <v>385</v>
      </c>
      <c r="U1749">
        <v>400</v>
      </c>
      <c r="V1749">
        <v>380</v>
      </c>
      <c r="W1749">
        <v>391</v>
      </c>
      <c r="X1749">
        <v>344</v>
      </c>
      <c r="Y1749">
        <v>382</v>
      </c>
    </row>
    <row r="1750" spans="1:25" x14ac:dyDescent="0.3">
      <c r="A1750" t="s">
        <v>10</v>
      </c>
      <c r="B1750" t="s">
        <v>9</v>
      </c>
      <c r="C1750" t="s">
        <v>245</v>
      </c>
      <c r="D1750" t="s">
        <v>307</v>
      </c>
      <c r="E1750">
        <v>18</v>
      </c>
      <c r="F1750">
        <v>294</v>
      </c>
      <c r="G1750">
        <v>321</v>
      </c>
      <c r="H1750">
        <v>300</v>
      </c>
      <c r="I1750">
        <v>336</v>
      </c>
      <c r="J1750">
        <v>318</v>
      </c>
      <c r="K1750">
        <v>353</v>
      </c>
      <c r="L1750">
        <v>367</v>
      </c>
      <c r="M1750">
        <v>387</v>
      </c>
      <c r="N1750">
        <v>421</v>
      </c>
      <c r="O1750">
        <v>366</v>
      </c>
      <c r="P1750">
        <v>361</v>
      </c>
      <c r="Q1750">
        <v>357</v>
      </c>
      <c r="R1750">
        <v>326</v>
      </c>
      <c r="S1750">
        <v>332</v>
      </c>
      <c r="T1750">
        <v>355</v>
      </c>
      <c r="U1750">
        <v>342</v>
      </c>
      <c r="V1750">
        <v>376</v>
      </c>
      <c r="W1750">
        <v>363</v>
      </c>
      <c r="X1750">
        <v>371</v>
      </c>
      <c r="Y1750">
        <v>331</v>
      </c>
    </row>
    <row r="1751" spans="1:25" x14ac:dyDescent="0.3">
      <c r="A1751" t="s">
        <v>10</v>
      </c>
      <c r="B1751" t="s">
        <v>9</v>
      </c>
      <c r="C1751" t="s">
        <v>245</v>
      </c>
      <c r="D1751" t="s">
        <v>307</v>
      </c>
      <c r="E1751">
        <v>19</v>
      </c>
      <c r="F1751">
        <v>214</v>
      </c>
      <c r="G1751">
        <v>178</v>
      </c>
      <c r="H1751">
        <v>183</v>
      </c>
      <c r="I1751">
        <v>189</v>
      </c>
      <c r="J1751">
        <v>195</v>
      </c>
      <c r="K1751">
        <v>189</v>
      </c>
      <c r="L1751">
        <v>225</v>
      </c>
      <c r="M1751">
        <v>234</v>
      </c>
      <c r="N1751">
        <v>244</v>
      </c>
      <c r="O1751">
        <v>267</v>
      </c>
      <c r="P1751">
        <v>263</v>
      </c>
      <c r="Q1751">
        <v>202</v>
      </c>
      <c r="R1751">
        <v>213</v>
      </c>
      <c r="S1751">
        <v>197</v>
      </c>
      <c r="T1751">
        <v>230</v>
      </c>
      <c r="U1751">
        <v>239</v>
      </c>
      <c r="V1751">
        <v>215</v>
      </c>
      <c r="W1751">
        <v>224</v>
      </c>
      <c r="X1751">
        <v>238</v>
      </c>
      <c r="Y1751">
        <v>247</v>
      </c>
    </row>
    <row r="1752" spans="1:25" x14ac:dyDescent="0.3">
      <c r="A1752" t="s">
        <v>10</v>
      </c>
      <c r="B1752" t="s">
        <v>9</v>
      </c>
      <c r="C1752" t="s">
        <v>245</v>
      </c>
      <c r="D1752" t="s">
        <v>307</v>
      </c>
      <c r="E1752">
        <v>20</v>
      </c>
      <c r="F1752">
        <v>202</v>
      </c>
      <c r="G1752">
        <v>188</v>
      </c>
      <c r="H1752">
        <v>153</v>
      </c>
      <c r="I1752">
        <v>153</v>
      </c>
      <c r="J1752">
        <v>163</v>
      </c>
      <c r="K1752">
        <v>157</v>
      </c>
      <c r="L1752">
        <v>161</v>
      </c>
      <c r="M1752">
        <v>204</v>
      </c>
      <c r="N1752">
        <v>197</v>
      </c>
      <c r="O1752">
        <v>222</v>
      </c>
      <c r="P1752">
        <v>225</v>
      </c>
      <c r="Q1752">
        <v>212</v>
      </c>
      <c r="R1752">
        <v>192</v>
      </c>
      <c r="S1752">
        <v>198</v>
      </c>
      <c r="T1752">
        <v>177</v>
      </c>
      <c r="U1752">
        <v>206</v>
      </c>
      <c r="V1752">
        <v>218</v>
      </c>
      <c r="W1752">
        <v>176</v>
      </c>
      <c r="X1752">
        <v>213</v>
      </c>
      <c r="Y1752">
        <v>216</v>
      </c>
    </row>
    <row r="1753" spans="1:25" x14ac:dyDescent="0.3">
      <c r="A1753" t="s">
        <v>10</v>
      </c>
      <c r="B1753" t="s">
        <v>9</v>
      </c>
      <c r="C1753" t="s">
        <v>245</v>
      </c>
      <c r="D1753" t="s">
        <v>307</v>
      </c>
      <c r="E1753">
        <v>21</v>
      </c>
      <c r="F1753">
        <v>226</v>
      </c>
      <c r="G1753">
        <v>226</v>
      </c>
      <c r="H1753">
        <v>199</v>
      </c>
      <c r="I1753">
        <v>168</v>
      </c>
      <c r="J1753">
        <v>164</v>
      </c>
      <c r="K1753">
        <v>179</v>
      </c>
      <c r="L1753">
        <v>192</v>
      </c>
      <c r="M1753">
        <v>182</v>
      </c>
      <c r="N1753">
        <v>215</v>
      </c>
      <c r="O1753">
        <v>232</v>
      </c>
      <c r="P1753">
        <v>260</v>
      </c>
      <c r="Q1753">
        <v>254</v>
      </c>
      <c r="R1753">
        <v>244</v>
      </c>
      <c r="S1753">
        <v>208</v>
      </c>
      <c r="T1753">
        <v>209</v>
      </c>
      <c r="U1753">
        <v>196</v>
      </c>
      <c r="V1753">
        <v>225</v>
      </c>
      <c r="W1753">
        <v>225</v>
      </c>
      <c r="X1753">
        <v>221</v>
      </c>
      <c r="Y1753">
        <v>250</v>
      </c>
    </row>
    <row r="1754" spans="1:25" x14ac:dyDescent="0.3">
      <c r="A1754" t="s">
        <v>10</v>
      </c>
      <c r="B1754" t="s">
        <v>9</v>
      </c>
      <c r="C1754" t="s">
        <v>245</v>
      </c>
      <c r="D1754" t="s">
        <v>307</v>
      </c>
      <c r="E1754">
        <v>22</v>
      </c>
      <c r="F1754">
        <v>197</v>
      </c>
      <c r="G1754">
        <v>230</v>
      </c>
      <c r="H1754">
        <v>239</v>
      </c>
      <c r="I1754">
        <v>210</v>
      </c>
      <c r="J1754">
        <v>228</v>
      </c>
      <c r="K1754">
        <v>203</v>
      </c>
      <c r="L1754">
        <v>233</v>
      </c>
      <c r="M1754">
        <v>249</v>
      </c>
      <c r="N1754">
        <v>222</v>
      </c>
      <c r="O1754">
        <v>267</v>
      </c>
      <c r="P1754">
        <v>286</v>
      </c>
      <c r="Q1754">
        <v>286</v>
      </c>
      <c r="R1754">
        <v>294</v>
      </c>
      <c r="S1754">
        <v>276</v>
      </c>
      <c r="T1754">
        <v>233</v>
      </c>
      <c r="U1754">
        <v>238</v>
      </c>
      <c r="V1754">
        <v>226</v>
      </c>
      <c r="W1754">
        <v>255</v>
      </c>
      <c r="X1754">
        <v>257</v>
      </c>
      <c r="Y1754">
        <v>287</v>
      </c>
    </row>
    <row r="1755" spans="1:25" x14ac:dyDescent="0.3">
      <c r="A1755" t="s">
        <v>10</v>
      </c>
      <c r="B1755" t="s">
        <v>9</v>
      </c>
      <c r="C1755" t="s">
        <v>245</v>
      </c>
      <c r="D1755" t="s">
        <v>307</v>
      </c>
      <c r="E1755">
        <v>23</v>
      </c>
      <c r="F1755">
        <v>209</v>
      </c>
      <c r="G1755">
        <v>208</v>
      </c>
      <c r="H1755">
        <v>256</v>
      </c>
      <c r="I1755">
        <v>242</v>
      </c>
      <c r="J1755">
        <v>214</v>
      </c>
      <c r="K1755">
        <v>243</v>
      </c>
      <c r="L1755">
        <v>230</v>
      </c>
      <c r="M1755">
        <v>248</v>
      </c>
      <c r="N1755">
        <v>270</v>
      </c>
      <c r="O1755">
        <v>244</v>
      </c>
      <c r="P1755">
        <v>265</v>
      </c>
      <c r="Q1755">
        <v>296</v>
      </c>
      <c r="R1755">
        <v>311</v>
      </c>
      <c r="S1755">
        <v>281</v>
      </c>
      <c r="T1755">
        <v>288</v>
      </c>
      <c r="U1755">
        <v>234</v>
      </c>
      <c r="V1755">
        <v>250</v>
      </c>
      <c r="W1755">
        <v>251</v>
      </c>
      <c r="X1755">
        <v>275</v>
      </c>
      <c r="Y1755">
        <v>308</v>
      </c>
    </row>
    <row r="1756" spans="1:25" x14ac:dyDescent="0.3">
      <c r="A1756" t="s">
        <v>10</v>
      </c>
      <c r="B1756" t="s">
        <v>9</v>
      </c>
      <c r="C1756" t="s">
        <v>245</v>
      </c>
      <c r="D1756" t="s">
        <v>307</v>
      </c>
      <c r="E1756">
        <v>24</v>
      </c>
      <c r="F1756">
        <v>239</v>
      </c>
      <c r="G1756">
        <v>212</v>
      </c>
      <c r="H1756">
        <v>207</v>
      </c>
      <c r="I1756">
        <v>246</v>
      </c>
      <c r="J1756">
        <v>247</v>
      </c>
      <c r="K1756">
        <v>215</v>
      </c>
      <c r="L1756">
        <v>239</v>
      </c>
      <c r="M1756">
        <v>229</v>
      </c>
      <c r="N1756">
        <v>243</v>
      </c>
      <c r="O1756">
        <v>277</v>
      </c>
      <c r="P1756">
        <v>259</v>
      </c>
      <c r="Q1756">
        <v>250</v>
      </c>
      <c r="R1756">
        <v>306</v>
      </c>
      <c r="S1756">
        <v>313</v>
      </c>
      <c r="T1756">
        <v>281</v>
      </c>
      <c r="U1756">
        <v>272</v>
      </c>
      <c r="V1756">
        <v>242</v>
      </c>
      <c r="W1756">
        <v>260</v>
      </c>
      <c r="X1756">
        <v>251</v>
      </c>
      <c r="Y1756">
        <v>287</v>
      </c>
    </row>
    <row r="1757" spans="1:25" x14ac:dyDescent="0.3">
      <c r="A1757" t="s">
        <v>10</v>
      </c>
      <c r="B1757" t="s">
        <v>9</v>
      </c>
      <c r="C1757" t="s">
        <v>245</v>
      </c>
      <c r="D1757" t="s">
        <v>307</v>
      </c>
      <c r="E1757">
        <v>25</v>
      </c>
      <c r="F1757">
        <v>213</v>
      </c>
      <c r="G1757">
        <v>238</v>
      </c>
      <c r="H1757">
        <v>199</v>
      </c>
      <c r="I1757">
        <v>209</v>
      </c>
      <c r="J1757">
        <v>238</v>
      </c>
      <c r="K1757">
        <v>236</v>
      </c>
      <c r="L1757">
        <v>229</v>
      </c>
      <c r="M1757">
        <v>235</v>
      </c>
      <c r="N1757">
        <v>226</v>
      </c>
      <c r="O1757">
        <v>225</v>
      </c>
      <c r="P1757">
        <v>277</v>
      </c>
      <c r="Q1757">
        <v>256</v>
      </c>
      <c r="R1757">
        <v>239</v>
      </c>
      <c r="S1757">
        <v>291</v>
      </c>
      <c r="T1757">
        <v>312</v>
      </c>
      <c r="U1757">
        <v>275</v>
      </c>
      <c r="V1757">
        <v>267</v>
      </c>
      <c r="W1757">
        <v>249</v>
      </c>
      <c r="X1757">
        <v>259</v>
      </c>
      <c r="Y1757">
        <v>269</v>
      </c>
    </row>
    <row r="1758" spans="1:25" x14ac:dyDescent="0.3">
      <c r="A1758" t="s">
        <v>10</v>
      </c>
      <c r="B1758" t="s">
        <v>9</v>
      </c>
      <c r="C1758" t="s">
        <v>245</v>
      </c>
      <c r="D1758" t="s">
        <v>307</v>
      </c>
      <c r="E1758">
        <v>26</v>
      </c>
      <c r="F1758">
        <v>215</v>
      </c>
      <c r="G1758">
        <v>210</v>
      </c>
      <c r="H1758">
        <v>253</v>
      </c>
      <c r="I1758">
        <v>210</v>
      </c>
      <c r="J1758">
        <v>211</v>
      </c>
      <c r="K1758">
        <v>242</v>
      </c>
      <c r="L1758">
        <v>222</v>
      </c>
      <c r="M1758">
        <v>218</v>
      </c>
      <c r="N1758">
        <v>233</v>
      </c>
      <c r="O1758">
        <v>226</v>
      </c>
      <c r="P1758">
        <v>228</v>
      </c>
      <c r="Q1758">
        <v>281</v>
      </c>
      <c r="R1758">
        <v>257</v>
      </c>
      <c r="S1758">
        <v>255</v>
      </c>
      <c r="T1758">
        <v>284</v>
      </c>
      <c r="U1758">
        <v>304</v>
      </c>
      <c r="V1758">
        <v>277</v>
      </c>
      <c r="W1758">
        <v>281</v>
      </c>
      <c r="X1758">
        <v>236</v>
      </c>
      <c r="Y1758">
        <v>261</v>
      </c>
    </row>
    <row r="1759" spans="1:25" x14ac:dyDescent="0.3">
      <c r="A1759" t="s">
        <v>10</v>
      </c>
      <c r="B1759" t="s">
        <v>9</v>
      </c>
      <c r="C1759" t="s">
        <v>245</v>
      </c>
      <c r="D1759" t="s">
        <v>307</v>
      </c>
      <c r="E1759">
        <v>27</v>
      </c>
      <c r="F1759">
        <v>269</v>
      </c>
      <c r="G1759">
        <v>219</v>
      </c>
      <c r="H1759">
        <v>223</v>
      </c>
      <c r="I1759">
        <v>250</v>
      </c>
      <c r="J1759">
        <v>230</v>
      </c>
      <c r="K1759">
        <v>212</v>
      </c>
      <c r="L1759">
        <v>240</v>
      </c>
      <c r="M1759">
        <v>222</v>
      </c>
      <c r="N1759">
        <v>224</v>
      </c>
      <c r="O1759">
        <v>230</v>
      </c>
      <c r="P1759">
        <v>228</v>
      </c>
      <c r="Q1759">
        <v>236</v>
      </c>
      <c r="R1759">
        <v>267</v>
      </c>
      <c r="S1759">
        <v>244</v>
      </c>
      <c r="T1759">
        <v>256</v>
      </c>
      <c r="U1759">
        <v>294</v>
      </c>
      <c r="V1759">
        <v>302</v>
      </c>
      <c r="W1759">
        <v>283</v>
      </c>
      <c r="X1759">
        <v>278</v>
      </c>
      <c r="Y1759">
        <v>254</v>
      </c>
    </row>
    <row r="1760" spans="1:25" x14ac:dyDescent="0.3">
      <c r="A1760" t="s">
        <v>10</v>
      </c>
      <c r="B1760" t="s">
        <v>9</v>
      </c>
      <c r="C1760" t="s">
        <v>245</v>
      </c>
      <c r="D1760" t="s">
        <v>307</v>
      </c>
      <c r="E1760">
        <v>28</v>
      </c>
      <c r="F1760">
        <v>290</v>
      </c>
      <c r="G1760">
        <v>290</v>
      </c>
      <c r="H1760">
        <v>232</v>
      </c>
      <c r="I1760">
        <v>227</v>
      </c>
      <c r="J1760">
        <v>247</v>
      </c>
      <c r="K1760">
        <v>221</v>
      </c>
      <c r="L1760">
        <v>216</v>
      </c>
      <c r="M1760">
        <v>237</v>
      </c>
      <c r="N1760">
        <v>227</v>
      </c>
      <c r="O1760">
        <v>249</v>
      </c>
      <c r="P1760">
        <v>237</v>
      </c>
      <c r="Q1760">
        <v>229</v>
      </c>
      <c r="R1760">
        <v>241</v>
      </c>
      <c r="S1760">
        <v>271</v>
      </c>
      <c r="T1760">
        <v>233</v>
      </c>
      <c r="U1760">
        <v>258</v>
      </c>
      <c r="V1760">
        <v>298</v>
      </c>
      <c r="W1760">
        <v>303</v>
      </c>
      <c r="X1760">
        <v>297</v>
      </c>
      <c r="Y1760">
        <v>294</v>
      </c>
    </row>
    <row r="1761" spans="1:25" x14ac:dyDescent="0.3">
      <c r="A1761" t="s">
        <v>10</v>
      </c>
      <c r="B1761" t="s">
        <v>9</v>
      </c>
      <c r="C1761" t="s">
        <v>245</v>
      </c>
      <c r="D1761" t="s">
        <v>307</v>
      </c>
      <c r="E1761">
        <v>29</v>
      </c>
      <c r="F1761">
        <v>341</v>
      </c>
      <c r="G1761">
        <v>304</v>
      </c>
      <c r="H1761">
        <v>288</v>
      </c>
      <c r="I1761">
        <v>257</v>
      </c>
      <c r="J1761">
        <v>231</v>
      </c>
      <c r="K1761">
        <v>265</v>
      </c>
      <c r="L1761">
        <v>225</v>
      </c>
      <c r="M1761">
        <v>227</v>
      </c>
      <c r="N1761">
        <v>233</v>
      </c>
      <c r="O1761">
        <v>227</v>
      </c>
      <c r="P1761">
        <v>256</v>
      </c>
      <c r="Q1761">
        <v>242</v>
      </c>
      <c r="R1761">
        <v>222</v>
      </c>
      <c r="S1761">
        <v>239</v>
      </c>
      <c r="T1761">
        <v>274</v>
      </c>
      <c r="U1761">
        <v>250</v>
      </c>
      <c r="V1761">
        <v>276</v>
      </c>
      <c r="W1761">
        <v>315</v>
      </c>
      <c r="X1761">
        <v>330</v>
      </c>
      <c r="Y1761">
        <v>305</v>
      </c>
    </row>
    <row r="1762" spans="1:25" x14ac:dyDescent="0.3">
      <c r="A1762" t="s">
        <v>10</v>
      </c>
      <c r="B1762" t="s">
        <v>9</v>
      </c>
      <c r="C1762" t="s">
        <v>245</v>
      </c>
      <c r="D1762" t="s">
        <v>307</v>
      </c>
      <c r="E1762">
        <v>30</v>
      </c>
      <c r="F1762">
        <v>348</v>
      </c>
      <c r="G1762">
        <v>354</v>
      </c>
      <c r="H1762">
        <v>310</v>
      </c>
      <c r="I1762">
        <v>287</v>
      </c>
      <c r="J1762">
        <v>271</v>
      </c>
      <c r="K1762">
        <v>241</v>
      </c>
      <c r="L1762">
        <v>264</v>
      </c>
      <c r="M1762">
        <v>225</v>
      </c>
      <c r="N1762">
        <v>224</v>
      </c>
      <c r="O1762">
        <v>248</v>
      </c>
      <c r="P1762">
        <v>232</v>
      </c>
      <c r="Q1762">
        <v>255</v>
      </c>
      <c r="R1762">
        <v>232</v>
      </c>
      <c r="S1762">
        <v>232</v>
      </c>
      <c r="T1762">
        <v>252</v>
      </c>
      <c r="U1762">
        <v>291</v>
      </c>
      <c r="V1762">
        <v>251</v>
      </c>
      <c r="W1762">
        <v>283</v>
      </c>
      <c r="X1762">
        <v>317</v>
      </c>
      <c r="Y1762">
        <v>341</v>
      </c>
    </row>
    <row r="1763" spans="1:25" x14ac:dyDescent="0.3">
      <c r="A1763" t="s">
        <v>10</v>
      </c>
      <c r="B1763" t="s">
        <v>9</v>
      </c>
      <c r="C1763" t="s">
        <v>245</v>
      </c>
      <c r="D1763" t="s">
        <v>307</v>
      </c>
      <c r="E1763">
        <v>31</v>
      </c>
      <c r="F1763">
        <v>376</v>
      </c>
      <c r="G1763">
        <v>367</v>
      </c>
      <c r="H1763">
        <v>362</v>
      </c>
      <c r="I1763">
        <v>322</v>
      </c>
      <c r="J1763">
        <v>296</v>
      </c>
      <c r="K1763">
        <v>272</v>
      </c>
      <c r="L1763">
        <v>254</v>
      </c>
      <c r="M1763">
        <v>270</v>
      </c>
      <c r="N1763">
        <v>221</v>
      </c>
      <c r="O1763">
        <v>237</v>
      </c>
      <c r="P1763">
        <v>254</v>
      </c>
      <c r="Q1763">
        <v>261</v>
      </c>
      <c r="R1763">
        <v>270</v>
      </c>
      <c r="S1763">
        <v>240</v>
      </c>
      <c r="T1763">
        <v>230</v>
      </c>
      <c r="U1763">
        <v>261</v>
      </c>
      <c r="V1763">
        <v>289</v>
      </c>
      <c r="W1763">
        <v>255</v>
      </c>
      <c r="X1763">
        <v>298</v>
      </c>
      <c r="Y1763">
        <v>326</v>
      </c>
    </row>
    <row r="1764" spans="1:25" x14ac:dyDescent="0.3">
      <c r="A1764" t="s">
        <v>10</v>
      </c>
      <c r="B1764" t="s">
        <v>9</v>
      </c>
      <c r="C1764" t="s">
        <v>245</v>
      </c>
      <c r="D1764" t="s">
        <v>307</v>
      </c>
      <c r="E1764">
        <v>32</v>
      </c>
      <c r="F1764">
        <v>412</v>
      </c>
      <c r="G1764">
        <v>379</v>
      </c>
      <c r="H1764">
        <v>371</v>
      </c>
      <c r="I1764">
        <v>377</v>
      </c>
      <c r="J1764">
        <v>332</v>
      </c>
      <c r="K1764">
        <v>288</v>
      </c>
      <c r="L1764">
        <v>271</v>
      </c>
      <c r="M1764">
        <v>261</v>
      </c>
      <c r="N1764">
        <v>263</v>
      </c>
      <c r="O1764">
        <v>227</v>
      </c>
      <c r="P1764">
        <v>235</v>
      </c>
      <c r="Q1764">
        <v>255</v>
      </c>
      <c r="R1764">
        <v>275</v>
      </c>
      <c r="S1764">
        <v>275</v>
      </c>
      <c r="T1764">
        <v>271</v>
      </c>
      <c r="U1764">
        <v>232</v>
      </c>
      <c r="V1764">
        <v>264</v>
      </c>
      <c r="W1764">
        <v>290</v>
      </c>
      <c r="X1764">
        <v>261</v>
      </c>
      <c r="Y1764">
        <v>310</v>
      </c>
    </row>
    <row r="1765" spans="1:25" x14ac:dyDescent="0.3">
      <c r="A1765" t="s">
        <v>10</v>
      </c>
      <c r="B1765" t="s">
        <v>9</v>
      </c>
      <c r="C1765" t="s">
        <v>245</v>
      </c>
      <c r="D1765" t="s">
        <v>307</v>
      </c>
      <c r="E1765">
        <v>33</v>
      </c>
      <c r="F1765">
        <v>377</v>
      </c>
      <c r="G1765">
        <v>431</v>
      </c>
      <c r="H1765">
        <v>393</v>
      </c>
      <c r="I1765">
        <v>381</v>
      </c>
      <c r="J1765">
        <v>390</v>
      </c>
      <c r="K1765">
        <v>334</v>
      </c>
      <c r="L1765">
        <v>282</v>
      </c>
      <c r="M1765">
        <v>284</v>
      </c>
      <c r="N1765">
        <v>264</v>
      </c>
      <c r="O1765">
        <v>274</v>
      </c>
      <c r="P1765">
        <v>225</v>
      </c>
      <c r="Q1765">
        <v>254</v>
      </c>
      <c r="R1765">
        <v>281</v>
      </c>
      <c r="S1765">
        <v>288</v>
      </c>
      <c r="T1765">
        <v>283</v>
      </c>
      <c r="U1765">
        <v>282</v>
      </c>
      <c r="V1765">
        <v>246</v>
      </c>
      <c r="W1765">
        <v>271</v>
      </c>
      <c r="X1765">
        <v>314</v>
      </c>
      <c r="Y1765">
        <v>279</v>
      </c>
    </row>
    <row r="1766" spans="1:25" x14ac:dyDescent="0.3">
      <c r="A1766" t="s">
        <v>10</v>
      </c>
      <c r="B1766" t="s">
        <v>9</v>
      </c>
      <c r="C1766" t="s">
        <v>245</v>
      </c>
      <c r="D1766" t="s">
        <v>307</v>
      </c>
      <c r="E1766">
        <v>34</v>
      </c>
      <c r="F1766">
        <v>406</v>
      </c>
      <c r="G1766">
        <v>404</v>
      </c>
      <c r="H1766">
        <v>453</v>
      </c>
      <c r="I1766">
        <v>408</v>
      </c>
      <c r="J1766">
        <v>387</v>
      </c>
      <c r="K1766">
        <v>390</v>
      </c>
      <c r="L1766">
        <v>343</v>
      </c>
      <c r="M1766">
        <v>290</v>
      </c>
      <c r="N1766">
        <v>296</v>
      </c>
      <c r="O1766">
        <v>276</v>
      </c>
      <c r="P1766">
        <v>281</v>
      </c>
      <c r="Q1766">
        <v>230</v>
      </c>
      <c r="R1766">
        <v>269</v>
      </c>
      <c r="S1766">
        <v>275</v>
      </c>
      <c r="T1766">
        <v>277</v>
      </c>
      <c r="U1766">
        <v>300</v>
      </c>
      <c r="V1766">
        <v>285</v>
      </c>
      <c r="W1766">
        <v>260</v>
      </c>
      <c r="X1766">
        <v>298</v>
      </c>
      <c r="Y1766">
        <v>323</v>
      </c>
    </row>
    <row r="1767" spans="1:25" x14ac:dyDescent="0.3">
      <c r="A1767" t="s">
        <v>10</v>
      </c>
      <c r="B1767" t="s">
        <v>9</v>
      </c>
      <c r="C1767" t="s">
        <v>245</v>
      </c>
      <c r="D1767" t="s">
        <v>307</v>
      </c>
      <c r="E1767">
        <v>35</v>
      </c>
      <c r="F1767">
        <v>408</v>
      </c>
      <c r="G1767">
        <v>412</v>
      </c>
      <c r="H1767">
        <v>407</v>
      </c>
      <c r="I1767">
        <v>460</v>
      </c>
      <c r="J1767">
        <v>417</v>
      </c>
      <c r="K1767">
        <v>402</v>
      </c>
      <c r="L1767">
        <v>402</v>
      </c>
      <c r="M1767">
        <v>353</v>
      </c>
      <c r="N1767">
        <v>301</v>
      </c>
      <c r="O1767">
        <v>298</v>
      </c>
      <c r="P1767">
        <v>283</v>
      </c>
      <c r="Q1767">
        <v>296</v>
      </c>
      <c r="R1767">
        <v>234</v>
      </c>
      <c r="S1767">
        <v>292</v>
      </c>
      <c r="T1767">
        <v>283</v>
      </c>
      <c r="U1767">
        <v>288</v>
      </c>
      <c r="V1767">
        <v>317</v>
      </c>
      <c r="W1767">
        <v>287</v>
      </c>
      <c r="X1767">
        <v>274</v>
      </c>
      <c r="Y1767">
        <v>320</v>
      </c>
    </row>
    <row r="1768" spans="1:25" x14ac:dyDescent="0.3">
      <c r="A1768" t="s">
        <v>10</v>
      </c>
      <c r="B1768" t="s">
        <v>9</v>
      </c>
      <c r="C1768" t="s">
        <v>245</v>
      </c>
      <c r="D1768" t="s">
        <v>307</v>
      </c>
      <c r="E1768">
        <v>36</v>
      </c>
      <c r="F1768">
        <v>470</v>
      </c>
      <c r="G1768">
        <v>424</v>
      </c>
      <c r="H1768">
        <v>417</v>
      </c>
      <c r="I1768">
        <v>418</v>
      </c>
      <c r="J1768">
        <v>464</v>
      </c>
      <c r="K1768">
        <v>422</v>
      </c>
      <c r="L1768">
        <v>417</v>
      </c>
      <c r="M1768">
        <v>406</v>
      </c>
      <c r="N1768">
        <v>359</v>
      </c>
      <c r="O1768">
        <v>308</v>
      </c>
      <c r="P1768">
        <v>303</v>
      </c>
      <c r="Q1768">
        <v>301</v>
      </c>
      <c r="R1768">
        <v>298</v>
      </c>
      <c r="S1768">
        <v>244</v>
      </c>
      <c r="T1768">
        <v>307</v>
      </c>
      <c r="U1768">
        <v>304</v>
      </c>
      <c r="V1768">
        <v>309</v>
      </c>
      <c r="W1768">
        <v>324</v>
      </c>
      <c r="X1768">
        <v>308</v>
      </c>
      <c r="Y1768">
        <v>287</v>
      </c>
    </row>
    <row r="1769" spans="1:25" x14ac:dyDescent="0.3">
      <c r="A1769" t="s">
        <v>10</v>
      </c>
      <c r="B1769" t="s">
        <v>9</v>
      </c>
      <c r="C1769" t="s">
        <v>245</v>
      </c>
      <c r="D1769" t="s">
        <v>307</v>
      </c>
      <c r="E1769">
        <v>37</v>
      </c>
      <c r="F1769">
        <v>444</v>
      </c>
      <c r="G1769">
        <v>482</v>
      </c>
      <c r="H1769">
        <v>419</v>
      </c>
      <c r="I1769">
        <v>424</v>
      </c>
      <c r="J1769">
        <v>418</v>
      </c>
      <c r="K1769">
        <v>471</v>
      </c>
      <c r="L1769">
        <v>439</v>
      </c>
      <c r="M1769">
        <v>423</v>
      </c>
      <c r="N1769">
        <v>415</v>
      </c>
      <c r="O1769">
        <v>373</v>
      </c>
      <c r="P1769">
        <v>304</v>
      </c>
      <c r="Q1769">
        <v>314</v>
      </c>
      <c r="R1769">
        <v>320</v>
      </c>
      <c r="S1769">
        <v>307</v>
      </c>
      <c r="T1769">
        <v>248</v>
      </c>
      <c r="U1769">
        <v>307</v>
      </c>
      <c r="V1769">
        <v>325</v>
      </c>
      <c r="W1769">
        <v>323</v>
      </c>
      <c r="X1769">
        <v>333</v>
      </c>
      <c r="Y1769">
        <v>311</v>
      </c>
    </row>
    <row r="1770" spans="1:25" x14ac:dyDescent="0.3">
      <c r="A1770" t="s">
        <v>10</v>
      </c>
      <c r="B1770" t="s">
        <v>9</v>
      </c>
      <c r="C1770" t="s">
        <v>245</v>
      </c>
      <c r="D1770" t="s">
        <v>307</v>
      </c>
      <c r="E1770">
        <v>38</v>
      </c>
      <c r="F1770">
        <v>408</v>
      </c>
      <c r="G1770">
        <v>465</v>
      </c>
      <c r="H1770">
        <v>496</v>
      </c>
      <c r="I1770">
        <v>442</v>
      </c>
      <c r="J1770">
        <v>430</v>
      </c>
      <c r="K1770">
        <v>441</v>
      </c>
      <c r="L1770">
        <v>476</v>
      </c>
      <c r="M1770">
        <v>462</v>
      </c>
      <c r="N1770">
        <v>427</v>
      </c>
      <c r="O1770">
        <v>417</v>
      </c>
      <c r="P1770">
        <v>384</v>
      </c>
      <c r="Q1770">
        <v>309</v>
      </c>
      <c r="R1770">
        <v>315</v>
      </c>
      <c r="S1770">
        <v>327</v>
      </c>
      <c r="T1770">
        <v>312</v>
      </c>
      <c r="U1770">
        <v>265</v>
      </c>
      <c r="V1770">
        <v>321</v>
      </c>
      <c r="W1770">
        <v>335</v>
      </c>
      <c r="X1770">
        <v>325</v>
      </c>
      <c r="Y1770">
        <v>352</v>
      </c>
    </row>
    <row r="1771" spans="1:25" x14ac:dyDescent="0.3">
      <c r="A1771" t="s">
        <v>10</v>
      </c>
      <c r="B1771" t="s">
        <v>9</v>
      </c>
      <c r="C1771" t="s">
        <v>245</v>
      </c>
      <c r="D1771" t="s">
        <v>307</v>
      </c>
      <c r="E1771">
        <v>39</v>
      </c>
      <c r="F1771">
        <v>428</v>
      </c>
      <c r="G1771">
        <v>419</v>
      </c>
      <c r="H1771">
        <v>473</v>
      </c>
      <c r="I1771">
        <v>513</v>
      </c>
      <c r="J1771">
        <v>455</v>
      </c>
      <c r="K1771">
        <v>432</v>
      </c>
      <c r="L1771">
        <v>440</v>
      </c>
      <c r="M1771">
        <v>461</v>
      </c>
      <c r="N1771">
        <v>473</v>
      </c>
      <c r="O1771">
        <v>426</v>
      </c>
      <c r="P1771">
        <v>430</v>
      </c>
      <c r="Q1771">
        <v>388</v>
      </c>
      <c r="R1771">
        <v>317</v>
      </c>
      <c r="S1771">
        <v>320</v>
      </c>
      <c r="T1771">
        <v>324</v>
      </c>
      <c r="U1771">
        <v>314</v>
      </c>
      <c r="V1771">
        <v>279</v>
      </c>
      <c r="W1771">
        <v>329</v>
      </c>
      <c r="X1771">
        <v>346</v>
      </c>
      <c r="Y1771">
        <v>340</v>
      </c>
    </row>
    <row r="1772" spans="1:25" x14ac:dyDescent="0.3">
      <c r="A1772" t="s">
        <v>10</v>
      </c>
      <c r="B1772" t="s">
        <v>9</v>
      </c>
      <c r="C1772" t="s">
        <v>245</v>
      </c>
      <c r="D1772" t="s">
        <v>307</v>
      </c>
      <c r="E1772">
        <v>40</v>
      </c>
      <c r="F1772">
        <v>402</v>
      </c>
      <c r="G1772">
        <v>444</v>
      </c>
      <c r="H1772">
        <v>423</v>
      </c>
      <c r="I1772">
        <v>482</v>
      </c>
      <c r="J1772">
        <v>513</v>
      </c>
      <c r="K1772">
        <v>453</v>
      </c>
      <c r="L1772">
        <v>445</v>
      </c>
      <c r="M1772">
        <v>452</v>
      </c>
      <c r="N1772">
        <v>459</v>
      </c>
      <c r="O1772">
        <v>480</v>
      </c>
      <c r="P1772">
        <v>420</v>
      </c>
      <c r="Q1772">
        <v>437</v>
      </c>
      <c r="R1772">
        <v>399</v>
      </c>
      <c r="S1772">
        <v>334</v>
      </c>
      <c r="T1772">
        <v>334</v>
      </c>
      <c r="U1772">
        <v>336</v>
      </c>
      <c r="V1772">
        <v>328</v>
      </c>
      <c r="W1772">
        <v>298</v>
      </c>
      <c r="X1772">
        <v>340</v>
      </c>
      <c r="Y1772">
        <v>372</v>
      </c>
    </row>
    <row r="1773" spans="1:25" x14ac:dyDescent="0.3">
      <c r="A1773" t="s">
        <v>10</v>
      </c>
      <c r="B1773" t="s">
        <v>9</v>
      </c>
      <c r="C1773" t="s">
        <v>245</v>
      </c>
      <c r="D1773" t="s">
        <v>307</v>
      </c>
      <c r="E1773">
        <v>41</v>
      </c>
      <c r="F1773">
        <v>387</v>
      </c>
      <c r="G1773">
        <v>410</v>
      </c>
      <c r="H1773">
        <v>455</v>
      </c>
      <c r="I1773">
        <v>438</v>
      </c>
      <c r="J1773">
        <v>490</v>
      </c>
      <c r="K1773">
        <v>514</v>
      </c>
      <c r="L1773">
        <v>463</v>
      </c>
      <c r="M1773">
        <v>450</v>
      </c>
      <c r="N1773">
        <v>444</v>
      </c>
      <c r="O1773">
        <v>456</v>
      </c>
      <c r="P1773">
        <v>484</v>
      </c>
      <c r="Q1773">
        <v>420</v>
      </c>
      <c r="R1773">
        <v>451</v>
      </c>
      <c r="S1773">
        <v>405</v>
      </c>
      <c r="T1773">
        <v>341</v>
      </c>
      <c r="U1773">
        <v>341</v>
      </c>
      <c r="V1773">
        <v>356</v>
      </c>
      <c r="W1773">
        <v>336</v>
      </c>
      <c r="X1773">
        <v>307</v>
      </c>
      <c r="Y1773">
        <v>356</v>
      </c>
    </row>
    <row r="1774" spans="1:25" x14ac:dyDescent="0.3">
      <c r="A1774" t="s">
        <v>10</v>
      </c>
      <c r="B1774" t="s">
        <v>9</v>
      </c>
      <c r="C1774" t="s">
        <v>245</v>
      </c>
      <c r="D1774" t="s">
        <v>307</v>
      </c>
      <c r="E1774">
        <v>42</v>
      </c>
      <c r="F1774">
        <v>364</v>
      </c>
      <c r="G1774">
        <v>397</v>
      </c>
      <c r="H1774">
        <v>435</v>
      </c>
      <c r="I1774">
        <v>470</v>
      </c>
      <c r="J1774">
        <v>448</v>
      </c>
      <c r="K1774">
        <v>505</v>
      </c>
      <c r="L1774">
        <v>517</v>
      </c>
      <c r="M1774">
        <v>469</v>
      </c>
      <c r="N1774">
        <v>448</v>
      </c>
      <c r="O1774">
        <v>458</v>
      </c>
      <c r="P1774">
        <v>469</v>
      </c>
      <c r="Q1774">
        <v>485</v>
      </c>
      <c r="R1774">
        <v>435</v>
      </c>
      <c r="S1774">
        <v>448</v>
      </c>
      <c r="T1774">
        <v>410</v>
      </c>
      <c r="U1774">
        <v>342</v>
      </c>
      <c r="V1774">
        <v>344</v>
      </c>
      <c r="W1774">
        <v>363</v>
      </c>
      <c r="X1774">
        <v>349</v>
      </c>
      <c r="Y1774">
        <v>317</v>
      </c>
    </row>
    <row r="1775" spans="1:25" x14ac:dyDescent="0.3">
      <c r="A1775" t="s">
        <v>10</v>
      </c>
      <c r="B1775" t="s">
        <v>9</v>
      </c>
      <c r="C1775" t="s">
        <v>245</v>
      </c>
      <c r="D1775" t="s">
        <v>307</v>
      </c>
      <c r="E1775">
        <v>43</v>
      </c>
      <c r="F1775">
        <v>407</v>
      </c>
      <c r="G1775">
        <v>383</v>
      </c>
      <c r="H1775">
        <v>410</v>
      </c>
      <c r="I1775">
        <v>447</v>
      </c>
      <c r="J1775">
        <v>479</v>
      </c>
      <c r="K1775">
        <v>448</v>
      </c>
      <c r="L1775">
        <v>509</v>
      </c>
      <c r="M1775">
        <v>525</v>
      </c>
      <c r="N1775">
        <v>475</v>
      </c>
      <c r="O1775">
        <v>443</v>
      </c>
      <c r="P1775">
        <v>457</v>
      </c>
      <c r="Q1775">
        <v>473</v>
      </c>
      <c r="R1775">
        <v>486</v>
      </c>
      <c r="S1775">
        <v>440</v>
      </c>
      <c r="T1775">
        <v>457</v>
      </c>
      <c r="U1775">
        <v>425</v>
      </c>
      <c r="V1775">
        <v>344</v>
      </c>
      <c r="W1775">
        <v>359</v>
      </c>
      <c r="X1775">
        <v>367</v>
      </c>
      <c r="Y1775">
        <v>363</v>
      </c>
    </row>
    <row r="1776" spans="1:25" x14ac:dyDescent="0.3">
      <c r="A1776" t="s">
        <v>10</v>
      </c>
      <c r="B1776" t="s">
        <v>9</v>
      </c>
      <c r="C1776" t="s">
        <v>245</v>
      </c>
      <c r="D1776" t="s">
        <v>307</v>
      </c>
      <c r="E1776">
        <v>44</v>
      </c>
      <c r="F1776">
        <v>398</v>
      </c>
      <c r="G1776">
        <v>422</v>
      </c>
      <c r="H1776">
        <v>404</v>
      </c>
      <c r="I1776">
        <v>402</v>
      </c>
      <c r="J1776">
        <v>455</v>
      </c>
      <c r="K1776">
        <v>483</v>
      </c>
      <c r="L1776">
        <v>452</v>
      </c>
      <c r="M1776">
        <v>502</v>
      </c>
      <c r="N1776">
        <v>524</v>
      </c>
      <c r="O1776">
        <v>480</v>
      </c>
      <c r="P1776">
        <v>449</v>
      </c>
      <c r="Q1776">
        <v>459</v>
      </c>
      <c r="R1776">
        <v>491</v>
      </c>
      <c r="S1776">
        <v>491</v>
      </c>
      <c r="T1776">
        <v>447</v>
      </c>
      <c r="U1776">
        <v>462</v>
      </c>
      <c r="V1776">
        <v>437</v>
      </c>
      <c r="W1776">
        <v>357</v>
      </c>
      <c r="X1776">
        <v>363</v>
      </c>
      <c r="Y1776">
        <v>373</v>
      </c>
    </row>
    <row r="1777" spans="1:25" x14ac:dyDescent="0.3">
      <c r="A1777" t="s">
        <v>10</v>
      </c>
      <c r="B1777" t="s">
        <v>9</v>
      </c>
      <c r="C1777" t="s">
        <v>245</v>
      </c>
      <c r="D1777" t="s">
        <v>307</v>
      </c>
      <c r="E1777">
        <v>45</v>
      </c>
      <c r="F1777">
        <v>391</v>
      </c>
      <c r="G1777">
        <v>403</v>
      </c>
      <c r="H1777">
        <v>427</v>
      </c>
      <c r="I1777">
        <v>407</v>
      </c>
      <c r="J1777">
        <v>411</v>
      </c>
      <c r="K1777">
        <v>452</v>
      </c>
      <c r="L1777">
        <v>481</v>
      </c>
      <c r="M1777">
        <v>447</v>
      </c>
      <c r="N1777">
        <v>492</v>
      </c>
      <c r="O1777">
        <v>528</v>
      </c>
      <c r="P1777">
        <v>477</v>
      </c>
      <c r="Q1777">
        <v>450</v>
      </c>
      <c r="R1777">
        <v>462</v>
      </c>
      <c r="S1777">
        <v>486</v>
      </c>
      <c r="T1777">
        <v>508</v>
      </c>
      <c r="U1777">
        <v>446</v>
      </c>
      <c r="V1777">
        <v>467</v>
      </c>
      <c r="W1777">
        <v>449</v>
      </c>
      <c r="X1777">
        <v>361</v>
      </c>
      <c r="Y1777">
        <v>371</v>
      </c>
    </row>
    <row r="1778" spans="1:25" x14ac:dyDescent="0.3">
      <c r="A1778" t="s">
        <v>10</v>
      </c>
      <c r="B1778" t="s">
        <v>9</v>
      </c>
      <c r="C1778" t="s">
        <v>245</v>
      </c>
      <c r="D1778" t="s">
        <v>307</v>
      </c>
      <c r="E1778">
        <v>46</v>
      </c>
      <c r="F1778">
        <v>399</v>
      </c>
      <c r="G1778">
        <v>384</v>
      </c>
      <c r="H1778">
        <v>410</v>
      </c>
      <c r="I1778">
        <v>436</v>
      </c>
      <c r="J1778">
        <v>420</v>
      </c>
      <c r="K1778">
        <v>413</v>
      </c>
      <c r="L1778">
        <v>458</v>
      </c>
      <c r="M1778">
        <v>494</v>
      </c>
      <c r="N1778">
        <v>445</v>
      </c>
      <c r="O1778">
        <v>486</v>
      </c>
      <c r="P1778">
        <v>528</v>
      </c>
      <c r="Q1778">
        <v>478</v>
      </c>
      <c r="R1778">
        <v>462</v>
      </c>
      <c r="S1778">
        <v>469</v>
      </c>
      <c r="T1778">
        <v>489</v>
      </c>
      <c r="U1778">
        <v>516</v>
      </c>
      <c r="V1778">
        <v>461</v>
      </c>
      <c r="W1778">
        <v>463</v>
      </c>
      <c r="X1778">
        <v>452</v>
      </c>
      <c r="Y1778">
        <v>375</v>
      </c>
    </row>
    <row r="1779" spans="1:25" x14ac:dyDescent="0.3">
      <c r="A1779" t="s">
        <v>10</v>
      </c>
      <c r="B1779" t="s">
        <v>9</v>
      </c>
      <c r="C1779" t="s">
        <v>245</v>
      </c>
      <c r="D1779" t="s">
        <v>307</v>
      </c>
      <c r="E1779">
        <v>47</v>
      </c>
      <c r="F1779">
        <v>372</v>
      </c>
      <c r="G1779">
        <v>389</v>
      </c>
      <c r="H1779">
        <v>391</v>
      </c>
      <c r="I1779">
        <v>430</v>
      </c>
      <c r="J1779">
        <v>438</v>
      </c>
      <c r="K1779">
        <v>425</v>
      </c>
      <c r="L1779">
        <v>420</v>
      </c>
      <c r="M1779">
        <v>457</v>
      </c>
      <c r="N1779">
        <v>497</v>
      </c>
      <c r="O1779">
        <v>441</v>
      </c>
      <c r="P1779">
        <v>492</v>
      </c>
      <c r="Q1779">
        <v>528</v>
      </c>
      <c r="R1779">
        <v>470</v>
      </c>
      <c r="S1779">
        <v>465</v>
      </c>
      <c r="T1779">
        <v>485</v>
      </c>
      <c r="U1779">
        <v>494</v>
      </c>
      <c r="V1779">
        <v>525</v>
      </c>
      <c r="W1779">
        <v>473</v>
      </c>
      <c r="X1779">
        <v>468</v>
      </c>
      <c r="Y1779">
        <v>468</v>
      </c>
    </row>
    <row r="1780" spans="1:25" x14ac:dyDescent="0.3">
      <c r="A1780" t="s">
        <v>10</v>
      </c>
      <c r="B1780" t="s">
        <v>9</v>
      </c>
      <c r="C1780" t="s">
        <v>245</v>
      </c>
      <c r="D1780" t="s">
        <v>307</v>
      </c>
      <c r="E1780">
        <v>48</v>
      </c>
      <c r="F1780">
        <v>354</v>
      </c>
      <c r="G1780">
        <v>376</v>
      </c>
      <c r="H1780">
        <v>397</v>
      </c>
      <c r="I1780">
        <v>396</v>
      </c>
      <c r="J1780">
        <v>428</v>
      </c>
      <c r="K1780">
        <v>445</v>
      </c>
      <c r="L1780">
        <v>428</v>
      </c>
      <c r="M1780">
        <v>419</v>
      </c>
      <c r="N1780">
        <v>453</v>
      </c>
      <c r="O1780">
        <v>492</v>
      </c>
      <c r="P1780">
        <v>437</v>
      </c>
      <c r="Q1780">
        <v>504</v>
      </c>
      <c r="R1780">
        <v>523</v>
      </c>
      <c r="S1780">
        <v>471</v>
      </c>
      <c r="T1780">
        <v>470</v>
      </c>
      <c r="U1780">
        <v>493</v>
      </c>
      <c r="V1780">
        <v>493</v>
      </c>
      <c r="W1780">
        <v>534</v>
      </c>
      <c r="X1780">
        <v>481</v>
      </c>
      <c r="Y1780">
        <v>470</v>
      </c>
    </row>
    <row r="1781" spans="1:25" x14ac:dyDescent="0.3">
      <c r="A1781" t="s">
        <v>10</v>
      </c>
      <c r="B1781" t="s">
        <v>9</v>
      </c>
      <c r="C1781" t="s">
        <v>245</v>
      </c>
      <c r="D1781" t="s">
        <v>307</v>
      </c>
      <c r="E1781">
        <v>49</v>
      </c>
      <c r="F1781">
        <v>366</v>
      </c>
      <c r="G1781">
        <v>357</v>
      </c>
      <c r="H1781">
        <v>382</v>
      </c>
      <c r="I1781">
        <v>392</v>
      </c>
      <c r="J1781">
        <v>398</v>
      </c>
      <c r="K1781">
        <v>436</v>
      </c>
      <c r="L1781">
        <v>446</v>
      </c>
      <c r="M1781">
        <v>417</v>
      </c>
      <c r="N1781">
        <v>420</v>
      </c>
      <c r="O1781">
        <v>439</v>
      </c>
      <c r="P1781">
        <v>494</v>
      </c>
      <c r="Q1781">
        <v>445</v>
      </c>
      <c r="R1781">
        <v>499</v>
      </c>
      <c r="S1781">
        <v>514</v>
      </c>
      <c r="T1781">
        <v>471</v>
      </c>
      <c r="U1781">
        <v>467</v>
      </c>
      <c r="V1781">
        <v>498</v>
      </c>
      <c r="W1781">
        <v>500</v>
      </c>
      <c r="X1781">
        <v>540</v>
      </c>
      <c r="Y1781">
        <v>504</v>
      </c>
    </row>
    <row r="1782" spans="1:25" x14ac:dyDescent="0.3">
      <c r="A1782" t="s">
        <v>10</v>
      </c>
      <c r="B1782" t="s">
        <v>9</v>
      </c>
      <c r="C1782" t="s">
        <v>245</v>
      </c>
      <c r="D1782" t="s">
        <v>307</v>
      </c>
      <c r="E1782">
        <v>50</v>
      </c>
      <c r="F1782">
        <v>381</v>
      </c>
      <c r="G1782">
        <v>368</v>
      </c>
      <c r="H1782">
        <v>362</v>
      </c>
      <c r="I1782">
        <v>376</v>
      </c>
      <c r="J1782">
        <v>401</v>
      </c>
      <c r="K1782">
        <v>398</v>
      </c>
      <c r="L1782">
        <v>426</v>
      </c>
      <c r="M1782">
        <v>438</v>
      </c>
      <c r="N1782">
        <v>410</v>
      </c>
      <c r="O1782">
        <v>426</v>
      </c>
      <c r="P1782">
        <v>428</v>
      </c>
      <c r="Q1782">
        <v>503</v>
      </c>
      <c r="R1782">
        <v>450</v>
      </c>
      <c r="S1782">
        <v>506</v>
      </c>
      <c r="T1782">
        <v>508</v>
      </c>
      <c r="U1782">
        <v>473</v>
      </c>
      <c r="V1782">
        <v>479</v>
      </c>
      <c r="W1782">
        <v>506</v>
      </c>
      <c r="X1782">
        <v>505</v>
      </c>
      <c r="Y1782">
        <v>542</v>
      </c>
    </row>
    <row r="1783" spans="1:25" x14ac:dyDescent="0.3">
      <c r="A1783" t="s">
        <v>10</v>
      </c>
      <c r="B1783" t="s">
        <v>9</v>
      </c>
      <c r="C1783" t="s">
        <v>245</v>
      </c>
      <c r="D1783" t="s">
        <v>307</v>
      </c>
      <c r="E1783">
        <v>51</v>
      </c>
      <c r="F1783">
        <v>403</v>
      </c>
      <c r="G1783">
        <v>382</v>
      </c>
      <c r="H1783">
        <v>380</v>
      </c>
      <c r="I1783">
        <v>367</v>
      </c>
      <c r="J1783">
        <v>379</v>
      </c>
      <c r="K1783">
        <v>405</v>
      </c>
      <c r="L1783">
        <v>397</v>
      </c>
      <c r="M1783">
        <v>431</v>
      </c>
      <c r="N1783">
        <v>444</v>
      </c>
      <c r="O1783">
        <v>409</v>
      </c>
      <c r="P1783">
        <v>423</v>
      </c>
      <c r="Q1783">
        <v>443</v>
      </c>
      <c r="R1783">
        <v>509</v>
      </c>
      <c r="S1783">
        <v>459</v>
      </c>
      <c r="T1783">
        <v>519</v>
      </c>
      <c r="U1783">
        <v>505</v>
      </c>
      <c r="V1783">
        <v>474</v>
      </c>
      <c r="W1783">
        <v>491</v>
      </c>
      <c r="X1783">
        <v>520</v>
      </c>
      <c r="Y1783">
        <v>501</v>
      </c>
    </row>
    <row r="1784" spans="1:25" x14ac:dyDescent="0.3">
      <c r="A1784" t="s">
        <v>10</v>
      </c>
      <c r="B1784" t="s">
        <v>9</v>
      </c>
      <c r="C1784" t="s">
        <v>245</v>
      </c>
      <c r="D1784" t="s">
        <v>307</v>
      </c>
      <c r="E1784">
        <v>52</v>
      </c>
      <c r="F1784">
        <v>415</v>
      </c>
      <c r="G1784">
        <v>411</v>
      </c>
      <c r="H1784">
        <v>385</v>
      </c>
      <c r="I1784">
        <v>385</v>
      </c>
      <c r="J1784">
        <v>375</v>
      </c>
      <c r="K1784">
        <v>375</v>
      </c>
      <c r="L1784">
        <v>405</v>
      </c>
      <c r="M1784">
        <v>407</v>
      </c>
      <c r="N1784">
        <v>424</v>
      </c>
      <c r="O1784">
        <v>435</v>
      </c>
      <c r="P1784">
        <v>403</v>
      </c>
      <c r="Q1784">
        <v>424</v>
      </c>
      <c r="R1784">
        <v>438</v>
      </c>
      <c r="S1784">
        <v>500</v>
      </c>
      <c r="T1784">
        <v>459</v>
      </c>
      <c r="U1784">
        <v>526</v>
      </c>
      <c r="V1784">
        <v>515</v>
      </c>
      <c r="W1784">
        <v>468</v>
      </c>
      <c r="X1784">
        <v>504</v>
      </c>
      <c r="Y1784">
        <v>540</v>
      </c>
    </row>
    <row r="1785" spans="1:25" x14ac:dyDescent="0.3">
      <c r="A1785" t="s">
        <v>10</v>
      </c>
      <c r="B1785" t="s">
        <v>9</v>
      </c>
      <c r="C1785" t="s">
        <v>245</v>
      </c>
      <c r="D1785" t="s">
        <v>307</v>
      </c>
      <c r="E1785">
        <v>53</v>
      </c>
      <c r="F1785">
        <v>462</v>
      </c>
      <c r="G1785">
        <v>422</v>
      </c>
      <c r="H1785">
        <v>409</v>
      </c>
      <c r="I1785">
        <v>393</v>
      </c>
      <c r="J1785">
        <v>377</v>
      </c>
      <c r="K1785">
        <v>363</v>
      </c>
      <c r="L1785">
        <v>370</v>
      </c>
      <c r="M1785">
        <v>416</v>
      </c>
      <c r="N1785">
        <v>395</v>
      </c>
      <c r="O1785">
        <v>422</v>
      </c>
      <c r="P1785">
        <v>430</v>
      </c>
      <c r="Q1785">
        <v>402</v>
      </c>
      <c r="R1785">
        <v>425</v>
      </c>
      <c r="S1785">
        <v>443</v>
      </c>
      <c r="T1785">
        <v>511</v>
      </c>
      <c r="U1785">
        <v>464</v>
      </c>
      <c r="V1785">
        <v>520</v>
      </c>
      <c r="W1785">
        <v>525</v>
      </c>
      <c r="X1785">
        <v>473</v>
      </c>
      <c r="Y1785">
        <v>508</v>
      </c>
    </row>
    <row r="1786" spans="1:25" x14ac:dyDescent="0.3">
      <c r="A1786" t="s">
        <v>10</v>
      </c>
      <c r="B1786" t="s">
        <v>9</v>
      </c>
      <c r="C1786" t="s">
        <v>245</v>
      </c>
      <c r="D1786" t="s">
        <v>307</v>
      </c>
      <c r="E1786">
        <v>54</v>
      </c>
      <c r="F1786">
        <v>502</v>
      </c>
      <c r="G1786">
        <v>464</v>
      </c>
      <c r="H1786">
        <v>431</v>
      </c>
      <c r="I1786">
        <v>413</v>
      </c>
      <c r="J1786">
        <v>391</v>
      </c>
      <c r="K1786">
        <v>373</v>
      </c>
      <c r="L1786">
        <v>369</v>
      </c>
      <c r="M1786">
        <v>366</v>
      </c>
      <c r="N1786">
        <v>421</v>
      </c>
      <c r="O1786">
        <v>386</v>
      </c>
      <c r="P1786">
        <v>424</v>
      </c>
      <c r="Q1786">
        <v>437</v>
      </c>
      <c r="R1786">
        <v>405</v>
      </c>
      <c r="S1786">
        <v>421</v>
      </c>
      <c r="T1786">
        <v>457</v>
      </c>
      <c r="U1786">
        <v>510</v>
      </c>
      <c r="V1786">
        <v>459</v>
      </c>
      <c r="W1786">
        <v>530</v>
      </c>
      <c r="X1786">
        <v>535</v>
      </c>
      <c r="Y1786">
        <v>479</v>
      </c>
    </row>
    <row r="1787" spans="1:25" x14ac:dyDescent="0.3">
      <c r="A1787" t="s">
        <v>10</v>
      </c>
      <c r="B1787" t="s">
        <v>9</v>
      </c>
      <c r="C1787" t="s">
        <v>245</v>
      </c>
      <c r="D1787" t="s">
        <v>307</v>
      </c>
      <c r="E1787">
        <v>55</v>
      </c>
      <c r="F1787">
        <v>389</v>
      </c>
      <c r="G1787">
        <v>515</v>
      </c>
      <c r="H1787">
        <v>459</v>
      </c>
      <c r="I1787">
        <v>443</v>
      </c>
      <c r="J1787">
        <v>419</v>
      </c>
      <c r="K1787">
        <v>403</v>
      </c>
      <c r="L1787">
        <v>372</v>
      </c>
      <c r="M1787">
        <v>374</v>
      </c>
      <c r="N1787">
        <v>361</v>
      </c>
      <c r="O1787">
        <v>424</v>
      </c>
      <c r="P1787">
        <v>388</v>
      </c>
      <c r="Q1787">
        <v>432</v>
      </c>
      <c r="R1787">
        <v>442</v>
      </c>
      <c r="S1787">
        <v>415</v>
      </c>
      <c r="T1787">
        <v>432</v>
      </c>
      <c r="U1787">
        <v>461</v>
      </c>
      <c r="V1787">
        <v>508</v>
      </c>
      <c r="W1787">
        <v>455</v>
      </c>
      <c r="X1787">
        <v>545</v>
      </c>
      <c r="Y1787">
        <v>550</v>
      </c>
    </row>
    <row r="1788" spans="1:25" x14ac:dyDescent="0.3">
      <c r="A1788" t="s">
        <v>10</v>
      </c>
      <c r="B1788" t="s">
        <v>9</v>
      </c>
      <c r="C1788" t="s">
        <v>245</v>
      </c>
      <c r="D1788" t="s">
        <v>307</v>
      </c>
      <c r="E1788">
        <v>56</v>
      </c>
      <c r="F1788">
        <v>380</v>
      </c>
      <c r="G1788">
        <v>385</v>
      </c>
      <c r="H1788">
        <v>516</v>
      </c>
      <c r="I1788">
        <v>458</v>
      </c>
      <c r="J1788">
        <v>439</v>
      </c>
      <c r="K1788">
        <v>406</v>
      </c>
      <c r="L1788">
        <v>409</v>
      </c>
      <c r="M1788">
        <v>373</v>
      </c>
      <c r="N1788">
        <v>367</v>
      </c>
      <c r="O1788">
        <v>354</v>
      </c>
      <c r="P1788">
        <v>419</v>
      </c>
      <c r="Q1788">
        <v>396</v>
      </c>
      <c r="R1788">
        <v>421</v>
      </c>
      <c r="S1788">
        <v>439</v>
      </c>
      <c r="T1788">
        <v>412</v>
      </c>
      <c r="U1788">
        <v>435</v>
      </c>
      <c r="V1788">
        <v>471</v>
      </c>
      <c r="W1788">
        <v>505</v>
      </c>
      <c r="X1788">
        <v>463</v>
      </c>
      <c r="Y1788">
        <v>551</v>
      </c>
    </row>
    <row r="1789" spans="1:25" x14ac:dyDescent="0.3">
      <c r="A1789" t="s">
        <v>10</v>
      </c>
      <c r="B1789" t="s">
        <v>9</v>
      </c>
      <c r="C1789" t="s">
        <v>245</v>
      </c>
      <c r="D1789" t="s">
        <v>307</v>
      </c>
      <c r="E1789">
        <v>57</v>
      </c>
      <c r="F1789">
        <v>404</v>
      </c>
      <c r="G1789">
        <v>389</v>
      </c>
      <c r="H1789">
        <v>385</v>
      </c>
      <c r="I1789">
        <v>523</v>
      </c>
      <c r="J1789">
        <v>455</v>
      </c>
      <c r="K1789">
        <v>443</v>
      </c>
      <c r="L1789">
        <v>400</v>
      </c>
      <c r="M1789">
        <v>407</v>
      </c>
      <c r="N1789">
        <v>359</v>
      </c>
      <c r="O1789">
        <v>361</v>
      </c>
      <c r="P1789">
        <v>358</v>
      </c>
      <c r="Q1789">
        <v>423</v>
      </c>
      <c r="R1789">
        <v>396</v>
      </c>
      <c r="S1789">
        <v>433</v>
      </c>
      <c r="T1789">
        <v>436</v>
      </c>
      <c r="U1789">
        <v>422</v>
      </c>
      <c r="V1789">
        <v>443</v>
      </c>
      <c r="W1789">
        <v>476</v>
      </c>
      <c r="X1789">
        <v>518</v>
      </c>
      <c r="Y1789">
        <v>474</v>
      </c>
    </row>
    <row r="1790" spans="1:25" x14ac:dyDescent="0.3">
      <c r="A1790" t="s">
        <v>10</v>
      </c>
      <c r="B1790" t="s">
        <v>9</v>
      </c>
      <c r="C1790" t="s">
        <v>245</v>
      </c>
      <c r="D1790" t="s">
        <v>307</v>
      </c>
      <c r="E1790">
        <v>58</v>
      </c>
      <c r="F1790">
        <v>361</v>
      </c>
      <c r="G1790">
        <v>414</v>
      </c>
      <c r="H1790">
        <v>387</v>
      </c>
      <c r="I1790">
        <v>387</v>
      </c>
      <c r="J1790">
        <v>522</v>
      </c>
      <c r="K1790">
        <v>440</v>
      </c>
      <c r="L1790">
        <v>446</v>
      </c>
      <c r="M1790">
        <v>391</v>
      </c>
      <c r="N1790">
        <v>402</v>
      </c>
      <c r="O1790">
        <v>353</v>
      </c>
      <c r="P1790">
        <v>362</v>
      </c>
      <c r="Q1790">
        <v>354</v>
      </c>
      <c r="R1790">
        <v>421</v>
      </c>
      <c r="S1790">
        <v>399</v>
      </c>
      <c r="T1790">
        <v>433</v>
      </c>
      <c r="U1790">
        <v>435</v>
      </c>
      <c r="V1790">
        <v>430</v>
      </c>
      <c r="W1790">
        <v>444</v>
      </c>
      <c r="X1790">
        <v>475</v>
      </c>
      <c r="Y1790">
        <v>529</v>
      </c>
    </row>
    <row r="1791" spans="1:25" x14ac:dyDescent="0.3">
      <c r="A1791" t="s">
        <v>10</v>
      </c>
      <c r="B1791" t="s">
        <v>9</v>
      </c>
      <c r="C1791" t="s">
        <v>245</v>
      </c>
      <c r="D1791" t="s">
        <v>307</v>
      </c>
      <c r="E1791">
        <v>59</v>
      </c>
      <c r="F1791">
        <v>320</v>
      </c>
      <c r="G1791">
        <v>361</v>
      </c>
      <c r="H1791">
        <v>427</v>
      </c>
      <c r="I1791">
        <v>390</v>
      </c>
      <c r="J1791">
        <v>390</v>
      </c>
      <c r="K1791">
        <v>535</v>
      </c>
      <c r="L1791">
        <v>445</v>
      </c>
      <c r="M1791">
        <v>451</v>
      </c>
      <c r="N1791">
        <v>386</v>
      </c>
      <c r="O1791">
        <v>401</v>
      </c>
      <c r="P1791">
        <v>357</v>
      </c>
      <c r="Q1791">
        <v>358</v>
      </c>
      <c r="R1791">
        <v>346</v>
      </c>
      <c r="S1791">
        <v>420</v>
      </c>
      <c r="T1791">
        <v>403</v>
      </c>
      <c r="U1791">
        <v>429</v>
      </c>
      <c r="V1791">
        <v>440</v>
      </c>
      <c r="W1791">
        <v>447</v>
      </c>
      <c r="X1791">
        <v>454</v>
      </c>
      <c r="Y1791">
        <v>481</v>
      </c>
    </row>
    <row r="1792" spans="1:25" x14ac:dyDescent="0.3">
      <c r="A1792" t="s">
        <v>10</v>
      </c>
      <c r="B1792" t="s">
        <v>9</v>
      </c>
      <c r="C1792" t="s">
        <v>245</v>
      </c>
      <c r="D1792" t="s">
        <v>307</v>
      </c>
      <c r="E1792">
        <v>60</v>
      </c>
      <c r="F1792">
        <v>326</v>
      </c>
      <c r="G1792">
        <v>324</v>
      </c>
      <c r="H1792">
        <v>365</v>
      </c>
      <c r="I1792">
        <v>425</v>
      </c>
      <c r="J1792">
        <v>393</v>
      </c>
      <c r="K1792">
        <v>396</v>
      </c>
      <c r="L1792">
        <v>542</v>
      </c>
      <c r="M1792">
        <v>446</v>
      </c>
      <c r="N1792">
        <v>442</v>
      </c>
      <c r="O1792">
        <v>385</v>
      </c>
      <c r="P1792">
        <v>398</v>
      </c>
      <c r="Q1792">
        <v>366</v>
      </c>
      <c r="R1792">
        <v>352</v>
      </c>
      <c r="S1792">
        <v>349</v>
      </c>
      <c r="T1792">
        <v>430</v>
      </c>
      <c r="U1792">
        <v>393</v>
      </c>
      <c r="V1792">
        <v>432</v>
      </c>
      <c r="W1792">
        <v>449</v>
      </c>
      <c r="X1792">
        <v>456</v>
      </c>
      <c r="Y1792">
        <v>462</v>
      </c>
    </row>
    <row r="1793" spans="1:25" x14ac:dyDescent="0.3">
      <c r="A1793" t="s">
        <v>10</v>
      </c>
      <c r="B1793" t="s">
        <v>9</v>
      </c>
      <c r="C1793" t="s">
        <v>245</v>
      </c>
      <c r="D1793" t="s">
        <v>307</v>
      </c>
      <c r="E1793">
        <v>61</v>
      </c>
      <c r="F1793">
        <v>312</v>
      </c>
      <c r="G1793">
        <v>322</v>
      </c>
      <c r="H1793">
        <v>326</v>
      </c>
      <c r="I1793">
        <v>366</v>
      </c>
      <c r="J1793">
        <v>426</v>
      </c>
      <c r="K1793">
        <v>400</v>
      </c>
      <c r="L1793">
        <v>398</v>
      </c>
      <c r="M1793">
        <v>528</v>
      </c>
      <c r="N1793">
        <v>445</v>
      </c>
      <c r="O1793">
        <v>442</v>
      </c>
      <c r="P1793">
        <v>388</v>
      </c>
      <c r="Q1793">
        <v>395</v>
      </c>
      <c r="R1793">
        <v>363</v>
      </c>
      <c r="S1793">
        <v>355</v>
      </c>
      <c r="T1793">
        <v>346</v>
      </c>
      <c r="U1793">
        <v>442</v>
      </c>
      <c r="V1793">
        <v>399</v>
      </c>
      <c r="W1793">
        <v>430</v>
      </c>
      <c r="X1793">
        <v>461</v>
      </c>
      <c r="Y1793">
        <v>455</v>
      </c>
    </row>
    <row r="1794" spans="1:25" x14ac:dyDescent="0.3">
      <c r="A1794" t="s">
        <v>10</v>
      </c>
      <c r="B1794" t="s">
        <v>9</v>
      </c>
      <c r="C1794" t="s">
        <v>245</v>
      </c>
      <c r="D1794" t="s">
        <v>307</v>
      </c>
      <c r="E1794">
        <v>62</v>
      </c>
      <c r="F1794">
        <v>321</v>
      </c>
      <c r="G1794">
        <v>314</v>
      </c>
      <c r="H1794">
        <v>323</v>
      </c>
      <c r="I1794">
        <v>330</v>
      </c>
      <c r="J1794">
        <v>363</v>
      </c>
      <c r="K1794">
        <v>426</v>
      </c>
      <c r="L1794">
        <v>380</v>
      </c>
      <c r="M1794">
        <v>393</v>
      </c>
      <c r="N1794">
        <v>514</v>
      </c>
      <c r="O1794">
        <v>439</v>
      </c>
      <c r="P1794">
        <v>445</v>
      </c>
      <c r="Q1794">
        <v>383</v>
      </c>
      <c r="R1794">
        <v>402</v>
      </c>
      <c r="S1794">
        <v>357</v>
      </c>
      <c r="T1794">
        <v>359</v>
      </c>
      <c r="U1794">
        <v>349</v>
      </c>
      <c r="V1794">
        <v>441</v>
      </c>
      <c r="W1794">
        <v>395</v>
      </c>
      <c r="X1794">
        <v>427</v>
      </c>
      <c r="Y1794">
        <v>468</v>
      </c>
    </row>
    <row r="1795" spans="1:25" x14ac:dyDescent="0.3">
      <c r="A1795" t="s">
        <v>10</v>
      </c>
      <c r="B1795" t="s">
        <v>9</v>
      </c>
      <c r="C1795" t="s">
        <v>245</v>
      </c>
      <c r="D1795" t="s">
        <v>307</v>
      </c>
      <c r="E1795">
        <v>63</v>
      </c>
      <c r="F1795">
        <v>295</v>
      </c>
      <c r="G1795">
        <v>322</v>
      </c>
      <c r="H1795">
        <v>316</v>
      </c>
      <c r="I1795">
        <v>320</v>
      </c>
      <c r="J1795">
        <v>327</v>
      </c>
      <c r="K1795">
        <v>358</v>
      </c>
      <c r="L1795">
        <v>418</v>
      </c>
      <c r="M1795">
        <v>375</v>
      </c>
      <c r="N1795">
        <v>394</v>
      </c>
      <c r="O1795">
        <v>515</v>
      </c>
      <c r="P1795">
        <v>432</v>
      </c>
      <c r="Q1795">
        <v>434</v>
      </c>
      <c r="R1795">
        <v>382</v>
      </c>
      <c r="S1795">
        <v>399</v>
      </c>
      <c r="T1795">
        <v>352</v>
      </c>
      <c r="U1795">
        <v>357</v>
      </c>
      <c r="V1795">
        <v>349</v>
      </c>
      <c r="W1795">
        <v>439</v>
      </c>
      <c r="X1795">
        <v>402</v>
      </c>
      <c r="Y1795">
        <v>434</v>
      </c>
    </row>
    <row r="1796" spans="1:25" x14ac:dyDescent="0.3">
      <c r="A1796" t="s">
        <v>10</v>
      </c>
      <c r="B1796" t="s">
        <v>9</v>
      </c>
      <c r="C1796" t="s">
        <v>245</v>
      </c>
      <c r="D1796" t="s">
        <v>307</v>
      </c>
      <c r="E1796">
        <v>64</v>
      </c>
      <c r="F1796">
        <v>296</v>
      </c>
      <c r="G1796">
        <v>294</v>
      </c>
      <c r="H1796">
        <v>326</v>
      </c>
      <c r="I1796">
        <v>322</v>
      </c>
      <c r="J1796">
        <v>322</v>
      </c>
      <c r="K1796">
        <v>326</v>
      </c>
      <c r="L1796">
        <v>363</v>
      </c>
      <c r="M1796">
        <v>419</v>
      </c>
      <c r="N1796">
        <v>375</v>
      </c>
      <c r="O1796">
        <v>393</v>
      </c>
      <c r="P1796">
        <v>513</v>
      </c>
      <c r="Q1796">
        <v>430</v>
      </c>
      <c r="R1796">
        <v>438</v>
      </c>
      <c r="S1796">
        <v>380</v>
      </c>
      <c r="T1796">
        <v>402</v>
      </c>
      <c r="U1796">
        <v>354</v>
      </c>
      <c r="V1796">
        <v>362</v>
      </c>
      <c r="W1796">
        <v>356</v>
      </c>
      <c r="X1796">
        <v>445</v>
      </c>
      <c r="Y1796">
        <v>407</v>
      </c>
    </row>
    <row r="1797" spans="1:25" x14ac:dyDescent="0.3">
      <c r="A1797" t="s">
        <v>10</v>
      </c>
      <c r="B1797" t="s">
        <v>9</v>
      </c>
      <c r="C1797" t="s">
        <v>245</v>
      </c>
      <c r="D1797" t="s">
        <v>307</v>
      </c>
      <c r="E1797">
        <v>65</v>
      </c>
      <c r="F1797">
        <v>283</v>
      </c>
      <c r="G1797">
        <v>296</v>
      </c>
      <c r="H1797">
        <v>290</v>
      </c>
      <c r="I1797">
        <v>326</v>
      </c>
      <c r="J1797">
        <v>319</v>
      </c>
      <c r="K1797">
        <v>322</v>
      </c>
      <c r="L1797">
        <v>326</v>
      </c>
      <c r="M1797">
        <v>362</v>
      </c>
      <c r="N1797">
        <v>407</v>
      </c>
      <c r="O1797">
        <v>381</v>
      </c>
      <c r="P1797">
        <v>401</v>
      </c>
      <c r="Q1797">
        <v>511</v>
      </c>
      <c r="R1797">
        <v>436</v>
      </c>
      <c r="S1797">
        <v>444</v>
      </c>
      <c r="T1797">
        <v>376</v>
      </c>
      <c r="U1797">
        <v>394</v>
      </c>
      <c r="V1797">
        <v>361</v>
      </c>
      <c r="W1797">
        <v>360</v>
      </c>
      <c r="X1797">
        <v>361</v>
      </c>
      <c r="Y1797">
        <v>439</v>
      </c>
    </row>
    <row r="1798" spans="1:25" x14ac:dyDescent="0.3">
      <c r="A1798" t="s">
        <v>10</v>
      </c>
      <c r="B1798" t="s">
        <v>9</v>
      </c>
      <c r="C1798" t="s">
        <v>245</v>
      </c>
      <c r="D1798" t="s">
        <v>307</v>
      </c>
      <c r="E1798">
        <v>66</v>
      </c>
      <c r="F1798">
        <v>291</v>
      </c>
      <c r="G1798">
        <v>284</v>
      </c>
      <c r="H1798">
        <v>291</v>
      </c>
      <c r="I1798">
        <v>292</v>
      </c>
      <c r="J1798">
        <v>333</v>
      </c>
      <c r="K1798">
        <v>318</v>
      </c>
      <c r="L1798">
        <v>318</v>
      </c>
      <c r="M1798">
        <v>314</v>
      </c>
      <c r="N1798">
        <v>354</v>
      </c>
      <c r="O1798">
        <v>400</v>
      </c>
      <c r="P1798">
        <v>371</v>
      </c>
      <c r="Q1798">
        <v>396</v>
      </c>
      <c r="R1798">
        <v>503</v>
      </c>
      <c r="S1798">
        <v>437</v>
      </c>
      <c r="T1798">
        <v>442</v>
      </c>
      <c r="U1798">
        <v>373</v>
      </c>
      <c r="V1798">
        <v>393</v>
      </c>
      <c r="W1798">
        <v>364</v>
      </c>
      <c r="X1798">
        <v>363</v>
      </c>
      <c r="Y1798">
        <v>365</v>
      </c>
    </row>
    <row r="1799" spans="1:25" x14ac:dyDescent="0.3">
      <c r="A1799" t="s">
        <v>10</v>
      </c>
      <c r="B1799" t="s">
        <v>9</v>
      </c>
      <c r="C1799" t="s">
        <v>245</v>
      </c>
      <c r="D1799" t="s">
        <v>307</v>
      </c>
      <c r="E1799">
        <v>67</v>
      </c>
      <c r="F1799">
        <v>275</v>
      </c>
      <c r="G1799">
        <v>295</v>
      </c>
      <c r="H1799">
        <v>281</v>
      </c>
      <c r="I1799">
        <v>290</v>
      </c>
      <c r="J1799">
        <v>294</v>
      </c>
      <c r="K1799">
        <v>335</v>
      </c>
      <c r="L1799">
        <v>304</v>
      </c>
      <c r="M1799">
        <v>315</v>
      </c>
      <c r="N1799">
        <v>314</v>
      </c>
      <c r="O1799">
        <v>348</v>
      </c>
      <c r="P1799">
        <v>391</v>
      </c>
      <c r="Q1799">
        <v>365</v>
      </c>
      <c r="R1799">
        <v>403</v>
      </c>
      <c r="S1799">
        <v>502</v>
      </c>
      <c r="T1799">
        <v>449</v>
      </c>
      <c r="U1799">
        <v>440</v>
      </c>
      <c r="V1799">
        <v>378</v>
      </c>
      <c r="W1799">
        <v>394</v>
      </c>
      <c r="X1799">
        <v>366</v>
      </c>
      <c r="Y1799">
        <v>366</v>
      </c>
    </row>
    <row r="1800" spans="1:25" x14ac:dyDescent="0.3">
      <c r="A1800" t="s">
        <v>10</v>
      </c>
      <c r="B1800" t="s">
        <v>9</v>
      </c>
      <c r="C1800" t="s">
        <v>245</v>
      </c>
      <c r="D1800" t="s">
        <v>307</v>
      </c>
      <c r="E1800">
        <v>68</v>
      </c>
      <c r="F1800">
        <v>273</v>
      </c>
      <c r="G1800">
        <v>274</v>
      </c>
      <c r="H1800">
        <v>290</v>
      </c>
      <c r="I1800">
        <v>282</v>
      </c>
      <c r="J1800">
        <v>286</v>
      </c>
      <c r="K1800">
        <v>293</v>
      </c>
      <c r="L1800">
        <v>326</v>
      </c>
      <c r="M1800">
        <v>296</v>
      </c>
      <c r="N1800">
        <v>315</v>
      </c>
      <c r="O1800">
        <v>312</v>
      </c>
      <c r="P1800">
        <v>338</v>
      </c>
      <c r="Q1800">
        <v>385</v>
      </c>
      <c r="R1800">
        <v>368</v>
      </c>
      <c r="S1800">
        <v>403</v>
      </c>
      <c r="T1800">
        <v>500</v>
      </c>
      <c r="U1800">
        <v>449</v>
      </c>
      <c r="V1800">
        <v>439</v>
      </c>
      <c r="W1800">
        <v>386</v>
      </c>
      <c r="X1800">
        <v>393</v>
      </c>
      <c r="Y1800">
        <v>368</v>
      </c>
    </row>
    <row r="1801" spans="1:25" x14ac:dyDescent="0.3">
      <c r="A1801" t="s">
        <v>10</v>
      </c>
      <c r="B1801" t="s">
        <v>9</v>
      </c>
      <c r="C1801" t="s">
        <v>245</v>
      </c>
      <c r="D1801" t="s">
        <v>307</v>
      </c>
      <c r="E1801">
        <v>69</v>
      </c>
      <c r="F1801">
        <v>273</v>
      </c>
      <c r="G1801">
        <v>267</v>
      </c>
      <c r="H1801">
        <v>269</v>
      </c>
      <c r="I1801">
        <v>288</v>
      </c>
      <c r="J1801">
        <v>286</v>
      </c>
      <c r="K1801">
        <v>286</v>
      </c>
      <c r="L1801">
        <v>293</v>
      </c>
      <c r="M1801">
        <v>318</v>
      </c>
      <c r="N1801">
        <v>292</v>
      </c>
      <c r="O1801">
        <v>304</v>
      </c>
      <c r="P1801">
        <v>312</v>
      </c>
      <c r="Q1801">
        <v>335</v>
      </c>
      <c r="R1801">
        <v>384</v>
      </c>
      <c r="S1801">
        <v>365</v>
      </c>
      <c r="T1801">
        <v>407</v>
      </c>
      <c r="U1801">
        <v>500</v>
      </c>
      <c r="V1801">
        <v>446</v>
      </c>
      <c r="W1801">
        <v>434</v>
      </c>
      <c r="X1801">
        <v>384</v>
      </c>
      <c r="Y1801">
        <v>392</v>
      </c>
    </row>
    <row r="1802" spans="1:25" x14ac:dyDescent="0.3">
      <c r="A1802" t="s">
        <v>10</v>
      </c>
      <c r="B1802" t="s">
        <v>9</v>
      </c>
      <c r="C1802" t="s">
        <v>245</v>
      </c>
      <c r="D1802" t="s">
        <v>307</v>
      </c>
      <c r="E1802">
        <v>70</v>
      </c>
      <c r="F1802">
        <v>274</v>
      </c>
      <c r="G1802">
        <v>271</v>
      </c>
      <c r="H1802">
        <v>268</v>
      </c>
      <c r="I1802">
        <v>258</v>
      </c>
      <c r="J1802">
        <v>281</v>
      </c>
      <c r="K1802">
        <v>284</v>
      </c>
      <c r="L1802">
        <v>276</v>
      </c>
      <c r="M1802">
        <v>288</v>
      </c>
      <c r="N1802">
        <v>325</v>
      </c>
      <c r="O1802">
        <v>289</v>
      </c>
      <c r="P1802">
        <v>303</v>
      </c>
      <c r="Q1802">
        <v>309</v>
      </c>
      <c r="R1802">
        <v>328</v>
      </c>
      <c r="S1802">
        <v>378</v>
      </c>
      <c r="T1802">
        <v>356</v>
      </c>
      <c r="U1802">
        <v>401</v>
      </c>
      <c r="V1802">
        <v>493</v>
      </c>
      <c r="W1802">
        <v>445</v>
      </c>
      <c r="X1802">
        <v>431</v>
      </c>
      <c r="Y1802">
        <v>388</v>
      </c>
    </row>
    <row r="1803" spans="1:25" x14ac:dyDescent="0.3">
      <c r="A1803" t="s">
        <v>10</v>
      </c>
      <c r="B1803" t="s">
        <v>9</v>
      </c>
      <c r="C1803" t="s">
        <v>245</v>
      </c>
      <c r="D1803" t="s">
        <v>307</v>
      </c>
      <c r="E1803">
        <v>71</v>
      </c>
      <c r="F1803">
        <v>261</v>
      </c>
      <c r="G1803">
        <v>267</v>
      </c>
      <c r="H1803">
        <v>269</v>
      </c>
      <c r="I1803">
        <v>266</v>
      </c>
      <c r="J1803">
        <v>258</v>
      </c>
      <c r="K1803">
        <v>278</v>
      </c>
      <c r="L1803">
        <v>284</v>
      </c>
      <c r="M1803">
        <v>263</v>
      </c>
      <c r="N1803">
        <v>280</v>
      </c>
      <c r="O1803">
        <v>317</v>
      </c>
      <c r="P1803">
        <v>286</v>
      </c>
      <c r="Q1803">
        <v>300</v>
      </c>
      <c r="R1803">
        <v>312</v>
      </c>
      <c r="S1803">
        <v>323</v>
      </c>
      <c r="T1803">
        <v>376</v>
      </c>
      <c r="U1803">
        <v>350</v>
      </c>
      <c r="V1803">
        <v>403</v>
      </c>
      <c r="W1803">
        <v>482</v>
      </c>
      <c r="X1803">
        <v>443</v>
      </c>
      <c r="Y1803">
        <v>420</v>
      </c>
    </row>
    <row r="1804" spans="1:25" x14ac:dyDescent="0.3">
      <c r="A1804" t="s">
        <v>10</v>
      </c>
      <c r="B1804" t="s">
        <v>9</v>
      </c>
      <c r="C1804" t="s">
        <v>245</v>
      </c>
      <c r="D1804" t="s">
        <v>307</v>
      </c>
      <c r="E1804">
        <v>72</v>
      </c>
      <c r="F1804">
        <v>255</v>
      </c>
      <c r="G1804">
        <v>255</v>
      </c>
      <c r="H1804">
        <v>261</v>
      </c>
      <c r="I1804">
        <v>260</v>
      </c>
      <c r="J1804">
        <v>261</v>
      </c>
      <c r="K1804">
        <v>251</v>
      </c>
      <c r="L1804">
        <v>273</v>
      </c>
      <c r="M1804">
        <v>285</v>
      </c>
      <c r="N1804">
        <v>262</v>
      </c>
      <c r="O1804">
        <v>269</v>
      </c>
      <c r="P1804">
        <v>319</v>
      </c>
      <c r="Q1804">
        <v>278</v>
      </c>
      <c r="R1804">
        <v>293</v>
      </c>
      <c r="S1804">
        <v>306</v>
      </c>
      <c r="T1804">
        <v>316</v>
      </c>
      <c r="U1804">
        <v>374</v>
      </c>
      <c r="V1804">
        <v>352</v>
      </c>
      <c r="W1804">
        <v>396</v>
      </c>
      <c r="X1804">
        <v>479</v>
      </c>
      <c r="Y1804">
        <v>437</v>
      </c>
    </row>
    <row r="1805" spans="1:25" x14ac:dyDescent="0.3">
      <c r="A1805" t="s">
        <v>10</v>
      </c>
      <c r="B1805" t="s">
        <v>9</v>
      </c>
      <c r="C1805" t="s">
        <v>245</v>
      </c>
      <c r="D1805" t="s">
        <v>307</v>
      </c>
      <c r="E1805">
        <v>73</v>
      </c>
      <c r="F1805">
        <v>220</v>
      </c>
      <c r="G1805">
        <v>250</v>
      </c>
      <c r="H1805">
        <v>252</v>
      </c>
      <c r="I1805">
        <v>252</v>
      </c>
      <c r="J1805">
        <v>253</v>
      </c>
      <c r="K1805">
        <v>255</v>
      </c>
      <c r="L1805">
        <v>246</v>
      </c>
      <c r="M1805">
        <v>268</v>
      </c>
      <c r="N1805">
        <v>286</v>
      </c>
      <c r="O1805">
        <v>259</v>
      </c>
      <c r="P1805">
        <v>262</v>
      </c>
      <c r="Q1805">
        <v>311</v>
      </c>
      <c r="R1805">
        <v>267</v>
      </c>
      <c r="S1805">
        <v>286</v>
      </c>
      <c r="T1805">
        <v>309</v>
      </c>
      <c r="U1805">
        <v>310</v>
      </c>
      <c r="V1805">
        <v>364</v>
      </c>
      <c r="W1805">
        <v>343</v>
      </c>
      <c r="X1805">
        <v>380</v>
      </c>
      <c r="Y1805">
        <v>480</v>
      </c>
    </row>
    <row r="1806" spans="1:25" x14ac:dyDescent="0.3">
      <c r="A1806" t="s">
        <v>10</v>
      </c>
      <c r="B1806" t="s">
        <v>9</v>
      </c>
      <c r="C1806" t="s">
        <v>245</v>
      </c>
      <c r="D1806" t="s">
        <v>307</v>
      </c>
      <c r="E1806">
        <v>74</v>
      </c>
      <c r="F1806">
        <v>221</v>
      </c>
      <c r="G1806">
        <v>216</v>
      </c>
      <c r="H1806">
        <v>247</v>
      </c>
      <c r="I1806">
        <v>242</v>
      </c>
      <c r="J1806">
        <v>249</v>
      </c>
      <c r="K1806">
        <v>251</v>
      </c>
      <c r="L1806">
        <v>252</v>
      </c>
      <c r="M1806">
        <v>242</v>
      </c>
      <c r="N1806">
        <v>268</v>
      </c>
      <c r="O1806">
        <v>283</v>
      </c>
      <c r="P1806">
        <v>252</v>
      </c>
      <c r="Q1806">
        <v>264</v>
      </c>
      <c r="R1806">
        <v>309</v>
      </c>
      <c r="S1806">
        <v>266</v>
      </c>
      <c r="T1806">
        <v>276</v>
      </c>
      <c r="U1806">
        <v>293</v>
      </c>
      <c r="V1806">
        <v>305</v>
      </c>
      <c r="W1806">
        <v>361</v>
      </c>
      <c r="X1806">
        <v>356</v>
      </c>
      <c r="Y1806">
        <v>384</v>
      </c>
    </row>
    <row r="1807" spans="1:25" x14ac:dyDescent="0.3">
      <c r="A1807" t="s">
        <v>10</v>
      </c>
      <c r="B1807" t="s">
        <v>9</v>
      </c>
      <c r="C1807" t="s">
        <v>245</v>
      </c>
      <c r="D1807" t="s">
        <v>307</v>
      </c>
      <c r="E1807">
        <v>75</v>
      </c>
      <c r="F1807">
        <v>229</v>
      </c>
      <c r="G1807">
        <v>215</v>
      </c>
      <c r="H1807">
        <v>214</v>
      </c>
      <c r="I1807">
        <v>232</v>
      </c>
      <c r="J1807">
        <v>239</v>
      </c>
      <c r="K1807">
        <v>243</v>
      </c>
      <c r="L1807">
        <v>255</v>
      </c>
      <c r="M1807">
        <v>249</v>
      </c>
      <c r="N1807">
        <v>234</v>
      </c>
      <c r="O1807">
        <v>267</v>
      </c>
      <c r="P1807">
        <v>280</v>
      </c>
      <c r="Q1807">
        <v>241</v>
      </c>
      <c r="R1807">
        <v>259</v>
      </c>
      <c r="S1807">
        <v>307</v>
      </c>
      <c r="T1807">
        <v>268</v>
      </c>
      <c r="U1807">
        <v>276</v>
      </c>
      <c r="V1807">
        <v>292</v>
      </c>
      <c r="W1807">
        <v>303</v>
      </c>
      <c r="X1807">
        <v>349</v>
      </c>
      <c r="Y1807">
        <v>357</v>
      </c>
    </row>
    <row r="1808" spans="1:25" x14ac:dyDescent="0.3">
      <c r="A1808" t="s">
        <v>10</v>
      </c>
      <c r="B1808" t="s">
        <v>9</v>
      </c>
      <c r="C1808" t="s">
        <v>245</v>
      </c>
      <c r="D1808" t="s">
        <v>307</v>
      </c>
      <c r="E1808">
        <v>76</v>
      </c>
      <c r="F1808">
        <v>227</v>
      </c>
      <c r="G1808">
        <v>221</v>
      </c>
      <c r="H1808">
        <v>213</v>
      </c>
      <c r="I1808">
        <v>207</v>
      </c>
      <c r="J1808">
        <v>227</v>
      </c>
      <c r="K1808">
        <v>231</v>
      </c>
      <c r="L1808">
        <v>238</v>
      </c>
      <c r="M1808">
        <v>251</v>
      </c>
      <c r="N1808">
        <v>250</v>
      </c>
      <c r="O1808">
        <v>226</v>
      </c>
      <c r="P1808">
        <v>256</v>
      </c>
      <c r="Q1808">
        <v>279</v>
      </c>
      <c r="R1808">
        <v>238</v>
      </c>
      <c r="S1808">
        <v>255</v>
      </c>
      <c r="T1808">
        <v>298</v>
      </c>
      <c r="U1808">
        <v>257</v>
      </c>
      <c r="V1808">
        <v>273</v>
      </c>
      <c r="W1808">
        <v>291</v>
      </c>
      <c r="X1808">
        <v>295</v>
      </c>
      <c r="Y1808">
        <v>339</v>
      </c>
    </row>
    <row r="1809" spans="1:25" x14ac:dyDescent="0.3">
      <c r="A1809" t="s">
        <v>10</v>
      </c>
      <c r="B1809" t="s">
        <v>9</v>
      </c>
      <c r="C1809" t="s">
        <v>245</v>
      </c>
      <c r="D1809" t="s">
        <v>307</v>
      </c>
      <c r="E1809">
        <v>77</v>
      </c>
      <c r="F1809">
        <v>212</v>
      </c>
      <c r="G1809">
        <v>224</v>
      </c>
      <c r="H1809">
        <v>217</v>
      </c>
      <c r="I1809">
        <v>211</v>
      </c>
      <c r="J1809">
        <v>201</v>
      </c>
      <c r="K1809">
        <v>219</v>
      </c>
      <c r="L1809">
        <v>231</v>
      </c>
      <c r="M1809">
        <v>234</v>
      </c>
      <c r="N1809">
        <v>243</v>
      </c>
      <c r="O1809">
        <v>248</v>
      </c>
      <c r="P1809">
        <v>220</v>
      </c>
      <c r="Q1809">
        <v>251</v>
      </c>
      <c r="R1809">
        <v>264</v>
      </c>
      <c r="S1809">
        <v>232</v>
      </c>
      <c r="T1809">
        <v>253</v>
      </c>
      <c r="U1809">
        <v>295</v>
      </c>
      <c r="V1809">
        <v>252</v>
      </c>
      <c r="W1809">
        <v>272</v>
      </c>
      <c r="X1809">
        <v>290</v>
      </c>
      <c r="Y1809">
        <v>291</v>
      </c>
    </row>
    <row r="1810" spans="1:25" x14ac:dyDescent="0.3">
      <c r="A1810" t="s">
        <v>10</v>
      </c>
      <c r="B1810" t="s">
        <v>9</v>
      </c>
      <c r="C1810" t="s">
        <v>245</v>
      </c>
      <c r="D1810" t="s">
        <v>307</v>
      </c>
      <c r="E1810">
        <v>78</v>
      </c>
      <c r="F1810">
        <v>238</v>
      </c>
      <c r="G1810">
        <v>204</v>
      </c>
      <c r="H1810">
        <v>213</v>
      </c>
      <c r="I1810">
        <v>208</v>
      </c>
      <c r="J1810">
        <v>210</v>
      </c>
      <c r="K1810">
        <v>201</v>
      </c>
      <c r="L1810">
        <v>211</v>
      </c>
      <c r="M1810">
        <v>224</v>
      </c>
      <c r="N1810">
        <v>226</v>
      </c>
      <c r="O1810">
        <v>240</v>
      </c>
      <c r="P1810">
        <v>247</v>
      </c>
      <c r="Q1810">
        <v>216</v>
      </c>
      <c r="R1810">
        <v>232</v>
      </c>
      <c r="S1810">
        <v>267</v>
      </c>
      <c r="T1810">
        <v>225</v>
      </c>
      <c r="U1810">
        <v>250</v>
      </c>
      <c r="V1810">
        <v>286</v>
      </c>
      <c r="W1810">
        <v>250</v>
      </c>
      <c r="X1810">
        <v>265</v>
      </c>
      <c r="Y1810">
        <v>282</v>
      </c>
    </row>
    <row r="1811" spans="1:25" x14ac:dyDescent="0.3">
      <c r="A1811" t="s">
        <v>10</v>
      </c>
      <c r="B1811" t="s">
        <v>9</v>
      </c>
      <c r="C1811" t="s">
        <v>245</v>
      </c>
      <c r="D1811" t="s">
        <v>307</v>
      </c>
      <c r="E1811">
        <v>79</v>
      </c>
      <c r="F1811">
        <v>225</v>
      </c>
      <c r="G1811">
        <v>225</v>
      </c>
      <c r="H1811">
        <v>194</v>
      </c>
      <c r="I1811">
        <v>206</v>
      </c>
      <c r="J1811">
        <v>203</v>
      </c>
      <c r="K1811">
        <v>205</v>
      </c>
      <c r="L1811">
        <v>195</v>
      </c>
      <c r="M1811">
        <v>204</v>
      </c>
      <c r="N1811">
        <v>215</v>
      </c>
      <c r="O1811">
        <v>219</v>
      </c>
      <c r="P1811">
        <v>239</v>
      </c>
      <c r="Q1811">
        <v>240</v>
      </c>
      <c r="R1811">
        <v>210</v>
      </c>
      <c r="S1811">
        <v>227</v>
      </c>
      <c r="T1811">
        <v>259</v>
      </c>
      <c r="U1811">
        <v>224</v>
      </c>
      <c r="V1811">
        <v>242</v>
      </c>
      <c r="W1811">
        <v>277</v>
      </c>
      <c r="X1811">
        <v>242</v>
      </c>
      <c r="Y1811">
        <v>257</v>
      </c>
    </row>
    <row r="1812" spans="1:25" x14ac:dyDescent="0.3">
      <c r="A1812" t="s">
        <v>10</v>
      </c>
      <c r="B1812" t="s">
        <v>9</v>
      </c>
      <c r="C1812" t="s">
        <v>245</v>
      </c>
      <c r="D1812" t="s">
        <v>307</v>
      </c>
      <c r="E1812">
        <v>80</v>
      </c>
      <c r="F1812">
        <v>205</v>
      </c>
      <c r="G1812">
        <v>217</v>
      </c>
      <c r="H1812">
        <v>214</v>
      </c>
      <c r="I1812">
        <v>188</v>
      </c>
      <c r="J1812">
        <v>194</v>
      </c>
      <c r="K1812">
        <v>196</v>
      </c>
      <c r="L1812">
        <v>204</v>
      </c>
      <c r="M1812">
        <v>187</v>
      </c>
      <c r="N1812">
        <v>195</v>
      </c>
      <c r="O1812">
        <v>203</v>
      </c>
      <c r="P1812">
        <v>210</v>
      </c>
      <c r="Q1812">
        <v>227</v>
      </c>
      <c r="R1812">
        <v>229</v>
      </c>
      <c r="S1812">
        <v>205</v>
      </c>
      <c r="T1812">
        <v>214</v>
      </c>
      <c r="U1812">
        <v>263</v>
      </c>
      <c r="V1812">
        <v>225</v>
      </c>
      <c r="W1812">
        <v>230</v>
      </c>
      <c r="X1812">
        <v>264</v>
      </c>
      <c r="Y1812">
        <v>236</v>
      </c>
    </row>
    <row r="1813" spans="1:25" x14ac:dyDescent="0.3">
      <c r="A1813" t="s">
        <v>10</v>
      </c>
      <c r="B1813" t="s">
        <v>9</v>
      </c>
      <c r="C1813" t="s">
        <v>245</v>
      </c>
      <c r="D1813" t="s">
        <v>307</v>
      </c>
      <c r="E1813">
        <v>81</v>
      </c>
      <c r="F1813">
        <v>197</v>
      </c>
      <c r="G1813">
        <v>196</v>
      </c>
      <c r="H1813">
        <v>202</v>
      </c>
      <c r="I1813">
        <v>207</v>
      </c>
      <c r="J1813">
        <v>174</v>
      </c>
      <c r="K1813">
        <v>185</v>
      </c>
      <c r="L1813">
        <v>186</v>
      </c>
      <c r="M1813">
        <v>198</v>
      </c>
      <c r="N1813">
        <v>177</v>
      </c>
      <c r="O1813">
        <v>191</v>
      </c>
      <c r="P1813">
        <v>197</v>
      </c>
      <c r="Q1813">
        <v>202</v>
      </c>
      <c r="R1813">
        <v>224</v>
      </c>
      <c r="S1813">
        <v>224</v>
      </c>
      <c r="T1813">
        <v>192</v>
      </c>
      <c r="U1813">
        <v>205</v>
      </c>
      <c r="V1813">
        <v>253</v>
      </c>
      <c r="W1813">
        <v>229</v>
      </c>
      <c r="X1813">
        <v>222</v>
      </c>
      <c r="Y1813">
        <v>251</v>
      </c>
    </row>
    <row r="1814" spans="1:25" x14ac:dyDescent="0.3">
      <c r="A1814" t="s">
        <v>10</v>
      </c>
      <c r="B1814" t="s">
        <v>9</v>
      </c>
      <c r="C1814" t="s">
        <v>245</v>
      </c>
      <c r="D1814" t="s">
        <v>307</v>
      </c>
      <c r="E1814">
        <v>82</v>
      </c>
      <c r="F1814">
        <v>138</v>
      </c>
      <c r="G1814">
        <v>184</v>
      </c>
      <c r="H1814">
        <v>194</v>
      </c>
      <c r="I1814">
        <v>190</v>
      </c>
      <c r="J1814">
        <v>193</v>
      </c>
      <c r="K1814">
        <v>166</v>
      </c>
      <c r="L1814">
        <v>179</v>
      </c>
      <c r="M1814">
        <v>178</v>
      </c>
      <c r="N1814">
        <v>188</v>
      </c>
      <c r="O1814">
        <v>178</v>
      </c>
      <c r="P1814">
        <v>177</v>
      </c>
      <c r="Q1814">
        <v>183</v>
      </c>
      <c r="R1814">
        <v>188</v>
      </c>
      <c r="S1814">
        <v>219</v>
      </c>
      <c r="T1814">
        <v>215</v>
      </c>
      <c r="U1814">
        <v>175</v>
      </c>
      <c r="V1814">
        <v>202</v>
      </c>
      <c r="W1814">
        <v>252</v>
      </c>
      <c r="X1814">
        <v>225</v>
      </c>
      <c r="Y1814">
        <v>211</v>
      </c>
    </row>
    <row r="1815" spans="1:25" x14ac:dyDescent="0.3">
      <c r="A1815" t="s">
        <v>10</v>
      </c>
      <c r="B1815" t="s">
        <v>9</v>
      </c>
      <c r="C1815" t="s">
        <v>245</v>
      </c>
      <c r="D1815" t="s">
        <v>307</v>
      </c>
      <c r="E1815">
        <v>83</v>
      </c>
      <c r="F1815">
        <v>99</v>
      </c>
      <c r="G1815">
        <v>129</v>
      </c>
      <c r="H1815">
        <v>168</v>
      </c>
      <c r="I1815">
        <v>184</v>
      </c>
      <c r="J1815">
        <v>175</v>
      </c>
      <c r="K1815">
        <v>191</v>
      </c>
      <c r="L1815">
        <v>157</v>
      </c>
      <c r="M1815">
        <v>171</v>
      </c>
      <c r="N1815">
        <v>175</v>
      </c>
      <c r="O1815">
        <v>178</v>
      </c>
      <c r="P1815">
        <v>170</v>
      </c>
      <c r="Q1815">
        <v>169</v>
      </c>
      <c r="R1815">
        <v>175</v>
      </c>
      <c r="S1815">
        <v>181</v>
      </c>
      <c r="T1815">
        <v>206</v>
      </c>
      <c r="U1815">
        <v>204</v>
      </c>
      <c r="V1815">
        <v>164</v>
      </c>
      <c r="W1815">
        <v>197</v>
      </c>
      <c r="X1815">
        <v>243</v>
      </c>
      <c r="Y1815">
        <v>211</v>
      </c>
    </row>
    <row r="1816" spans="1:25" x14ac:dyDescent="0.3">
      <c r="A1816" t="s">
        <v>10</v>
      </c>
      <c r="B1816" t="s">
        <v>9</v>
      </c>
      <c r="C1816" t="s">
        <v>245</v>
      </c>
      <c r="D1816" t="s">
        <v>307</v>
      </c>
      <c r="E1816">
        <v>84</v>
      </c>
      <c r="F1816">
        <v>116</v>
      </c>
      <c r="G1816">
        <v>91</v>
      </c>
      <c r="H1816">
        <v>119</v>
      </c>
      <c r="I1816">
        <v>160</v>
      </c>
      <c r="J1816">
        <v>179</v>
      </c>
      <c r="K1816">
        <v>163</v>
      </c>
      <c r="L1816">
        <v>171</v>
      </c>
      <c r="M1816">
        <v>149</v>
      </c>
      <c r="N1816">
        <v>161</v>
      </c>
      <c r="O1816">
        <v>157</v>
      </c>
      <c r="P1816">
        <v>171</v>
      </c>
      <c r="Q1816">
        <v>165</v>
      </c>
      <c r="R1816">
        <v>166</v>
      </c>
      <c r="S1816">
        <v>169</v>
      </c>
      <c r="T1816">
        <v>164</v>
      </c>
      <c r="U1816">
        <v>199</v>
      </c>
      <c r="V1816">
        <v>195</v>
      </c>
      <c r="W1816">
        <v>164</v>
      </c>
      <c r="X1816">
        <v>175</v>
      </c>
      <c r="Y1816">
        <v>219</v>
      </c>
    </row>
    <row r="1817" spans="1:25" x14ac:dyDescent="0.3">
      <c r="A1817" t="s">
        <v>10</v>
      </c>
      <c r="B1817" t="s">
        <v>9</v>
      </c>
      <c r="C1817" t="s">
        <v>245</v>
      </c>
      <c r="D1817" t="s">
        <v>307</v>
      </c>
      <c r="E1817">
        <v>85</v>
      </c>
      <c r="F1817">
        <v>137</v>
      </c>
      <c r="G1817">
        <v>112</v>
      </c>
      <c r="H1817">
        <v>85</v>
      </c>
      <c r="I1817">
        <v>114</v>
      </c>
      <c r="J1817">
        <v>146</v>
      </c>
      <c r="K1817">
        <v>166</v>
      </c>
      <c r="L1817">
        <v>154</v>
      </c>
      <c r="M1817">
        <v>169</v>
      </c>
      <c r="N1817">
        <v>140</v>
      </c>
      <c r="O1817">
        <v>151</v>
      </c>
      <c r="P1817">
        <v>144</v>
      </c>
      <c r="Q1817">
        <v>164</v>
      </c>
      <c r="R1817">
        <v>158</v>
      </c>
      <c r="S1817">
        <v>156</v>
      </c>
      <c r="T1817">
        <v>164</v>
      </c>
      <c r="U1817">
        <v>151</v>
      </c>
      <c r="V1817">
        <v>176</v>
      </c>
      <c r="W1817">
        <v>184</v>
      </c>
      <c r="X1817">
        <v>153</v>
      </c>
      <c r="Y1817">
        <v>158</v>
      </c>
    </row>
    <row r="1818" spans="1:25" x14ac:dyDescent="0.3">
      <c r="A1818" t="s">
        <v>10</v>
      </c>
      <c r="B1818" t="s">
        <v>9</v>
      </c>
      <c r="C1818" t="s">
        <v>245</v>
      </c>
      <c r="D1818" t="s">
        <v>307</v>
      </c>
      <c r="E1818">
        <v>86</v>
      </c>
      <c r="F1818">
        <v>128</v>
      </c>
      <c r="G1818">
        <v>124</v>
      </c>
      <c r="H1818">
        <v>105</v>
      </c>
      <c r="I1818">
        <v>80</v>
      </c>
      <c r="J1818">
        <v>104</v>
      </c>
      <c r="K1818">
        <v>136</v>
      </c>
      <c r="L1818">
        <v>146</v>
      </c>
      <c r="M1818">
        <v>147</v>
      </c>
      <c r="N1818">
        <v>162</v>
      </c>
      <c r="O1818">
        <v>127</v>
      </c>
      <c r="P1818">
        <v>144</v>
      </c>
      <c r="Q1818">
        <v>134</v>
      </c>
      <c r="R1818">
        <v>151</v>
      </c>
      <c r="S1818">
        <v>150</v>
      </c>
      <c r="T1818">
        <v>139</v>
      </c>
      <c r="U1818">
        <v>158</v>
      </c>
      <c r="V1818">
        <v>146</v>
      </c>
      <c r="W1818">
        <v>167</v>
      </c>
      <c r="X1818">
        <v>173</v>
      </c>
      <c r="Y1818">
        <v>141</v>
      </c>
    </row>
    <row r="1819" spans="1:25" x14ac:dyDescent="0.3">
      <c r="A1819" t="s">
        <v>10</v>
      </c>
      <c r="B1819" t="s">
        <v>9</v>
      </c>
      <c r="C1819" t="s">
        <v>245</v>
      </c>
      <c r="D1819" t="s">
        <v>307</v>
      </c>
      <c r="E1819">
        <v>87</v>
      </c>
      <c r="F1819">
        <v>90</v>
      </c>
      <c r="G1819">
        <v>119</v>
      </c>
      <c r="H1819">
        <v>111</v>
      </c>
      <c r="I1819">
        <v>93</v>
      </c>
      <c r="J1819">
        <v>64</v>
      </c>
      <c r="K1819">
        <v>97</v>
      </c>
      <c r="L1819">
        <v>132</v>
      </c>
      <c r="M1819">
        <v>132</v>
      </c>
      <c r="N1819">
        <v>129</v>
      </c>
      <c r="O1819">
        <v>142</v>
      </c>
      <c r="P1819">
        <v>116</v>
      </c>
      <c r="Q1819">
        <v>130</v>
      </c>
      <c r="R1819">
        <v>125</v>
      </c>
      <c r="S1819">
        <v>144</v>
      </c>
      <c r="T1819">
        <v>143</v>
      </c>
      <c r="U1819">
        <v>125</v>
      </c>
      <c r="V1819">
        <v>147</v>
      </c>
      <c r="W1819">
        <v>133</v>
      </c>
      <c r="X1819">
        <v>156</v>
      </c>
      <c r="Y1819">
        <v>150</v>
      </c>
    </row>
    <row r="1820" spans="1:25" x14ac:dyDescent="0.3">
      <c r="A1820" t="s">
        <v>10</v>
      </c>
      <c r="B1820" t="s">
        <v>9</v>
      </c>
      <c r="C1820" t="s">
        <v>245</v>
      </c>
      <c r="D1820" t="s">
        <v>307</v>
      </c>
      <c r="E1820">
        <v>88</v>
      </c>
      <c r="F1820">
        <v>99</v>
      </c>
      <c r="G1820">
        <v>82</v>
      </c>
      <c r="H1820">
        <v>108</v>
      </c>
      <c r="I1820">
        <v>93</v>
      </c>
      <c r="J1820">
        <v>82</v>
      </c>
      <c r="K1820">
        <v>69</v>
      </c>
      <c r="L1820">
        <v>90</v>
      </c>
      <c r="M1820">
        <v>119</v>
      </c>
      <c r="N1820">
        <v>115</v>
      </c>
      <c r="O1820">
        <v>120</v>
      </c>
      <c r="P1820">
        <v>135</v>
      </c>
      <c r="Q1820">
        <v>93</v>
      </c>
      <c r="R1820">
        <v>113</v>
      </c>
      <c r="S1820">
        <v>115</v>
      </c>
      <c r="T1820">
        <v>140</v>
      </c>
      <c r="U1820">
        <v>126</v>
      </c>
      <c r="V1820">
        <v>111</v>
      </c>
      <c r="W1820">
        <v>135</v>
      </c>
      <c r="X1820">
        <v>124</v>
      </c>
      <c r="Y1820">
        <v>141</v>
      </c>
    </row>
    <row r="1821" spans="1:25" x14ac:dyDescent="0.3">
      <c r="A1821" t="s">
        <v>10</v>
      </c>
      <c r="B1821" t="s">
        <v>9</v>
      </c>
      <c r="C1821" t="s">
        <v>245</v>
      </c>
      <c r="D1821" t="s">
        <v>307</v>
      </c>
      <c r="E1821">
        <v>89</v>
      </c>
      <c r="F1821">
        <v>86</v>
      </c>
      <c r="G1821">
        <v>79</v>
      </c>
      <c r="H1821">
        <v>66</v>
      </c>
      <c r="I1821">
        <v>85</v>
      </c>
      <c r="J1821">
        <v>80</v>
      </c>
      <c r="K1821">
        <v>68</v>
      </c>
      <c r="L1821">
        <v>63</v>
      </c>
      <c r="M1821">
        <v>79</v>
      </c>
      <c r="N1821">
        <v>112</v>
      </c>
      <c r="O1821">
        <v>103</v>
      </c>
      <c r="P1821">
        <v>106</v>
      </c>
      <c r="Q1821">
        <v>125</v>
      </c>
      <c r="R1821">
        <v>78</v>
      </c>
      <c r="S1821">
        <v>101</v>
      </c>
      <c r="T1821">
        <v>97</v>
      </c>
      <c r="U1821">
        <v>126</v>
      </c>
      <c r="V1821">
        <v>100</v>
      </c>
      <c r="W1821">
        <v>109</v>
      </c>
      <c r="X1821">
        <v>123</v>
      </c>
      <c r="Y1821">
        <v>109</v>
      </c>
    </row>
    <row r="1822" spans="1:25" x14ac:dyDescent="0.3">
      <c r="A1822" t="s">
        <v>10</v>
      </c>
      <c r="B1822" t="s">
        <v>9</v>
      </c>
      <c r="C1822" t="s">
        <v>245</v>
      </c>
      <c r="D1822" t="s">
        <v>307</v>
      </c>
      <c r="E1822">
        <v>90</v>
      </c>
      <c r="F1822">
        <v>355</v>
      </c>
      <c r="G1822">
        <v>358</v>
      </c>
      <c r="H1822">
        <v>370</v>
      </c>
      <c r="I1822">
        <v>347</v>
      </c>
      <c r="J1822">
        <v>357</v>
      </c>
      <c r="K1822">
        <v>342</v>
      </c>
      <c r="L1822">
        <v>315</v>
      </c>
      <c r="M1822">
        <v>307</v>
      </c>
      <c r="N1822">
        <v>330</v>
      </c>
      <c r="O1822">
        <v>372</v>
      </c>
      <c r="P1822">
        <v>380</v>
      </c>
      <c r="Q1822">
        <v>408</v>
      </c>
      <c r="R1822">
        <v>454</v>
      </c>
      <c r="S1822">
        <v>446</v>
      </c>
      <c r="T1822">
        <v>456</v>
      </c>
      <c r="U1822">
        <v>476</v>
      </c>
      <c r="V1822">
        <v>500</v>
      </c>
      <c r="W1822">
        <v>495</v>
      </c>
      <c r="X1822">
        <v>498</v>
      </c>
      <c r="Y1822">
        <v>520</v>
      </c>
    </row>
    <row r="1823" spans="1:25" x14ac:dyDescent="0.3">
      <c r="A1823" t="s">
        <v>8</v>
      </c>
      <c r="B1823" t="s">
        <v>7</v>
      </c>
      <c r="C1823" t="s">
        <v>245</v>
      </c>
      <c r="D1823" t="s">
        <v>306</v>
      </c>
      <c r="E1823">
        <v>0</v>
      </c>
      <c r="F1823">
        <v>373</v>
      </c>
      <c r="G1823">
        <v>378</v>
      </c>
      <c r="H1823">
        <v>411</v>
      </c>
      <c r="I1823">
        <v>371</v>
      </c>
      <c r="J1823">
        <v>381</v>
      </c>
      <c r="K1823">
        <v>430</v>
      </c>
      <c r="L1823">
        <v>418</v>
      </c>
      <c r="M1823">
        <v>457</v>
      </c>
      <c r="N1823">
        <v>396</v>
      </c>
      <c r="O1823">
        <v>463</v>
      </c>
      <c r="P1823">
        <v>431</v>
      </c>
      <c r="Q1823">
        <v>427</v>
      </c>
      <c r="R1823">
        <v>436</v>
      </c>
      <c r="S1823">
        <v>412</v>
      </c>
      <c r="T1823">
        <v>415</v>
      </c>
      <c r="U1823">
        <v>421</v>
      </c>
      <c r="V1823">
        <v>381</v>
      </c>
      <c r="W1823">
        <v>416</v>
      </c>
      <c r="X1823">
        <v>385</v>
      </c>
      <c r="Y1823">
        <v>380</v>
      </c>
    </row>
    <row r="1824" spans="1:25" x14ac:dyDescent="0.3">
      <c r="A1824" t="s">
        <v>8</v>
      </c>
      <c r="B1824" t="s">
        <v>7</v>
      </c>
      <c r="C1824" t="s">
        <v>245</v>
      </c>
      <c r="D1824" t="s">
        <v>306</v>
      </c>
      <c r="E1824">
        <v>1</v>
      </c>
      <c r="F1824">
        <v>407</v>
      </c>
      <c r="G1824">
        <v>363</v>
      </c>
      <c r="H1824">
        <v>385</v>
      </c>
      <c r="I1824">
        <v>410</v>
      </c>
      <c r="J1824">
        <v>367</v>
      </c>
      <c r="K1824">
        <v>387</v>
      </c>
      <c r="L1824">
        <v>422</v>
      </c>
      <c r="M1824">
        <v>435</v>
      </c>
      <c r="N1824">
        <v>455</v>
      </c>
      <c r="O1824">
        <v>413</v>
      </c>
      <c r="P1824">
        <v>450</v>
      </c>
      <c r="Q1824">
        <v>432</v>
      </c>
      <c r="R1824">
        <v>429</v>
      </c>
      <c r="S1824">
        <v>440</v>
      </c>
      <c r="T1824">
        <v>418</v>
      </c>
      <c r="U1824">
        <v>415</v>
      </c>
      <c r="V1824">
        <v>420</v>
      </c>
      <c r="W1824">
        <v>378</v>
      </c>
      <c r="X1824">
        <v>437</v>
      </c>
      <c r="Y1824">
        <v>390</v>
      </c>
    </row>
    <row r="1825" spans="1:25" x14ac:dyDescent="0.3">
      <c r="A1825" t="s">
        <v>8</v>
      </c>
      <c r="B1825" t="s">
        <v>7</v>
      </c>
      <c r="C1825" t="s">
        <v>245</v>
      </c>
      <c r="D1825" t="s">
        <v>306</v>
      </c>
      <c r="E1825">
        <v>2</v>
      </c>
      <c r="F1825">
        <v>434</v>
      </c>
      <c r="G1825">
        <v>413</v>
      </c>
      <c r="H1825">
        <v>369</v>
      </c>
      <c r="I1825">
        <v>384</v>
      </c>
      <c r="J1825">
        <v>410</v>
      </c>
      <c r="K1825">
        <v>367</v>
      </c>
      <c r="L1825">
        <v>389</v>
      </c>
      <c r="M1825">
        <v>428</v>
      </c>
      <c r="N1825">
        <v>432</v>
      </c>
      <c r="O1825">
        <v>451</v>
      </c>
      <c r="P1825">
        <v>406</v>
      </c>
      <c r="Q1825">
        <v>465</v>
      </c>
      <c r="R1825">
        <v>456</v>
      </c>
      <c r="S1825">
        <v>436</v>
      </c>
      <c r="T1825">
        <v>444</v>
      </c>
      <c r="U1825">
        <v>416</v>
      </c>
      <c r="V1825">
        <v>429</v>
      </c>
      <c r="W1825">
        <v>422</v>
      </c>
      <c r="X1825">
        <v>409</v>
      </c>
      <c r="Y1825">
        <v>431</v>
      </c>
    </row>
    <row r="1826" spans="1:25" x14ac:dyDescent="0.3">
      <c r="A1826" t="s">
        <v>8</v>
      </c>
      <c r="B1826" t="s">
        <v>7</v>
      </c>
      <c r="C1826" t="s">
        <v>245</v>
      </c>
      <c r="D1826" t="s">
        <v>306</v>
      </c>
      <c r="E1826">
        <v>3</v>
      </c>
      <c r="F1826">
        <v>407</v>
      </c>
      <c r="G1826">
        <v>426</v>
      </c>
      <c r="H1826">
        <v>406</v>
      </c>
      <c r="I1826">
        <v>374</v>
      </c>
      <c r="J1826">
        <v>386</v>
      </c>
      <c r="K1826">
        <v>425</v>
      </c>
      <c r="L1826">
        <v>374</v>
      </c>
      <c r="M1826">
        <v>386</v>
      </c>
      <c r="N1826">
        <v>425</v>
      </c>
      <c r="O1826">
        <v>437</v>
      </c>
      <c r="P1826">
        <v>456</v>
      </c>
      <c r="Q1826">
        <v>409</v>
      </c>
      <c r="R1826">
        <v>467</v>
      </c>
      <c r="S1826">
        <v>451</v>
      </c>
      <c r="T1826">
        <v>445</v>
      </c>
      <c r="U1826">
        <v>453</v>
      </c>
      <c r="V1826">
        <v>419</v>
      </c>
      <c r="W1826">
        <v>439</v>
      </c>
      <c r="X1826">
        <v>410</v>
      </c>
      <c r="Y1826">
        <v>398</v>
      </c>
    </row>
    <row r="1827" spans="1:25" x14ac:dyDescent="0.3">
      <c r="A1827" t="s">
        <v>8</v>
      </c>
      <c r="B1827" t="s">
        <v>7</v>
      </c>
      <c r="C1827" t="s">
        <v>245</v>
      </c>
      <c r="D1827" t="s">
        <v>306</v>
      </c>
      <c r="E1827">
        <v>4</v>
      </c>
      <c r="F1827">
        <v>394</v>
      </c>
      <c r="G1827">
        <v>399</v>
      </c>
      <c r="H1827">
        <v>416</v>
      </c>
      <c r="I1827">
        <v>399</v>
      </c>
      <c r="J1827">
        <v>389</v>
      </c>
      <c r="K1827">
        <v>391</v>
      </c>
      <c r="L1827">
        <v>433</v>
      </c>
      <c r="M1827">
        <v>378</v>
      </c>
      <c r="N1827">
        <v>403</v>
      </c>
      <c r="O1827">
        <v>431</v>
      </c>
      <c r="P1827">
        <v>437</v>
      </c>
      <c r="Q1827">
        <v>470</v>
      </c>
      <c r="R1827">
        <v>413</v>
      </c>
      <c r="S1827">
        <v>465</v>
      </c>
      <c r="T1827">
        <v>450</v>
      </c>
      <c r="U1827">
        <v>459</v>
      </c>
      <c r="V1827">
        <v>457</v>
      </c>
      <c r="W1827">
        <v>425</v>
      </c>
      <c r="X1827">
        <v>450</v>
      </c>
      <c r="Y1827">
        <v>409</v>
      </c>
    </row>
    <row r="1828" spans="1:25" x14ac:dyDescent="0.3">
      <c r="A1828" t="s">
        <v>8</v>
      </c>
      <c r="B1828" t="s">
        <v>7</v>
      </c>
      <c r="C1828" t="s">
        <v>245</v>
      </c>
      <c r="D1828" t="s">
        <v>306</v>
      </c>
      <c r="E1828">
        <v>5</v>
      </c>
      <c r="F1828">
        <v>420</v>
      </c>
      <c r="G1828">
        <v>387</v>
      </c>
      <c r="H1828">
        <v>392</v>
      </c>
      <c r="I1828">
        <v>416</v>
      </c>
      <c r="J1828">
        <v>404</v>
      </c>
      <c r="K1828">
        <v>382</v>
      </c>
      <c r="L1828">
        <v>391</v>
      </c>
      <c r="M1828">
        <v>432</v>
      </c>
      <c r="N1828">
        <v>376</v>
      </c>
      <c r="O1828">
        <v>401</v>
      </c>
      <c r="P1828">
        <v>439</v>
      </c>
      <c r="Q1828">
        <v>439</v>
      </c>
      <c r="R1828">
        <v>469</v>
      </c>
      <c r="S1828">
        <v>421</v>
      </c>
      <c r="T1828">
        <v>479</v>
      </c>
      <c r="U1828">
        <v>442</v>
      </c>
      <c r="V1828">
        <v>471</v>
      </c>
      <c r="W1828">
        <v>466</v>
      </c>
      <c r="X1828">
        <v>431</v>
      </c>
      <c r="Y1828">
        <v>453</v>
      </c>
    </row>
    <row r="1829" spans="1:25" x14ac:dyDescent="0.3">
      <c r="A1829" t="s">
        <v>8</v>
      </c>
      <c r="B1829" t="s">
        <v>7</v>
      </c>
      <c r="C1829" t="s">
        <v>245</v>
      </c>
      <c r="D1829" t="s">
        <v>306</v>
      </c>
      <c r="E1829">
        <v>6</v>
      </c>
      <c r="F1829">
        <v>499</v>
      </c>
      <c r="G1829">
        <v>417</v>
      </c>
      <c r="H1829">
        <v>387</v>
      </c>
      <c r="I1829">
        <v>390</v>
      </c>
      <c r="J1829">
        <v>413</v>
      </c>
      <c r="K1829">
        <v>400</v>
      </c>
      <c r="L1829">
        <v>384</v>
      </c>
      <c r="M1829">
        <v>391</v>
      </c>
      <c r="N1829">
        <v>438</v>
      </c>
      <c r="O1829">
        <v>379</v>
      </c>
      <c r="P1829">
        <v>400</v>
      </c>
      <c r="Q1829">
        <v>439</v>
      </c>
      <c r="R1829">
        <v>448</v>
      </c>
      <c r="S1829">
        <v>469</v>
      </c>
      <c r="T1829">
        <v>431</v>
      </c>
      <c r="U1829">
        <v>484</v>
      </c>
      <c r="V1829">
        <v>442</v>
      </c>
      <c r="W1829">
        <v>479</v>
      </c>
      <c r="X1829">
        <v>468</v>
      </c>
      <c r="Y1829">
        <v>430</v>
      </c>
    </row>
    <row r="1830" spans="1:25" x14ac:dyDescent="0.3">
      <c r="A1830" t="s">
        <v>8</v>
      </c>
      <c r="B1830" t="s">
        <v>7</v>
      </c>
      <c r="C1830" t="s">
        <v>245</v>
      </c>
      <c r="D1830" t="s">
        <v>306</v>
      </c>
      <c r="E1830">
        <v>7</v>
      </c>
      <c r="F1830">
        <v>473</v>
      </c>
      <c r="G1830">
        <v>500</v>
      </c>
      <c r="H1830">
        <v>417</v>
      </c>
      <c r="I1830">
        <v>374</v>
      </c>
      <c r="J1830">
        <v>389</v>
      </c>
      <c r="K1830">
        <v>417</v>
      </c>
      <c r="L1830">
        <v>405</v>
      </c>
      <c r="M1830">
        <v>384</v>
      </c>
      <c r="N1830">
        <v>387</v>
      </c>
      <c r="O1830">
        <v>432</v>
      </c>
      <c r="P1830">
        <v>382</v>
      </c>
      <c r="Q1830">
        <v>409</v>
      </c>
      <c r="R1830">
        <v>443</v>
      </c>
      <c r="S1830">
        <v>451</v>
      </c>
      <c r="T1830">
        <v>466</v>
      </c>
      <c r="U1830">
        <v>429</v>
      </c>
      <c r="V1830">
        <v>488</v>
      </c>
      <c r="W1830">
        <v>453</v>
      </c>
      <c r="X1830">
        <v>495</v>
      </c>
      <c r="Y1830">
        <v>465</v>
      </c>
    </row>
    <row r="1831" spans="1:25" x14ac:dyDescent="0.3">
      <c r="A1831" t="s">
        <v>8</v>
      </c>
      <c r="B1831" t="s">
        <v>7</v>
      </c>
      <c r="C1831" t="s">
        <v>245</v>
      </c>
      <c r="D1831" t="s">
        <v>306</v>
      </c>
      <c r="E1831">
        <v>8</v>
      </c>
      <c r="F1831">
        <v>492</v>
      </c>
      <c r="G1831">
        <v>471</v>
      </c>
      <c r="H1831">
        <v>504</v>
      </c>
      <c r="I1831">
        <v>411</v>
      </c>
      <c r="J1831">
        <v>381</v>
      </c>
      <c r="K1831">
        <v>396</v>
      </c>
      <c r="L1831">
        <v>413</v>
      </c>
      <c r="M1831">
        <v>409</v>
      </c>
      <c r="N1831">
        <v>376</v>
      </c>
      <c r="O1831">
        <v>396</v>
      </c>
      <c r="P1831">
        <v>435</v>
      </c>
      <c r="Q1831">
        <v>391</v>
      </c>
      <c r="R1831">
        <v>409</v>
      </c>
      <c r="S1831">
        <v>461</v>
      </c>
      <c r="T1831">
        <v>455</v>
      </c>
      <c r="U1831">
        <v>461</v>
      </c>
      <c r="V1831">
        <v>437</v>
      </c>
      <c r="W1831">
        <v>488</v>
      </c>
      <c r="X1831">
        <v>469</v>
      </c>
      <c r="Y1831">
        <v>500</v>
      </c>
    </row>
    <row r="1832" spans="1:25" x14ac:dyDescent="0.3">
      <c r="A1832" t="s">
        <v>8</v>
      </c>
      <c r="B1832" t="s">
        <v>7</v>
      </c>
      <c r="C1832" t="s">
        <v>245</v>
      </c>
      <c r="D1832" t="s">
        <v>306</v>
      </c>
      <c r="E1832">
        <v>9</v>
      </c>
      <c r="F1832">
        <v>513</v>
      </c>
      <c r="G1832">
        <v>499</v>
      </c>
      <c r="H1832">
        <v>467</v>
      </c>
      <c r="I1832">
        <v>510</v>
      </c>
      <c r="J1832">
        <v>417</v>
      </c>
      <c r="K1832">
        <v>381</v>
      </c>
      <c r="L1832">
        <v>396</v>
      </c>
      <c r="M1832">
        <v>407</v>
      </c>
      <c r="N1832">
        <v>413</v>
      </c>
      <c r="O1832">
        <v>379</v>
      </c>
      <c r="P1832">
        <v>410</v>
      </c>
      <c r="Q1832">
        <v>435</v>
      </c>
      <c r="R1832">
        <v>394</v>
      </c>
      <c r="S1832">
        <v>415</v>
      </c>
      <c r="T1832">
        <v>468</v>
      </c>
      <c r="U1832">
        <v>465</v>
      </c>
      <c r="V1832">
        <v>460</v>
      </c>
      <c r="W1832">
        <v>440</v>
      </c>
      <c r="X1832">
        <v>509</v>
      </c>
      <c r="Y1832">
        <v>475</v>
      </c>
    </row>
    <row r="1833" spans="1:25" x14ac:dyDescent="0.3">
      <c r="A1833" t="s">
        <v>8</v>
      </c>
      <c r="B1833" t="s">
        <v>7</v>
      </c>
      <c r="C1833" t="s">
        <v>245</v>
      </c>
      <c r="D1833" t="s">
        <v>306</v>
      </c>
      <c r="E1833">
        <v>10</v>
      </c>
      <c r="F1833">
        <v>497</v>
      </c>
      <c r="G1833">
        <v>509</v>
      </c>
      <c r="H1833">
        <v>498</v>
      </c>
      <c r="I1833">
        <v>465</v>
      </c>
      <c r="J1833">
        <v>510</v>
      </c>
      <c r="K1833">
        <v>411</v>
      </c>
      <c r="L1833">
        <v>391</v>
      </c>
      <c r="M1833">
        <v>394</v>
      </c>
      <c r="N1833">
        <v>393</v>
      </c>
      <c r="O1833">
        <v>416</v>
      </c>
      <c r="P1833">
        <v>389</v>
      </c>
      <c r="Q1833">
        <v>412</v>
      </c>
      <c r="R1833">
        <v>437</v>
      </c>
      <c r="S1833">
        <v>404</v>
      </c>
      <c r="T1833">
        <v>416</v>
      </c>
      <c r="U1833">
        <v>472</v>
      </c>
      <c r="V1833">
        <v>472</v>
      </c>
      <c r="W1833">
        <v>478</v>
      </c>
      <c r="X1833">
        <v>443</v>
      </c>
      <c r="Y1833">
        <v>523</v>
      </c>
    </row>
    <row r="1834" spans="1:25" x14ac:dyDescent="0.3">
      <c r="A1834" t="s">
        <v>8</v>
      </c>
      <c r="B1834" t="s">
        <v>7</v>
      </c>
      <c r="C1834" t="s">
        <v>245</v>
      </c>
      <c r="D1834" t="s">
        <v>306</v>
      </c>
      <c r="E1834">
        <v>11</v>
      </c>
      <c r="F1834">
        <v>506</v>
      </c>
      <c r="G1834">
        <v>498</v>
      </c>
      <c r="H1834">
        <v>511</v>
      </c>
      <c r="I1834">
        <v>487</v>
      </c>
      <c r="J1834">
        <v>465</v>
      </c>
      <c r="K1834">
        <v>518</v>
      </c>
      <c r="L1834">
        <v>413</v>
      </c>
      <c r="M1834">
        <v>384</v>
      </c>
      <c r="N1834">
        <v>394</v>
      </c>
      <c r="O1834">
        <v>383</v>
      </c>
      <c r="P1834">
        <v>418</v>
      </c>
      <c r="Q1834">
        <v>380</v>
      </c>
      <c r="R1834">
        <v>418</v>
      </c>
      <c r="S1834">
        <v>447</v>
      </c>
      <c r="T1834">
        <v>402</v>
      </c>
      <c r="U1834">
        <v>419</v>
      </c>
      <c r="V1834">
        <v>470</v>
      </c>
      <c r="W1834">
        <v>468</v>
      </c>
      <c r="X1834">
        <v>480</v>
      </c>
      <c r="Y1834">
        <v>444</v>
      </c>
    </row>
    <row r="1835" spans="1:25" x14ac:dyDescent="0.3">
      <c r="A1835" t="s">
        <v>8</v>
      </c>
      <c r="B1835" t="s">
        <v>7</v>
      </c>
      <c r="C1835" t="s">
        <v>245</v>
      </c>
      <c r="D1835" t="s">
        <v>306</v>
      </c>
      <c r="E1835">
        <v>12</v>
      </c>
      <c r="F1835">
        <v>508</v>
      </c>
      <c r="G1835">
        <v>504</v>
      </c>
      <c r="H1835">
        <v>491</v>
      </c>
      <c r="I1835">
        <v>515</v>
      </c>
      <c r="J1835">
        <v>483</v>
      </c>
      <c r="K1835">
        <v>463</v>
      </c>
      <c r="L1835">
        <v>516</v>
      </c>
      <c r="M1835">
        <v>413</v>
      </c>
      <c r="N1835">
        <v>394</v>
      </c>
      <c r="O1835">
        <v>397</v>
      </c>
      <c r="P1835">
        <v>387</v>
      </c>
      <c r="Q1835">
        <v>424</v>
      </c>
      <c r="R1835">
        <v>381</v>
      </c>
      <c r="S1835">
        <v>417</v>
      </c>
      <c r="T1835">
        <v>446</v>
      </c>
      <c r="U1835">
        <v>400</v>
      </c>
      <c r="V1835">
        <v>424</v>
      </c>
      <c r="W1835">
        <v>484</v>
      </c>
      <c r="X1835">
        <v>482</v>
      </c>
      <c r="Y1835">
        <v>481</v>
      </c>
    </row>
    <row r="1836" spans="1:25" x14ac:dyDescent="0.3">
      <c r="A1836" t="s">
        <v>8</v>
      </c>
      <c r="B1836" t="s">
        <v>7</v>
      </c>
      <c r="C1836" t="s">
        <v>245</v>
      </c>
      <c r="D1836" t="s">
        <v>306</v>
      </c>
      <c r="E1836">
        <v>13</v>
      </c>
      <c r="F1836">
        <v>518</v>
      </c>
      <c r="G1836">
        <v>505</v>
      </c>
      <c r="H1836">
        <v>495</v>
      </c>
      <c r="I1836">
        <v>488</v>
      </c>
      <c r="J1836">
        <v>516</v>
      </c>
      <c r="K1836">
        <v>481</v>
      </c>
      <c r="L1836">
        <v>469</v>
      </c>
      <c r="M1836">
        <v>518</v>
      </c>
      <c r="N1836">
        <v>409</v>
      </c>
      <c r="O1836">
        <v>402</v>
      </c>
      <c r="P1836">
        <v>400</v>
      </c>
      <c r="Q1836">
        <v>410</v>
      </c>
      <c r="R1836">
        <v>421</v>
      </c>
      <c r="S1836">
        <v>384</v>
      </c>
      <c r="T1836">
        <v>423</v>
      </c>
      <c r="U1836">
        <v>451</v>
      </c>
      <c r="V1836">
        <v>408</v>
      </c>
      <c r="W1836">
        <v>434</v>
      </c>
      <c r="X1836">
        <v>486</v>
      </c>
      <c r="Y1836">
        <v>489</v>
      </c>
    </row>
    <row r="1837" spans="1:25" x14ac:dyDescent="0.3">
      <c r="A1837" t="s">
        <v>8</v>
      </c>
      <c r="B1837" t="s">
        <v>7</v>
      </c>
      <c r="C1837" t="s">
        <v>245</v>
      </c>
      <c r="D1837" t="s">
        <v>306</v>
      </c>
      <c r="E1837">
        <v>14</v>
      </c>
      <c r="F1837">
        <v>508</v>
      </c>
      <c r="G1837">
        <v>521</v>
      </c>
      <c r="H1837">
        <v>505</v>
      </c>
      <c r="I1837">
        <v>490</v>
      </c>
      <c r="J1837">
        <v>495</v>
      </c>
      <c r="K1837">
        <v>520</v>
      </c>
      <c r="L1837">
        <v>490</v>
      </c>
      <c r="M1837">
        <v>471</v>
      </c>
      <c r="N1837">
        <v>517</v>
      </c>
      <c r="O1837">
        <v>401</v>
      </c>
      <c r="P1837">
        <v>393</v>
      </c>
      <c r="Q1837">
        <v>409</v>
      </c>
      <c r="R1837">
        <v>409</v>
      </c>
      <c r="S1837">
        <v>424</v>
      </c>
      <c r="T1837">
        <v>379</v>
      </c>
      <c r="U1837">
        <v>431</v>
      </c>
      <c r="V1837">
        <v>460</v>
      </c>
      <c r="W1837">
        <v>402</v>
      </c>
      <c r="X1837">
        <v>433</v>
      </c>
      <c r="Y1837">
        <v>483</v>
      </c>
    </row>
    <row r="1838" spans="1:25" x14ac:dyDescent="0.3">
      <c r="A1838" t="s">
        <v>8</v>
      </c>
      <c r="B1838" t="s">
        <v>7</v>
      </c>
      <c r="C1838" t="s">
        <v>245</v>
      </c>
      <c r="D1838" t="s">
        <v>306</v>
      </c>
      <c r="E1838">
        <v>15</v>
      </c>
      <c r="F1838">
        <v>480</v>
      </c>
      <c r="G1838">
        <v>499</v>
      </c>
      <c r="H1838">
        <v>520</v>
      </c>
      <c r="I1838">
        <v>492</v>
      </c>
      <c r="J1838">
        <v>489</v>
      </c>
      <c r="K1838">
        <v>495</v>
      </c>
      <c r="L1838">
        <v>524</v>
      </c>
      <c r="M1838">
        <v>482</v>
      </c>
      <c r="N1838">
        <v>459</v>
      </c>
      <c r="O1838">
        <v>522</v>
      </c>
      <c r="P1838">
        <v>406</v>
      </c>
      <c r="Q1838">
        <v>400</v>
      </c>
      <c r="R1838">
        <v>416</v>
      </c>
      <c r="S1838">
        <v>407</v>
      </c>
      <c r="T1838">
        <v>440</v>
      </c>
      <c r="U1838">
        <v>380</v>
      </c>
      <c r="V1838">
        <v>425</v>
      </c>
      <c r="W1838">
        <v>446</v>
      </c>
      <c r="X1838">
        <v>401</v>
      </c>
      <c r="Y1838">
        <v>432</v>
      </c>
    </row>
    <row r="1839" spans="1:25" x14ac:dyDescent="0.3">
      <c r="A1839" t="s">
        <v>8</v>
      </c>
      <c r="B1839" t="s">
        <v>7</v>
      </c>
      <c r="C1839" t="s">
        <v>245</v>
      </c>
      <c r="D1839" t="s">
        <v>306</v>
      </c>
      <c r="E1839">
        <v>16</v>
      </c>
      <c r="F1839">
        <v>476</v>
      </c>
      <c r="G1839">
        <v>486</v>
      </c>
      <c r="H1839">
        <v>480</v>
      </c>
      <c r="I1839">
        <v>520</v>
      </c>
      <c r="J1839">
        <v>492</v>
      </c>
      <c r="K1839">
        <v>486</v>
      </c>
      <c r="L1839">
        <v>487</v>
      </c>
      <c r="M1839">
        <v>523</v>
      </c>
      <c r="N1839">
        <v>484</v>
      </c>
      <c r="O1839">
        <v>449</v>
      </c>
      <c r="P1839">
        <v>519</v>
      </c>
      <c r="Q1839">
        <v>408</v>
      </c>
      <c r="R1839">
        <v>398</v>
      </c>
      <c r="S1839">
        <v>408</v>
      </c>
      <c r="T1839">
        <v>415</v>
      </c>
      <c r="U1839">
        <v>439</v>
      </c>
      <c r="V1839">
        <v>383</v>
      </c>
      <c r="W1839">
        <v>428</v>
      </c>
      <c r="X1839">
        <v>444</v>
      </c>
      <c r="Y1839">
        <v>390</v>
      </c>
    </row>
    <row r="1840" spans="1:25" x14ac:dyDescent="0.3">
      <c r="A1840" t="s">
        <v>8</v>
      </c>
      <c r="B1840" t="s">
        <v>7</v>
      </c>
      <c r="C1840" t="s">
        <v>245</v>
      </c>
      <c r="D1840" t="s">
        <v>306</v>
      </c>
      <c r="E1840">
        <v>17</v>
      </c>
      <c r="F1840">
        <v>434</v>
      </c>
      <c r="G1840">
        <v>467</v>
      </c>
      <c r="H1840">
        <v>479</v>
      </c>
      <c r="I1840">
        <v>471</v>
      </c>
      <c r="J1840">
        <v>511</v>
      </c>
      <c r="K1840">
        <v>490</v>
      </c>
      <c r="L1840">
        <v>469</v>
      </c>
      <c r="M1840">
        <v>482</v>
      </c>
      <c r="N1840">
        <v>512</v>
      </c>
      <c r="O1840">
        <v>478</v>
      </c>
      <c r="P1840">
        <v>439</v>
      </c>
      <c r="Q1840">
        <v>514</v>
      </c>
      <c r="R1840">
        <v>401</v>
      </c>
      <c r="S1840">
        <v>387</v>
      </c>
      <c r="T1840">
        <v>404</v>
      </c>
      <c r="U1840">
        <v>415</v>
      </c>
      <c r="V1840">
        <v>421</v>
      </c>
      <c r="W1840">
        <v>382</v>
      </c>
      <c r="X1840">
        <v>429</v>
      </c>
      <c r="Y1840">
        <v>443</v>
      </c>
    </row>
    <row r="1841" spans="1:25" x14ac:dyDescent="0.3">
      <c r="A1841" t="s">
        <v>8</v>
      </c>
      <c r="B1841" t="s">
        <v>7</v>
      </c>
      <c r="C1841" t="s">
        <v>245</v>
      </c>
      <c r="D1841" t="s">
        <v>306</v>
      </c>
      <c r="E1841">
        <v>18</v>
      </c>
      <c r="F1841">
        <v>398</v>
      </c>
      <c r="G1841">
        <v>413</v>
      </c>
      <c r="H1841">
        <v>454</v>
      </c>
      <c r="I1841">
        <v>456</v>
      </c>
      <c r="J1841">
        <v>442</v>
      </c>
      <c r="K1841">
        <v>491</v>
      </c>
      <c r="L1841">
        <v>478</v>
      </c>
      <c r="M1841">
        <v>457</v>
      </c>
      <c r="N1841">
        <v>463</v>
      </c>
      <c r="O1841">
        <v>484</v>
      </c>
      <c r="P1841">
        <v>472</v>
      </c>
      <c r="Q1841">
        <v>410</v>
      </c>
      <c r="R1841">
        <v>493</v>
      </c>
      <c r="S1841">
        <v>391</v>
      </c>
      <c r="T1841">
        <v>373</v>
      </c>
      <c r="U1841">
        <v>388</v>
      </c>
      <c r="V1841">
        <v>409</v>
      </c>
      <c r="W1841">
        <v>407</v>
      </c>
      <c r="X1841">
        <v>371</v>
      </c>
      <c r="Y1841">
        <v>424</v>
      </c>
    </row>
    <row r="1842" spans="1:25" x14ac:dyDescent="0.3">
      <c r="A1842" t="s">
        <v>8</v>
      </c>
      <c r="B1842" t="s">
        <v>7</v>
      </c>
      <c r="C1842" t="s">
        <v>245</v>
      </c>
      <c r="D1842" t="s">
        <v>306</v>
      </c>
      <c r="E1842">
        <v>19</v>
      </c>
      <c r="F1842">
        <v>329</v>
      </c>
      <c r="G1842">
        <v>309</v>
      </c>
      <c r="H1842">
        <v>329</v>
      </c>
      <c r="I1842">
        <v>377</v>
      </c>
      <c r="J1842">
        <v>370</v>
      </c>
      <c r="K1842">
        <v>332</v>
      </c>
      <c r="L1842">
        <v>380</v>
      </c>
      <c r="M1842">
        <v>388</v>
      </c>
      <c r="N1842">
        <v>391</v>
      </c>
      <c r="O1842">
        <v>371</v>
      </c>
      <c r="P1842">
        <v>361</v>
      </c>
      <c r="Q1842">
        <v>370</v>
      </c>
      <c r="R1842">
        <v>327</v>
      </c>
      <c r="S1842">
        <v>386</v>
      </c>
      <c r="T1842">
        <v>328</v>
      </c>
      <c r="U1842">
        <v>298</v>
      </c>
      <c r="V1842">
        <v>303</v>
      </c>
      <c r="W1842">
        <v>330</v>
      </c>
      <c r="X1842">
        <v>312</v>
      </c>
      <c r="Y1842">
        <v>305</v>
      </c>
    </row>
    <row r="1843" spans="1:25" x14ac:dyDescent="0.3">
      <c r="A1843" t="s">
        <v>8</v>
      </c>
      <c r="B1843" t="s">
        <v>7</v>
      </c>
      <c r="C1843" t="s">
        <v>245</v>
      </c>
      <c r="D1843" t="s">
        <v>306</v>
      </c>
      <c r="E1843">
        <v>20</v>
      </c>
      <c r="F1843">
        <v>322</v>
      </c>
      <c r="G1843">
        <v>298</v>
      </c>
      <c r="H1843">
        <v>276</v>
      </c>
      <c r="I1843">
        <v>311</v>
      </c>
      <c r="J1843">
        <v>346</v>
      </c>
      <c r="K1843">
        <v>339</v>
      </c>
      <c r="L1843">
        <v>313</v>
      </c>
      <c r="M1843">
        <v>347</v>
      </c>
      <c r="N1843">
        <v>363</v>
      </c>
      <c r="O1843">
        <v>360</v>
      </c>
      <c r="P1843">
        <v>337</v>
      </c>
      <c r="Q1843">
        <v>336</v>
      </c>
      <c r="R1843">
        <v>362</v>
      </c>
      <c r="S1843">
        <v>316</v>
      </c>
      <c r="T1843">
        <v>368</v>
      </c>
      <c r="U1843">
        <v>307</v>
      </c>
      <c r="V1843">
        <v>293</v>
      </c>
      <c r="W1843">
        <v>288</v>
      </c>
      <c r="X1843">
        <v>323</v>
      </c>
      <c r="Y1843">
        <v>304</v>
      </c>
    </row>
    <row r="1844" spans="1:25" x14ac:dyDescent="0.3">
      <c r="A1844" t="s">
        <v>8</v>
      </c>
      <c r="B1844" t="s">
        <v>7</v>
      </c>
      <c r="C1844" t="s">
        <v>245</v>
      </c>
      <c r="D1844" t="s">
        <v>306</v>
      </c>
      <c r="E1844">
        <v>21</v>
      </c>
      <c r="F1844">
        <v>343</v>
      </c>
      <c r="G1844">
        <v>335</v>
      </c>
      <c r="H1844">
        <v>286</v>
      </c>
      <c r="I1844">
        <v>293</v>
      </c>
      <c r="J1844">
        <v>314</v>
      </c>
      <c r="K1844">
        <v>343</v>
      </c>
      <c r="L1844">
        <v>337</v>
      </c>
      <c r="M1844">
        <v>311</v>
      </c>
      <c r="N1844">
        <v>353</v>
      </c>
      <c r="O1844">
        <v>362</v>
      </c>
      <c r="P1844">
        <v>364</v>
      </c>
      <c r="Q1844">
        <v>351</v>
      </c>
      <c r="R1844">
        <v>341</v>
      </c>
      <c r="S1844">
        <v>385</v>
      </c>
      <c r="T1844">
        <v>314</v>
      </c>
      <c r="U1844">
        <v>379</v>
      </c>
      <c r="V1844">
        <v>318</v>
      </c>
      <c r="W1844">
        <v>313</v>
      </c>
      <c r="X1844">
        <v>305</v>
      </c>
      <c r="Y1844">
        <v>323</v>
      </c>
    </row>
    <row r="1845" spans="1:25" x14ac:dyDescent="0.3">
      <c r="A1845" t="s">
        <v>8</v>
      </c>
      <c r="B1845" t="s">
        <v>7</v>
      </c>
      <c r="C1845" t="s">
        <v>245</v>
      </c>
      <c r="D1845" t="s">
        <v>306</v>
      </c>
      <c r="E1845">
        <v>22</v>
      </c>
      <c r="F1845">
        <v>313</v>
      </c>
      <c r="G1845">
        <v>345</v>
      </c>
      <c r="H1845">
        <v>353</v>
      </c>
      <c r="I1845">
        <v>304</v>
      </c>
      <c r="J1845">
        <v>294</v>
      </c>
      <c r="K1845">
        <v>341</v>
      </c>
      <c r="L1845">
        <v>364</v>
      </c>
      <c r="M1845">
        <v>356</v>
      </c>
      <c r="N1845">
        <v>337</v>
      </c>
      <c r="O1845">
        <v>384</v>
      </c>
      <c r="P1845">
        <v>388</v>
      </c>
      <c r="Q1845">
        <v>387</v>
      </c>
      <c r="R1845">
        <v>387</v>
      </c>
      <c r="S1845">
        <v>371</v>
      </c>
      <c r="T1845">
        <v>383</v>
      </c>
      <c r="U1845">
        <v>347</v>
      </c>
      <c r="V1845">
        <v>405</v>
      </c>
      <c r="W1845">
        <v>354</v>
      </c>
      <c r="X1845">
        <v>357</v>
      </c>
      <c r="Y1845">
        <v>318</v>
      </c>
    </row>
    <row r="1846" spans="1:25" x14ac:dyDescent="0.3">
      <c r="A1846" t="s">
        <v>8</v>
      </c>
      <c r="B1846" t="s">
        <v>7</v>
      </c>
      <c r="C1846" t="s">
        <v>245</v>
      </c>
      <c r="D1846" t="s">
        <v>306</v>
      </c>
      <c r="E1846">
        <v>23</v>
      </c>
      <c r="F1846">
        <v>307</v>
      </c>
      <c r="G1846">
        <v>317</v>
      </c>
      <c r="H1846">
        <v>363</v>
      </c>
      <c r="I1846">
        <v>345</v>
      </c>
      <c r="J1846">
        <v>303</v>
      </c>
      <c r="K1846">
        <v>326</v>
      </c>
      <c r="L1846">
        <v>350</v>
      </c>
      <c r="M1846">
        <v>382</v>
      </c>
      <c r="N1846">
        <v>376</v>
      </c>
      <c r="O1846">
        <v>366</v>
      </c>
      <c r="P1846">
        <v>400</v>
      </c>
      <c r="Q1846">
        <v>393</v>
      </c>
      <c r="R1846">
        <v>392</v>
      </c>
      <c r="S1846">
        <v>399</v>
      </c>
      <c r="T1846">
        <v>393</v>
      </c>
      <c r="U1846">
        <v>399</v>
      </c>
      <c r="V1846">
        <v>368</v>
      </c>
      <c r="W1846">
        <v>421</v>
      </c>
      <c r="X1846">
        <v>383</v>
      </c>
      <c r="Y1846">
        <v>368</v>
      </c>
    </row>
    <row r="1847" spans="1:25" x14ac:dyDescent="0.3">
      <c r="A1847" t="s">
        <v>8</v>
      </c>
      <c r="B1847" t="s">
        <v>7</v>
      </c>
      <c r="C1847" t="s">
        <v>245</v>
      </c>
      <c r="D1847" t="s">
        <v>306</v>
      </c>
      <c r="E1847">
        <v>24</v>
      </c>
      <c r="F1847">
        <v>277</v>
      </c>
      <c r="G1847">
        <v>304</v>
      </c>
      <c r="H1847">
        <v>316</v>
      </c>
      <c r="I1847">
        <v>355</v>
      </c>
      <c r="J1847">
        <v>351</v>
      </c>
      <c r="K1847">
        <v>321</v>
      </c>
      <c r="L1847">
        <v>333</v>
      </c>
      <c r="M1847">
        <v>352</v>
      </c>
      <c r="N1847">
        <v>403</v>
      </c>
      <c r="O1847">
        <v>382</v>
      </c>
      <c r="P1847">
        <v>372</v>
      </c>
      <c r="Q1847">
        <v>399</v>
      </c>
      <c r="R1847">
        <v>392</v>
      </c>
      <c r="S1847">
        <v>381</v>
      </c>
      <c r="T1847">
        <v>416</v>
      </c>
      <c r="U1847">
        <v>405</v>
      </c>
      <c r="V1847">
        <v>397</v>
      </c>
      <c r="W1847">
        <v>383</v>
      </c>
      <c r="X1847">
        <v>442</v>
      </c>
      <c r="Y1847">
        <v>377</v>
      </c>
    </row>
    <row r="1848" spans="1:25" x14ac:dyDescent="0.3">
      <c r="A1848" t="s">
        <v>8</v>
      </c>
      <c r="B1848" t="s">
        <v>7</v>
      </c>
      <c r="C1848" t="s">
        <v>245</v>
      </c>
      <c r="D1848" t="s">
        <v>306</v>
      </c>
      <c r="E1848">
        <v>25</v>
      </c>
      <c r="F1848">
        <v>308</v>
      </c>
      <c r="G1848">
        <v>276</v>
      </c>
      <c r="H1848">
        <v>310</v>
      </c>
      <c r="I1848">
        <v>323</v>
      </c>
      <c r="J1848">
        <v>361</v>
      </c>
      <c r="K1848">
        <v>357</v>
      </c>
      <c r="L1848">
        <v>342</v>
      </c>
      <c r="M1848">
        <v>343</v>
      </c>
      <c r="N1848">
        <v>374</v>
      </c>
      <c r="O1848">
        <v>398</v>
      </c>
      <c r="P1848">
        <v>379</v>
      </c>
      <c r="Q1848">
        <v>373</v>
      </c>
      <c r="R1848">
        <v>392</v>
      </c>
      <c r="S1848">
        <v>384</v>
      </c>
      <c r="T1848">
        <v>387</v>
      </c>
      <c r="U1848">
        <v>423</v>
      </c>
      <c r="V1848">
        <v>394</v>
      </c>
      <c r="W1848">
        <v>408</v>
      </c>
      <c r="X1848">
        <v>387</v>
      </c>
      <c r="Y1848">
        <v>448</v>
      </c>
    </row>
    <row r="1849" spans="1:25" x14ac:dyDescent="0.3">
      <c r="A1849" t="s">
        <v>8</v>
      </c>
      <c r="B1849" t="s">
        <v>7</v>
      </c>
      <c r="C1849" t="s">
        <v>245</v>
      </c>
      <c r="D1849" t="s">
        <v>306</v>
      </c>
      <c r="E1849">
        <v>26</v>
      </c>
      <c r="F1849">
        <v>352</v>
      </c>
      <c r="G1849">
        <v>304</v>
      </c>
      <c r="H1849">
        <v>286</v>
      </c>
      <c r="I1849">
        <v>311</v>
      </c>
      <c r="J1849">
        <v>336</v>
      </c>
      <c r="K1849">
        <v>377</v>
      </c>
      <c r="L1849">
        <v>368</v>
      </c>
      <c r="M1849">
        <v>344</v>
      </c>
      <c r="N1849">
        <v>344</v>
      </c>
      <c r="O1849">
        <v>374</v>
      </c>
      <c r="P1849">
        <v>396</v>
      </c>
      <c r="Q1849">
        <v>381</v>
      </c>
      <c r="R1849">
        <v>381</v>
      </c>
      <c r="S1849">
        <v>403</v>
      </c>
      <c r="T1849">
        <v>404</v>
      </c>
      <c r="U1849">
        <v>387</v>
      </c>
      <c r="V1849">
        <v>427</v>
      </c>
      <c r="W1849">
        <v>389</v>
      </c>
      <c r="X1849">
        <v>407</v>
      </c>
      <c r="Y1849">
        <v>388</v>
      </c>
    </row>
    <row r="1850" spans="1:25" x14ac:dyDescent="0.3">
      <c r="A1850" t="s">
        <v>8</v>
      </c>
      <c r="B1850" t="s">
        <v>7</v>
      </c>
      <c r="C1850" t="s">
        <v>245</v>
      </c>
      <c r="D1850" t="s">
        <v>306</v>
      </c>
      <c r="E1850">
        <v>27</v>
      </c>
      <c r="F1850">
        <v>399</v>
      </c>
      <c r="G1850">
        <v>346</v>
      </c>
      <c r="H1850">
        <v>317</v>
      </c>
      <c r="I1850">
        <v>282</v>
      </c>
      <c r="J1850">
        <v>315</v>
      </c>
      <c r="K1850">
        <v>342</v>
      </c>
      <c r="L1850">
        <v>393</v>
      </c>
      <c r="M1850">
        <v>385</v>
      </c>
      <c r="N1850">
        <v>352</v>
      </c>
      <c r="O1850">
        <v>361</v>
      </c>
      <c r="P1850">
        <v>384</v>
      </c>
      <c r="Q1850">
        <v>402</v>
      </c>
      <c r="R1850">
        <v>393</v>
      </c>
      <c r="S1850">
        <v>396</v>
      </c>
      <c r="T1850">
        <v>413</v>
      </c>
      <c r="U1850">
        <v>397</v>
      </c>
      <c r="V1850">
        <v>388</v>
      </c>
      <c r="W1850">
        <v>441</v>
      </c>
      <c r="X1850">
        <v>400</v>
      </c>
      <c r="Y1850">
        <v>414</v>
      </c>
    </row>
    <row r="1851" spans="1:25" x14ac:dyDescent="0.3">
      <c r="A1851" t="s">
        <v>8</v>
      </c>
      <c r="B1851" t="s">
        <v>7</v>
      </c>
      <c r="C1851" t="s">
        <v>245</v>
      </c>
      <c r="D1851" t="s">
        <v>306</v>
      </c>
      <c r="E1851">
        <v>28</v>
      </c>
      <c r="F1851">
        <v>382</v>
      </c>
      <c r="G1851">
        <v>400</v>
      </c>
      <c r="H1851">
        <v>357</v>
      </c>
      <c r="I1851">
        <v>335</v>
      </c>
      <c r="J1851">
        <v>295</v>
      </c>
      <c r="K1851">
        <v>324</v>
      </c>
      <c r="L1851">
        <v>361</v>
      </c>
      <c r="M1851">
        <v>398</v>
      </c>
      <c r="N1851">
        <v>397</v>
      </c>
      <c r="O1851">
        <v>358</v>
      </c>
      <c r="P1851">
        <v>374</v>
      </c>
      <c r="Q1851">
        <v>387</v>
      </c>
      <c r="R1851">
        <v>410</v>
      </c>
      <c r="S1851">
        <v>385</v>
      </c>
      <c r="T1851">
        <v>377</v>
      </c>
      <c r="U1851">
        <v>432</v>
      </c>
      <c r="V1851">
        <v>400</v>
      </c>
      <c r="W1851">
        <v>405</v>
      </c>
      <c r="X1851">
        <v>449</v>
      </c>
      <c r="Y1851">
        <v>394</v>
      </c>
    </row>
    <row r="1852" spans="1:25" x14ac:dyDescent="0.3">
      <c r="A1852" t="s">
        <v>8</v>
      </c>
      <c r="B1852" t="s">
        <v>7</v>
      </c>
      <c r="C1852" t="s">
        <v>245</v>
      </c>
      <c r="D1852" t="s">
        <v>306</v>
      </c>
      <c r="E1852">
        <v>29</v>
      </c>
      <c r="F1852">
        <v>413</v>
      </c>
      <c r="G1852">
        <v>402</v>
      </c>
      <c r="H1852">
        <v>398</v>
      </c>
      <c r="I1852">
        <v>366</v>
      </c>
      <c r="J1852">
        <v>338</v>
      </c>
      <c r="K1852">
        <v>311</v>
      </c>
      <c r="L1852">
        <v>344</v>
      </c>
      <c r="M1852">
        <v>365</v>
      </c>
      <c r="N1852">
        <v>419</v>
      </c>
      <c r="O1852">
        <v>416</v>
      </c>
      <c r="P1852">
        <v>366</v>
      </c>
      <c r="Q1852">
        <v>377</v>
      </c>
      <c r="R1852">
        <v>393</v>
      </c>
      <c r="S1852">
        <v>414</v>
      </c>
      <c r="T1852">
        <v>405</v>
      </c>
      <c r="U1852">
        <v>385</v>
      </c>
      <c r="V1852">
        <v>444</v>
      </c>
      <c r="W1852">
        <v>425</v>
      </c>
      <c r="X1852">
        <v>402</v>
      </c>
      <c r="Y1852">
        <v>451</v>
      </c>
    </row>
    <row r="1853" spans="1:25" x14ac:dyDescent="0.3">
      <c r="A1853" t="s">
        <v>8</v>
      </c>
      <c r="B1853" t="s">
        <v>7</v>
      </c>
      <c r="C1853" t="s">
        <v>245</v>
      </c>
      <c r="D1853" t="s">
        <v>306</v>
      </c>
      <c r="E1853">
        <v>30</v>
      </c>
      <c r="F1853">
        <v>439</v>
      </c>
      <c r="G1853">
        <v>422</v>
      </c>
      <c r="H1853">
        <v>408</v>
      </c>
      <c r="I1853">
        <v>419</v>
      </c>
      <c r="J1853">
        <v>365</v>
      </c>
      <c r="K1853">
        <v>342</v>
      </c>
      <c r="L1853">
        <v>313</v>
      </c>
      <c r="M1853">
        <v>358</v>
      </c>
      <c r="N1853">
        <v>393</v>
      </c>
      <c r="O1853">
        <v>425</v>
      </c>
      <c r="P1853">
        <v>420</v>
      </c>
      <c r="Q1853">
        <v>375</v>
      </c>
      <c r="R1853">
        <v>364</v>
      </c>
      <c r="S1853">
        <v>388</v>
      </c>
      <c r="T1853">
        <v>420</v>
      </c>
      <c r="U1853">
        <v>397</v>
      </c>
      <c r="V1853">
        <v>393</v>
      </c>
      <c r="W1853">
        <v>455</v>
      </c>
      <c r="X1853">
        <v>432</v>
      </c>
      <c r="Y1853">
        <v>410</v>
      </c>
    </row>
    <row r="1854" spans="1:25" x14ac:dyDescent="0.3">
      <c r="A1854" t="s">
        <v>8</v>
      </c>
      <c r="B1854" t="s">
        <v>7</v>
      </c>
      <c r="C1854" t="s">
        <v>245</v>
      </c>
      <c r="D1854" t="s">
        <v>306</v>
      </c>
      <c r="E1854">
        <v>31</v>
      </c>
      <c r="F1854">
        <v>457</v>
      </c>
      <c r="G1854">
        <v>453</v>
      </c>
      <c r="H1854">
        <v>432</v>
      </c>
      <c r="I1854">
        <v>435</v>
      </c>
      <c r="J1854">
        <v>432</v>
      </c>
      <c r="K1854">
        <v>358</v>
      </c>
      <c r="L1854">
        <v>374</v>
      </c>
      <c r="M1854">
        <v>328</v>
      </c>
      <c r="N1854">
        <v>361</v>
      </c>
      <c r="O1854">
        <v>389</v>
      </c>
      <c r="P1854">
        <v>438</v>
      </c>
      <c r="Q1854">
        <v>413</v>
      </c>
      <c r="R1854">
        <v>363</v>
      </c>
      <c r="S1854">
        <v>374</v>
      </c>
      <c r="T1854">
        <v>388</v>
      </c>
      <c r="U1854">
        <v>419</v>
      </c>
      <c r="V1854">
        <v>400</v>
      </c>
      <c r="W1854">
        <v>388</v>
      </c>
      <c r="X1854">
        <v>471</v>
      </c>
      <c r="Y1854">
        <v>444</v>
      </c>
    </row>
    <row r="1855" spans="1:25" x14ac:dyDescent="0.3">
      <c r="A1855" t="s">
        <v>8</v>
      </c>
      <c r="B1855" t="s">
        <v>7</v>
      </c>
      <c r="C1855" t="s">
        <v>245</v>
      </c>
      <c r="D1855" t="s">
        <v>306</v>
      </c>
      <c r="E1855">
        <v>32</v>
      </c>
      <c r="F1855">
        <v>504</v>
      </c>
      <c r="G1855">
        <v>452</v>
      </c>
      <c r="H1855">
        <v>466</v>
      </c>
      <c r="I1855">
        <v>426</v>
      </c>
      <c r="J1855">
        <v>458</v>
      </c>
      <c r="K1855">
        <v>444</v>
      </c>
      <c r="L1855">
        <v>368</v>
      </c>
      <c r="M1855">
        <v>393</v>
      </c>
      <c r="N1855">
        <v>345</v>
      </c>
      <c r="O1855">
        <v>382</v>
      </c>
      <c r="P1855">
        <v>384</v>
      </c>
      <c r="Q1855">
        <v>447</v>
      </c>
      <c r="R1855">
        <v>426</v>
      </c>
      <c r="S1855">
        <v>361</v>
      </c>
      <c r="T1855">
        <v>374</v>
      </c>
      <c r="U1855">
        <v>403</v>
      </c>
      <c r="V1855">
        <v>433</v>
      </c>
      <c r="W1855">
        <v>395</v>
      </c>
      <c r="X1855">
        <v>383</v>
      </c>
      <c r="Y1855">
        <v>460</v>
      </c>
    </row>
    <row r="1856" spans="1:25" x14ac:dyDescent="0.3">
      <c r="A1856" t="s">
        <v>8</v>
      </c>
      <c r="B1856" t="s">
        <v>7</v>
      </c>
      <c r="C1856" t="s">
        <v>245</v>
      </c>
      <c r="D1856" t="s">
        <v>306</v>
      </c>
      <c r="E1856">
        <v>33</v>
      </c>
      <c r="F1856">
        <v>467</v>
      </c>
      <c r="G1856">
        <v>520</v>
      </c>
      <c r="H1856">
        <v>445</v>
      </c>
      <c r="I1856">
        <v>471</v>
      </c>
      <c r="J1856">
        <v>448</v>
      </c>
      <c r="K1856">
        <v>459</v>
      </c>
      <c r="L1856">
        <v>434</v>
      </c>
      <c r="M1856">
        <v>385</v>
      </c>
      <c r="N1856">
        <v>392</v>
      </c>
      <c r="O1856">
        <v>351</v>
      </c>
      <c r="P1856">
        <v>379</v>
      </c>
      <c r="Q1856">
        <v>377</v>
      </c>
      <c r="R1856">
        <v>436</v>
      </c>
      <c r="S1856">
        <v>433</v>
      </c>
      <c r="T1856">
        <v>358</v>
      </c>
      <c r="U1856">
        <v>385</v>
      </c>
      <c r="V1856">
        <v>409</v>
      </c>
      <c r="W1856">
        <v>441</v>
      </c>
      <c r="X1856">
        <v>399</v>
      </c>
      <c r="Y1856">
        <v>386</v>
      </c>
    </row>
    <row r="1857" spans="1:25" x14ac:dyDescent="0.3">
      <c r="A1857" t="s">
        <v>8</v>
      </c>
      <c r="B1857" t="s">
        <v>7</v>
      </c>
      <c r="C1857" t="s">
        <v>245</v>
      </c>
      <c r="D1857" t="s">
        <v>306</v>
      </c>
      <c r="E1857">
        <v>34</v>
      </c>
      <c r="F1857">
        <v>471</v>
      </c>
      <c r="G1857">
        <v>475</v>
      </c>
      <c r="H1857">
        <v>530</v>
      </c>
      <c r="I1857">
        <v>456</v>
      </c>
      <c r="J1857">
        <v>486</v>
      </c>
      <c r="K1857">
        <v>448</v>
      </c>
      <c r="L1857">
        <v>469</v>
      </c>
      <c r="M1857">
        <v>446</v>
      </c>
      <c r="N1857">
        <v>381</v>
      </c>
      <c r="O1857">
        <v>401</v>
      </c>
      <c r="P1857">
        <v>369</v>
      </c>
      <c r="Q1857">
        <v>383</v>
      </c>
      <c r="R1857">
        <v>382</v>
      </c>
      <c r="S1857">
        <v>442</v>
      </c>
      <c r="T1857">
        <v>430</v>
      </c>
      <c r="U1857">
        <v>366</v>
      </c>
      <c r="V1857">
        <v>398</v>
      </c>
      <c r="W1857">
        <v>417</v>
      </c>
      <c r="X1857">
        <v>449</v>
      </c>
      <c r="Y1857">
        <v>398</v>
      </c>
    </row>
    <row r="1858" spans="1:25" x14ac:dyDescent="0.3">
      <c r="A1858" t="s">
        <v>8</v>
      </c>
      <c r="B1858" t="s">
        <v>7</v>
      </c>
      <c r="C1858" t="s">
        <v>245</v>
      </c>
      <c r="D1858" t="s">
        <v>306</v>
      </c>
      <c r="E1858">
        <v>35</v>
      </c>
      <c r="F1858">
        <v>570</v>
      </c>
      <c r="G1858">
        <v>467</v>
      </c>
      <c r="H1858">
        <v>479</v>
      </c>
      <c r="I1858">
        <v>524</v>
      </c>
      <c r="J1858">
        <v>475</v>
      </c>
      <c r="K1858">
        <v>480</v>
      </c>
      <c r="L1858">
        <v>446</v>
      </c>
      <c r="M1858">
        <v>477</v>
      </c>
      <c r="N1858">
        <v>442</v>
      </c>
      <c r="O1858">
        <v>388</v>
      </c>
      <c r="P1858">
        <v>416</v>
      </c>
      <c r="Q1858">
        <v>364</v>
      </c>
      <c r="R1858">
        <v>392</v>
      </c>
      <c r="S1858">
        <v>371</v>
      </c>
      <c r="T1858">
        <v>446</v>
      </c>
      <c r="U1858">
        <v>441</v>
      </c>
      <c r="V1858">
        <v>379</v>
      </c>
      <c r="W1858">
        <v>398</v>
      </c>
      <c r="X1858">
        <v>426</v>
      </c>
      <c r="Y1858">
        <v>462</v>
      </c>
    </row>
    <row r="1859" spans="1:25" x14ac:dyDescent="0.3">
      <c r="A1859" t="s">
        <v>8</v>
      </c>
      <c r="B1859" t="s">
        <v>7</v>
      </c>
      <c r="C1859" t="s">
        <v>245</v>
      </c>
      <c r="D1859" t="s">
        <v>306</v>
      </c>
      <c r="E1859">
        <v>36</v>
      </c>
      <c r="F1859">
        <v>533</v>
      </c>
      <c r="G1859">
        <v>564</v>
      </c>
      <c r="H1859">
        <v>465</v>
      </c>
      <c r="I1859">
        <v>492</v>
      </c>
      <c r="J1859">
        <v>539</v>
      </c>
      <c r="K1859">
        <v>481</v>
      </c>
      <c r="L1859">
        <v>484</v>
      </c>
      <c r="M1859">
        <v>465</v>
      </c>
      <c r="N1859">
        <v>481</v>
      </c>
      <c r="O1859">
        <v>449</v>
      </c>
      <c r="P1859">
        <v>399</v>
      </c>
      <c r="Q1859">
        <v>419</v>
      </c>
      <c r="R1859">
        <v>359</v>
      </c>
      <c r="S1859">
        <v>387</v>
      </c>
      <c r="T1859">
        <v>377</v>
      </c>
      <c r="U1859">
        <v>446</v>
      </c>
      <c r="V1859">
        <v>459</v>
      </c>
      <c r="W1859">
        <v>377</v>
      </c>
      <c r="X1859">
        <v>397</v>
      </c>
      <c r="Y1859">
        <v>439</v>
      </c>
    </row>
    <row r="1860" spans="1:25" x14ac:dyDescent="0.3">
      <c r="A1860" t="s">
        <v>8</v>
      </c>
      <c r="B1860" t="s">
        <v>7</v>
      </c>
      <c r="C1860" t="s">
        <v>245</v>
      </c>
      <c r="D1860" t="s">
        <v>306</v>
      </c>
      <c r="E1860">
        <v>37</v>
      </c>
      <c r="F1860">
        <v>520</v>
      </c>
      <c r="G1860">
        <v>518</v>
      </c>
      <c r="H1860">
        <v>577</v>
      </c>
      <c r="I1860">
        <v>480</v>
      </c>
      <c r="J1860">
        <v>495</v>
      </c>
      <c r="K1860">
        <v>554</v>
      </c>
      <c r="L1860">
        <v>481</v>
      </c>
      <c r="M1860">
        <v>486</v>
      </c>
      <c r="N1860">
        <v>473</v>
      </c>
      <c r="O1860">
        <v>484</v>
      </c>
      <c r="P1860">
        <v>455</v>
      </c>
      <c r="Q1860">
        <v>396</v>
      </c>
      <c r="R1860">
        <v>431</v>
      </c>
      <c r="S1860">
        <v>363</v>
      </c>
      <c r="T1860">
        <v>392</v>
      </c>
      <c r="U1860">
        <v>395</v>
      </c>
      <c r="V1860">
        <v>458</v>
      </c>
      <c r="W1860">
        <v>472</v>
      </c>
      <c r="X1860">
        <v>379</v>
      </c>
      <c r="Y1860">
        <v>399</v>
      </c>
    </row>
    <row r="1861" spans="1:25" x14ac:dyDescent="0.3">
      <c r="A1861" t="s">
        <v>8</v>
      </c>
      <c r="B1861" t="s">
        <v>7</v>
      </c>
      <c r="C1861" t="s">
        <v>245</v>
      </c>
      <c r="D1861" t="s">
        <v>306</v>
      </c>
      <c r="E1861">
        <v>38</v>
      </c>
      <c r="F1861">
        <v>530</v>
      </c>
      <c r="G1861">
        <v>520</v>
      </c>
      <c r="H1861">
        <v>523</v>
      </c>
      <c r="I1861">
        <v>571</v>
      </c>
      <c r="J1861">
        <v>486</v>
      </c>
      <c r="K1861">
        <v>505</v>
      </c>
      <c r="L1861">
        <v>546</v>
      </c>
      <c r="M1861">
        <v>492</v>
      </c>
      <c r="N1861">
        <v>488</v>
      </c>
      <c r="O1861">
        <v>471</v>
      </c>
      <c r="P1861">
        <v>486</v>
      </c>
      <c r="Q1861">
        <v>456</v>
      </c>
      <c r="R1861">
        <v>397</v>
      </c>
      <c r="S1861">
        <v>435</v>
      </c>
      <c r="T1861">
        <v>364</v>
      </c>
      <c r="U1861">
        <v>387</v>
      </c>
      <c r="V1861">
        <v>402</v>
      </c>
      <c r="W1861">
        <v>460</v>
      </c>
      <c r="X1861">
        <v>484</v>
      </c>
      <c r="Y1861">
        <v>382</v>
      </c>
    </row>
    <row r="1862" spans="1:25" x14ac:dyDescent="0.3">
      <c r="A1862" t="s">
        <v>8</v>
      </c>
      <c r="B1862" t="s">
        <v>7</v>
      </c>
      <c r="C1862" t="s">
        <v>245</v>
      </c>
      <c r="D1862" t="s">
        <v>306</v>
      </c>
      <c r="E1862">
        <v>39</v>
      </c>
      <c r="F1862">
        <v>513</v>
      </c>
      <c r="G1862">
        <v>545</v>
      </c>
      <c r="H1862">
        <v>532</v>
      </c>
      <c r="I1862">
        <v>527</v>
      </c>
      <c r="J1862">
        <v>563</v>
      </c>
      <c r="K1862">
        <v>498</v>
      </c>
      <c r="L1862">
        <v>520</v>
      </c>
      <c r="M1862">
        <v>543</v>
      </c>
      <c r="N1862">
        <v>492</v>
      </c>
      <c r="O1862">
        <v>491</v>
      </c>
      <c r="P1862">
        <v>470</v>
      </c>
      <c r="Q1862">
        <v>497</v>
      </c>
      <c r="R1862">
        <v>462</v>
      </c>
      <c r="S1862">
        <v>410</v>
      </c>
      <c r="T1862">
        <v>427</v>
      </c>
      <c r="U1862">
        <v>369</v>
      </c>
      <c r="V1862">
        <v>386</v>
      </c>
      <c r="W1862">
        <v>416</v>
      </c>
      <c r="X1862">
        <v>483</v>
      </c>
      <c r="Y1862">
        <v>475</v>
      </c>
    </row>
    <row r="1863" spans="1:25" x14ac:dyDescent="0.3">
      <c r="A1863" t="s">
        <v>8</v>
      </c>
      <c r="B1863" t="s">
        <v>7</v>
      </c>
      <c r="C1863" t="s">
        <v>245</v>
      </c>
      <c r="D1863" t="s">
        <v>306</v>
      </c>
      <c r="E1863">
        <v>40</v>
      </c>
      <c r="F1863">
        <v>465</v>
      </c>
      <c r="G1863">
        <v>507</v>
      </c>
      <c r="H1863">
        <v>543</v>
      </c>
      <c r="I1863">
        <v>537</v>
      </c>
      <c r="J1863">
        <v>530</v>
      </c>
      <c r="K1863">
        <v>557</v>
      </c>
      <c r="L1863">
        <v>505</v>
      </c>
      <c r="M1863">
        <v>514</v>
      </c>
      <c r="N1863">
        <v>550</v>
      </c>
      <c r="O1863">
        <v>496</v>
      </c>
      <c r="P1863">
        <v>492</v>
      </c>
      <c r="Q1863">
        <v>481</v>
      </c>
      <c r="R1863">
        <v>504</v>
      </c>
      <c r="S1863">
        <v>457</v>
      </c>
      <c r="T1863">
        <v>414</v>
      </c>
      <c r="U1863">
        <v>434</v>
      </c>
      <c r="V1863">
        <v>372</v>
      </c>
      <c r="W1863">
        <v>392</v>
      </c>
      <c r="X1863">
        <v>426</v>
      </c>
      <c r="Y1863">
        <v>492</v>
      </c>
    </row>
    <row r="1864" spans="1:25" x14ac:dyDescent="0.3">
      <c r="A1864" t="s">
        <v>8</v>
      </c>
      <c r="B1864" t="s">
        <v>7</v>
      </c>
      <c r="C1864" t="s">
        <v>245</v>
      </c>
      <c r="D1864" t="s">
        <v>306</v>
      </c>
      <c r="E1864">
        <v>41</v>
      </c>
      <c r="F1864">
        <v>460</v>
      </c>
      <c r="G1864">
        <v>456</v>
      </c>
      <c r="H1864">
        <v>512</v>
      </c>
      <c r="I1864">
        <v>547</v>
      </c>
      <c r="J1864">
        <v>542</v>
      </c>
      <c r="K1864">
        <v>524</v>
      </c>
      <c r="L1864">
        <v>556</v>
      </c>
      <c r="M1864">
        <v>515</v>
      </c>
      <c r="N1864">
        <v>524</v>
      </c>
      <c r="O1864">
        <v>544</v>
      </c>
      <c r="P1864">
        <v>509</v>
      </c>
      <c r="Q1864">
        <v>500</v>
      </c>
      <c r="R1864">
        <v>477</v>
      </c>
      <c r="S1864">
        <v>508</v>
      </c>
      <c r="T1864">
        <v>455</v>
      </c>
      <c r="U1864">
        <v>417</v>
      </c>
      <c r="V1864">
        <v>447</v>
      </c>
      <c r="W1864">
        <v>377</v>
      </c>
      <c r="X1864">
        <v>408</v>
      </c>
      <c r="Y1864">
        <v>414</v>
      </c>
    </row>
    <row r="1865" spans="1:25" x14ac:dyDescent="0.3">
      <c r="A1865" t="s">
        <v>8</v>
      </c>
      <c r="B1865" t="s">
        <v>7</v>
      </c>
      <c r="C1865" t="s">
        <v>245</v>
      </c>
      <c r="D1865" t="s">
        <v>306</v>
      </c>
      <c r="E1865">
        <v>42</v>
      </c>
      <c r="F1865">
        <v>462</v>
      </c>
      <c r="G1865">
        <v>458</v>
      </c>
      <c r="H1865">
        <v>462</v>
      </c>
      <c r="I1865">
        <v>506</v>
      </c>
      <c r="J1865">
        <v>538</v>
      </c>
      <c r="K1865">
        <v>555</v>
      </c>
      <c r="L1865">
        <v>532</v>
      </c>
      <c r="M1865">
        <v>554</v>
      </c>
      <c r="N1865">
        <v>528</v>
      </c>
      <c r="O1865">
        <v>534</v>
      </c>
      <c r="P1865">
        <v>547</v>
      </c>
      <c r="Q1865">
        <v>509</v>
      </c>
      <c r="R1865">
        <v>495</v>
      </c>
      <c r="S1865">
        <v>479</v>
      </c>
      <c r="T1865">
        <v>510</v>
      </c>
      <c r="U1865">
        <v>451</v>
      </c>
      <c r="V1865">
        <v>421</v>
      </c>
      <c r="W1865">
        <v>464</v>
      </c>
      <c r="X1865">
        <v>385</v>
      </c>
      <c r="Y1865">
        <v>407</v>
      </c>
    </row>
    <row r="1866" spans="1:25" x14ac:dyDescent="0.3">
      <c r="A1866" t="s">
        <v>8</v>
      </c>
      <c r="B1866" t="s">
        <v>7</v>
      </c>
      <c r="C1866" t="s">
        <v>245</v>
      </c>
      <c r="D1866" t="s">
        <v>306</v>
      </c>
      <c r="E1866">
        <v>43</v>
      </c>
      <c r="F1866">
        <v>453</v>
      </c>
      <c r="G1866">
        <v>468</v>
      </c>
      <c r="H1866">
        <v>468</v>
      </c>
      <c r="I1866">
        <v>458</v>
      </c>
      <c r="J1866">
        <v>524</v>
      </c>
      <c r="K1866">
        <v>538</v>
      </c>
      <c r="L1866">
        <v>563</v>
      </c>
      <c r="M1866">
        <v>543</v>
      </c>
      <c r="N1866">
        <v>548</v>
      </c>
      <c r="O1866">
        <v>525</v>
      </c>
      <c r="P1866">
        <v>546</v>
      </c>
      <c r="Q1866">
        <v>550</v>
      </c>
      <c r="R1866">
        <v>517</v>
      </c>
      <c r="S1866">
        <v>492</v>
      </c>
      <c r="T1866">
        <v>470</v>
      </c>
      <c r="U1866">
        <v>510</v>
      </c>
      <c r="V1866">
        <v>458</v>
      </c>
      <c r="W1866">
        <v>414</v>
      </c>
      <c r="X1866">
        <v>467</v>
      </c>
      <c r="Y1866">
        <v>379</v>
      </c>
    </row>
    <row r="1867" spans="1:25" x14ac:dyDescent="0.3">
      <c r="A1867" t="s">
        <v>8</v>
      </c>
      <c r="B1867" t="s">
        <v>7</v>
      </c>
      <c r="C1867" t="s">
        <v>245</v>
      </c>
      <c r="D1867" t="s">
        <v>306</v>
      </c>
      <c r="E1867">
        <v>44</v>
      </c>
      <c r="F1867">
        <v>449</v>
      </c>
      <c r="G1867">
        <v>449</v>
      </c>
      <c r="H1867">
        <v>485</v>
      </c>
      <c r="I1867">
        <v>471</v>
      </c>
      <c r="J1867">
        <v>465</v>
      </c>
      <c r="K1867">
        <v>525</v>
      </c>
      <c r="L1867">
        <v>537</v>
      </c>
      <c r="M1867">
        <v>557</v>
      </c>
      <c r="N1867">
        <v>541</v>
      </c>
      <c r="O1867">
        <v>546</v>
      </c>
      <c r="P1867">
        <v>523</v>
      </c>
      <c r="Q1867">
        <v>562</v>
      </c>
      <c r="R1867">
        <v>554</v>
      </c>
      <c r="S1867">
        <v>522</v>
      </c>
      <c r="T1867">
        <v>497</v>
      </c>
      <c r="U1867">
        <v>489</v>
      </c>
      <c r="V1867">
        <v>525</v>
      </c>
      <c r="W1867">
        <v>463</v>
      </c>
      <c r="X1867">
        <v>408</v>
      </c>
      <c r="Y1867">
        <v>473</v>
      </c>
    </row>
    <row r="1868" spans="1:25" x14ac:dyDescent="0.3">
      <c r="A1868" t="s">
        <v>8</v>
      </c>
      <c r="B1868" t="s">
        <v>7</v>
      </c>
      <c r="C1868" t="s">
        <v>245</v>
      </c>
      <c r="D1868" t="s">
        <v>306</v>
      </c>
      <c r="E1868">
        <v>45</v>
      </c>
      <c r="F1868">
        <v>416</v>
      </c>
      <c r="G1868">
        <v>452</v>
      </c>
      <c r="H1868">
        <v>454</v>
      </c>
      <c r="I1868">
        <v>491</v>
      </c>
      <c r="J1868">
        <v>480</v>
      </c>
      <c r="K1868">
        <v>471</v>
      </c>
      <c r="L1868">
        <v>528</v>
      </c>
      <c r="M1868">
        <v>529</v>
      </c>
      <c r="N1868">
        <v>562</v>
      </c>
      <c r="O1868">
        <v>551</v>
      </c>
      <c r="P1868">
        <v>547</v>
      </c>
      <c r="Q1868">
        <v>510</v>
      </c>
      <c r="R1868">
        <v>566</v>
      </c>
      <c r="S1868">
        <v>560</v>
      </c>
      <c r="T1868">
        <v>519</v>
      </c>
      <c r="U1868">
        <v>490</v>
      </c>
      <c r="V1868">
        <v>489</v>
      </c>
      <c r="W1868">
        <v>534</v>
      </c>
      <c r="X1868">
        <v>449</v>
      </c>
      <c r="Y1868">
        <v>416</v>
      </c>
    </row>
    <row r="1869" spans="1:25" x14ac:dyDescent="0.3">
      <c r="A1869" t="s">
        <v>8</v>
      </c>
      <c r="B1869" t="s">
        <v>7</v>
      </c>
      <c r="C1869" t="s">
        <v>245</v>
      </c>
      <c r="D1869" t="s">
        <v>306</v>
      </c>
      <c r="E1869">
        <v>46</v>
      </c>
      <c r="F1869">
        <v>430</v>
      </c>
      <c r="G1869">
        <v>413</v>
      </c>
      <c r="H1869">
        <v>451</v>
      </c>
      <c r="I1869">
        <v>463</v>
      </c>
      <c r="J1869">
        <v>497</v>
      </c>
      <c r="K1869">
        <v>476</v>
      </c>
      <c r="L1869">
        <v>470</v>
      </c>
      <c r="M1869">
        <v>528</v>
      </c>
      <c r="N1869">
        <v>519</v>
      </c>
      <c r="O1869">
        <v>566</v>
      </c>
      <c r="P1869">
        <v>544</v>
      </c>
      <c r="Q1869">
        <v>553</v>
      </c>
      <c r="R1869">
        <v>513</v>
      </c>
      <c r="S1869">
        <v>572</v>
      </c>
      <c r="T1869">
        <v>556</v>
      </c>
      <c r="U1869">
        <v>537</v>
      </c>
      <c r="V1869">
        <v>489</v>
      </c>
      <c r="W1869">
        <v>498</v>
      </c>
      <c r="X1869">
        <v>541</v>
      </c>
      <c r="Y1869">
        <v>445</v>
      </c>
    </row>
    <row r="1870" spans="1:25" x14ac:dyDescent="0.3">
      <c r="A1870" t="s">
        <v>8</v>
      </c>
      <c r="B1870" t="s">
        <v>7</v>
      </c>
      <c r="C1870" t="s">
        <v>245</v>
      </c>
      <c r="D1870" t="s">
        <v>306</v>
      </c>
      <c r="E1870">
        <v>47</v>
      </c>
      <c r="F1870">
        <v>459</v>
      </c>
      <c r="G1870">
        <v>419</v>
      </c>
      <c r="H1870">
        <v>414</v>
      </c>
      <c r="I1870">
        <v>439</v>
      </c>
      <c r="J1870">
        <v>474</v>
      </c>
      <c r="K1870">
        <v>503</v>
      </c>
      <c r="L1870">
        <v>474</v>
      </c>
      <c r="M1870">
        <v>476</v>
      </c>
      <c r="N1870">
        <v>523</v>
      </c>
      <c r="O1870">
        <v>510</v>
      </c>
      <c r="P1870">
        <v>574</v>
      </c>
      <c r="Q1870">
        <v>553</v>
      </c>
      <c r="R1870">
        <v>550</v>
      </c>
      <c r="S1870">
        <v>516</v>
      </c>
      <c r="T1870">
        <v>582</v>
      </c>
      <c r="U1870">
        <v>555</v>
      </c>
      <c r="V1870">
        <v>547</v>
      </c>
      <c r="W1870">
        <v>489</v>
      </c>
      <c r="X1870">
        <v>495</v>
      </c>
      <c r="Y1870">
        <v>533</v>
      </c>
    </row>
    <row r="1871" spans="1:25" x14ac:dyDescent="0.3">
      <c r="A1871" t="s">
        <v>8</v>
      </c>
      <c r="B1871" t="s">
        <v>7</v>
      </c>
      <c r="C1871" t="s">
        <v>245</v>
      </c>
      <c r="D1871" t="s">
        <v>306</v>
      </c>
      <c r="E1871">
        <v>48</v>
      </c>
      <c r="F1871">
        <v>461</v>
      </c>
      <c r="G1871">
        <v>462</v>
      </c>
      <c r="H1871">
        <v>435</v>
      </c>
      <c r="I1871">
        <v>414</v>
      </c>
      <c r="J1871">
        <v>442</v>
      </c>
      <c r="K1871">
        <v>472</v>
      </c>
      <c r="L1871">
        <v>510</v>
      </c>
      <c r="M1871">
        <v>480</v>
      </c>
      <c r="N1871">
        <v>479</v>
      </c>
      <c r="O1871">
        <v>521</v>
      </c>
      <c r="P1871">
        <v>505</v>
      </c>
      <c r="Q1871">
        <v>570</v>
      </c>
      <c r="R1871">
        <v>555</v>
      </c>
      <c r="S1871">
        <v>543</v>
      </c>
      <c r="T1871">
        <v>516</v>
      </c>
      <c r="U1871">
        <v>590</v>
      </c>
      <c r="V1871">
        <v>546</v>
      </c>
      <c r="W1871">
        <v>533</v>
      </c>
      <c r="X1871">
        <v>488</v>
      </c>
      <c r="Y1871">
        <v>488</v>
      </c>
    </row>
    <row r="1872" spans="1:25" x14ac:dyDescent="0.3">
      <c r="A1872" t="s">
        <v>8</v>
      </c>
      <c r="B1872" t="s">
        <v>7</v>
      </c>
      <c r="C1872" t="s">
        <v>245</v>
      </c>
      <c r="D1872" t="s">
        <v>306</v>
      </c>
      <c r="E1872">
        <v>49</v>
      </c>
      <c r="F1872">
        <v>431</v>
      </c>
      <c r="G1872">
        <v>461</v>
      </c>
      <c r="H1872">
        <v>469</v>
      </c>
      <c r="I1872">
        <v>431</v>
      </c>
      <c r="J1872">
        <v>423</v>
      </c>
      <c r="K1872">
        <v>431</v>
      </c>
      <c r="L1872">
        <v>474</v>
      </c>
      <c r="M1872">
        <v>513</v>
      </c>
      <c r="N1872">
        <v>492</v>
      </c>
      <c r="O1872">
        <v>478</v>
      </c>
      <c r="P1872">
        <v>513</v>
      </c>
      <c r="Q1872">
        <v>497</v>
      </c>
      <c r="R1872">
        <v>569</v>
      </c>
      <c r="S1872">
        <v>558</v>
      </c>
      <c r="T1872">
        <v>541</v>
      </c>
      <c r="U1872">
        <v>525</v>
      </c>
      <c r="V1872">
        <v>599</v>
      </c>
      <c r="W1872">
        <v>552</v>
      </c>
      <c r="X1872">
        <v>534</v>
      </c>
      <c r="Y1872">
        <v>494</v>
      </c>
    </row>
    <row r="1873" spans="1:25" x14ac:dyDescent="0.3">
      <c r="A1873" t="s">
        <v>8</v>
      </c>
      <c r="B1873" t="s">
        <v>7</v>
      </c>
      <c r="C1873" t="s">
        <v>245</v>
      </c>
      <c r="D1873" t="s">
        <v>306</v>
      </c>
      <c r="E1873">
        <v>50</v>
      </c>
      <c r="F1873">
        <v>420</v>
      </c>
      <c r="G1873">
        <v>436</v>
      </c>
      <c r="H1873">
        <v>461</v>
      </c>
      <c r="I1873">
        <v>465</v>
      </c>
      <c r="J1873">
        <v>437</v>
      </c>
      <c r="K1873">
        <v>436</v>
      </c>
      <c r="L1873">
        <v>439</v>
      </c>
      <c r="M1873">
        <v>477</v>
      </c>
      <c r="N1873">
        <v>509</v>
      </c>
      <c r="O1873">
        <v>483</v>
      </c>
      <c r="P1873">
        <v>490</v>
      </c>
      <c r="Q1873">
        <v>508</v>
      </c>
      <c r="R1873">
        <v>499</v>
      </c>
      <c r="S1873">
        <v>559</v>
      </c>
      <c r="T1873">
        <v>563</v>
      </c>
      <c r="U1873">
        <v>543</v>
      </c>
      <c r="V1873">
        <v>534</v>
      </c>
      <c r="W1873">
        <v>616</v>
      </c>
      <c r="X1873">
        <v>564</v>
      </c>
      <c r="Y1873">
        <v>533</v>
      </c>
    </row>
    <row r="1874" spans="1:25" x14ac:dyDescent="0.3">
      <c r="A1874" t="s">
        <v>8</v>
      </c>
      <c r="B1874" t="s">
        <v>7</v>
      </c>
      <c r="C1874" t="s">
        <v>245</v>
      </c>
      <c r="D1874" t="s">
        <v>306</v>
      </c>
      <c r="E1874">
        <v>51</v>
      </c>
      <c r="F1874">
        <v>472</v>
      </c>
      <c r="G1874">
        <v>426</v>
      </c>
      <c r="H1874">
        <v>430</v>
      </c>
      <c r="I1874">
        <v>460</v>
      </c>
      <c r="J1874">
        <v>470</v>
      </c>
      <c r="K1874">
        <v>436</v>
      </c>
      <c r="L1874">
        <v>432</v>
      </c>
      <c r="M1874">
        <v>441</v>
      </c>
      <c r="N1874">
        <v>480</v>
      </c>
      <c r="O1874">
        <v>512</v>
      </c>
      <c r="P1874">
        <v>474</v>
      </c>
      <c r="Q1874">
        <v>484</v>
      </c>
      <c r="R1874">
        <v>504</v>
      </c>
      <c r="S1874">
        <v>502</v>
      </c>
      <c r="T1874">
        <v>560</v>
      </c>
      <c r="U1874">
        <v>557</v>
      </c>
      <c r="V1874">
        <v>531</v>
      </c>
      <c r="W1874">
        <v>547</v>
      </c>
      <c r="X1874">
        <v>618</v>
      </c>
      <c r="Y1874">
        <v>568</v>
      </c>
    </row>
    <row r="1875" spans="1:25" x14ac:dyDescent="0.3">
      <c r="A1875" t="s">
        <v>8</v>
      </c>
      <c r="B1875" t="s">
        <v>7</v>
      </c>
      <c r="C1875" t="s">
        <v>245</v>
      </c>
      <c r="D1875" t="s">
        <v>306</v>
      </c>
      <c r="E1875">
        <v>52</v>
      </c>
      <c r="F1875">
        <v>524</v>
      </c>
      <c r="G1875">
        <v>469</v>
      </c>
      <c r="H1875">
        <v>433</v>
      </c>
      <c r="I1875">
        <v>424</v>
      </c>
      <c r="J1875">
        <v>457</v>
      </c>
      <c r="K1875">
        <v>466</v>
      </c>
      <c r="L1875">
        <v>432</v>
      </c>
      <c r="M1875">
        <v>431</v>
      </c>
      <c r="N1875">
        <v>437</v>
      </c>
      <c r="O1875">
        <v>467</v>
      </c>
      <c r="P1875">
        <v>500</v>
      </c>
      <c r="Q1875">
        <v>483</v>
      </c>
      <c r="R1875">
        <v>480</v>
      </c>
      <c r="S1875">
        <v>507</v>
      </c>
      <c r="T1875">
        <v>503</v>
      </c>
      <c r="U1875">
        <v>558</v>
      </c>
      <c r="V1875">
        <v>548</v>
      </c>
      <c r="W1875">
        <v>552</v>
      </c>
      <c r="X1875">
        <v>541</v>
      </c>
      <c r="Y1875">
        <v>622</v>
      </c>
    </row>
    <row r="1876" spans="1:25" x14ac:dyDescent="0.3">
      <c r="A1876" t="s">
        <v>8</v>
      </c>
      <c r="B1876" t="s">
        <v>7</v>
      </c>
      <c r="C1876" t="s">
        <v>245</v>
      </c>
      <c r="D1876" t="s">
        <v>306</v>
      </c>
      <c r="E1876">
        <v>53</v>
      </c>
      <c r="F1876">
        <v>566</v>
      </c>
      <c r="G1876">
        <v>521</v>
      </c>
      <c r="H1876">
        <v>463</v>
      </c>
      <c r="I1876">
        <v>434</v>
      </c>
      <c r="J1876">
        <v>425</v>
      </c>
      <c r="K1876">
        <v>455</v>
      </c>
      <c r="L1876">
        <v>459</v>
      </c>
      <c r="M1876">
        <v>435</v>
      </c>
      <c r="N1876">
        <v>428</v>
      </c>
      <c r="O1876">
        <v>433</v>
      </c>
      <c r="P1876">
        <v>466</v>
      </c>
      <c r="Q1876">
        <v>502</v>
      </c>
      <c r="R1876">
        <v>494</v>
      </c>
      <c r="S1876">
        <v>471</v>
      </c>
      <c r="T1876">
        <v>509</v>
      </c>
      <c r="U1876">
        <v>515</v>
      </c>
      <c r="V1876">
        <v>557</v>
      </c>
      <c r="W1876">
        <v>542</v>
      </c>
      <c r="X1876">
        <v>559</v>
      </c>
      <c r="Y1876">
        <v>543</v>
      </c>
    </row>
    <row r="1877" spans="1:25" x14ac:dyDescent="0.3">
      <c r="A1877" t="s">
        <v>8</v>
      </c>
      <c r="B1877" t="s">
        <v>7</v>
      </c>
      <c r="C1877" t="s">
        <v>245</v>
      </c>
      <c r="D1877" t="s">
        <v>306</v>
      </c>
      <c r="E1877">
        <v>54</v>
      </c>
      <c r="F1877">
        <v>541</v>
      </c>
      <c r="G1877">
        <v>569</v>
      </c>
      <c r="H1877">
        <v>515</v>
      </c>
      <c r="I1877">
        <v>453</v>
      </c>
      <c r="J1877">
        <v>428</v>
      </c>
      <c r="K1877">
        <v>413</v>
      </c>
      <c r="L1877">
        <v>458</v>
      </c>
      <c r="M1877">
        <v>451</v>
      </c>
      <c r="N1877">
        <v>440</v>
      </c>
      <c r="O1877">
        <v>430</v>
      </c>
      <c r="P1877">
        <v>435</v>
      </c>
      <c r="Q1877">
        <v>466</v>
      </c>
      <c r="R1877">
        <v>493</v>
      </c>
      <c r="S1877">
        <v>493</v>
      </c>
      <c r="T1877">
        <v>472</v>
      </c>
      <c r="U1877">
        <v>516</v>
      </c>
      <c r="V1877">
        <v>521</v>
      </c>
      <c r="W1877">
        <v>553</v>
      </c>
      <c r="X1877">
        <v>537</v>
      </c>
      <c r="Y1877">
        <v>555</v>
      </c>
    </row>
    <row r="1878" spans="1:25" x14ac:dyDescent="0.3">
      <c r="A1878" t="s">
        <v>8</v>
      </c>
      <c r="B1878" t="s">
        <v>7</v>
      </c>
      <c r="C1878" t="s">
        <v>245</v>
      </c>
      <c r="D1878" t="s">
        <v>306</v>
      </c>
      <c r="E1878">
        <v>55</v>
      </c>
      <c r="F1878">
        <v>425</v>
      </c>
      <c r="G1878">
        <v>541</v>
      </c>
      <c r="H1878">
        <v>565</v>
      </c>
      <c r="I1878">
        <v>512</v>
      </c>
      <c r="J1878">
        <v>453</v>
      </c>
      <c r="K1878">
        <v>439</v>
      </c>
      <c r="L1878">
        <v>411</v>
      </c>
      <c r="M1878">
        <v>450</v>
      </c>
      <c r="N1878">
        <v>453</v>
      </c>
      <c r="O1878">
        <v>439</v>
      </c>
      <c r="P1878">
        <v>414</v>
      </c>
      <c r="Q1878">
        <v>428</v>
      </c>
      <c r="R1878">
        <v>468</v>
      </c>
      <c r="S1878">
        <v>491</v>
      </c>
      <c r="T1878">
        <v>497</v>
      </c>
      <c r="U1878">
        <v>472</v>
      </c>
      <c r="V1878">
        <v>508</v>
      </c>
      <c r="W1878">
        <v>527</v>
      </c>
      <c r="X1878">
        <v>551</v>
      </c>
      <c r="Y1878">
        <v>536</v>
      </c>
    </row>
    <row r="1879" spans="1:25" x14ac:dyDescent="0.3">
      <c r="A1879" t="s">
        <v>8</v>
      </c>
      <c r="B1879" t="s">
        <v>7</v>
      </c>
      <c r="C1879" t="s">
        <v>245</v>
      </c>
      <c r="D1879" t="s">
        <v>306</v>
      </c>
      <c r="E1879">
        <v>56</v>
      </c>
      <c r="F1879">
        <v>422</v>
      </c>
      <c r="G1879">
        <v>424</v>
      </c>
      <c r="H1879">
        <v>541</v>
      </c>
      <c r="I1879">
        <v>554</v>
      </c>
      <c r="J1879">
        <v>511</v>
      </c>
      <c r="K1879">
        <v>445</v>
      </c>
      <c r="L1879">
        <v>434</v>
      </c>
      <c r="M1879">
        <v>408</v>
      </c>
      <c r="N1879">
        <v>444</v>
      </c>
      <c r="O1879">
        <v>450</v>
      </c>
      <c r="P1879">
        <v>435</v>
      </c>
      <c r="Q1879">
        <v>407</v>
      </c>
      <c r="R1879">
        <v>424</v>
      </c>
      <c r="S1879">
        <v>470</v>
      </c>
      <c r="T1879">
        <v>496</v>
      </c>
      <c r="U1879">
        <v>489</v>
      </c>
      <c r="V1879">
        <v>473</v>
      </c>
      <c r="W1879">
        <v>504</v>
      </c>
      <c r="X1879">
        <v>520</v>
      </c>
      <c r="Y1879">
        <v>545</v>
      </c>
    </row>
    <row r="1880" spans="1:25" x14ac:dyDescent="0.3">
      <c r="A1880" t="s">
        <v>8</v>
      </c>
      <c r="B1880" t="s">
        <v>7</v>
      </c>
      <c r="C1880" t="s">
        <v>245</v>
      </c>
      <c r="D1880" t="s">
        <v>306</v>
      </c>
      <c r="E1880">
        <v>57</v>
      </c>
      <c r="F1880">
        <v>410</v>
      </c>
      <c r="G1880">
        <v>419</v>
      </c>
      <c r="H1880">
        <v>422</v>
      </c>
      <c r="I1880">
        <v>552</v>
      </c>
      <c r="J1880">
        <v>560</v>
      </c>
      <c r="K1880">
        <v>504</v>
      </c>
      <c r="L1880">
        <v>445</v>
      </c>
      <c r="M1880">
        <v>441</v>
      </c>
      <c r="N1880">
        <v>405</v>
      </c>
      <c r="O1880">
        <v>438</v>
      </c>
      <c r="P1880">
        <v>448</v>
      </c>
      <c r="Q1880">
        <v>442</v>
      </c>
      <c r="R1880">
        <v>411</v>
      </c>
      <c r="S1880">
        <v>417</v>
      </c>
      <c r="T1880">
        <v>465</v>
      </c>
      <c r="U1880">
        <v>494</v>
      </c>
      <c r="V1880">
        <v>484</v>
      </c>
      <c r="W1880">
        <v>479</v>
      </c>
      <c r="X1880">
        <v>498</v>
      </c>
      <c r="Y1880">
        <v>516</v>
      </c>
    </row>
    <row r="1881" spans="1:25" x14ac:dyDescent="0.3">
      <c r="A1881" t="s">
        <v>8</v>
      </c>
      <c r="B1881" t="s">
        <v>7</v>
      </c>
      <c r="C1881" t="s">
        <v>245</v>
      </c>
      <c r="D1881" t="s">
        <v>306</v>
      </c>
      <c r="E1881">
        <v>58</v>
      </c>
      <c r="F1881">
        <v>379</v>
      </c>
      <c r="G1881">
        <v>399</v>
      </c>
      <c r="H1881">
        <v>410</v>
      </c>
      <c r="I1881">
        <v>413</v>
      </c>
      <c r="J1881">
        <v>538</v>
      </c>
      <c r="K1881">
        <v>559</v>
      </c>
      <c r="L1881">
        <v>496</v>
      </c>
      <c r="M1881">
        <v>438</v>
      </c>
      <c r="N1881">
        <v>438</v>
      </c>
      <c r="O1881">
        <v>413</v>
      </c>
      <c r="P1881">
        <v>443</v>
      </c>
      <c r="Q1881">
        <v>453</v>
      </c>
      <c r="R1881">
        <v>430</v>
      </c>
      <c r="S1881">
        <v>409</v>
      </c>
      <c r="T1881">
        <v>432</v>
      </c>
      <c r="U1881">
        <v>452</v>
      </c>
      <c r="V1881">
        <v>495</v>
      </c>
      <c r="W1881">
        <v>482</v>
      </c>
      <c r="X1881">
        <v>475</v>
      </c>
      <c r="Y1881">
        <v>484</v>
      </c>
    </row>
    <row r="1882" spans="1:25" x14ac:dyDescent="0.3">
      <c r="A1882" t="s">
        <v>8</v>
      </c>
      <c r="B1882" t="s">
        <v>7</v>
      </c>
      <c r="C1882" t="s">
        <v>245</v>
      </c>
      <c r="D1882" t="s">
        <v>306</v>
      </c>
      <c r="E1882">
        <v>59</v>
      </c>
      <c r="F1882">
        <v>350</v>
      </c>
      <c r="G1882">
        <v>370</v>
      </c>
      <c r="H1882">
        <v>394</v>
      </c>
      <c r="I1882">
        <v>418</v>
      </c>
      <c r="J1882">
        <v>420</v>
      </c>
      <c r="K1882">
        <v>529</v>
      </c>
      <c r="L1882">
        <v>566</v>
      </c>
      <c r="M1882">
        <v>491</v>
      </c>
      <c r="N1882">
        <v>442</v>
      </c>
      <c r="O1882">
        <v>436</v>
      </c>
      <c r="P1882">
        <v>407</v>
      </c>
      <c r="Q1882">
        <v>446</v>
      </c>
      <c r="R1882">
        <v>450</v>
      </c>
      <c r="S1882">
        <v>420</v>
      </c>
      <c r="T1882">
        <v>409</v>
      </c>
      <c r="U1882">
        <v>436</v>
      </c>
      <c r="V1882">
        <v>453</v>
      </c>
      <c r="W1882">
        <v>496</v>
      </c>
      <c r="X1882">
        <v>461</v>
      </c>
      <c r="Y1882">
        <v>467</v>
      </c>
    </row>
    <row r="1883" spans="1:25" x14ac:dyDescent="0.3">
      <c r="A1883" t="s">
        <v>8</v>
      </c>
      <c r="B1883" t="s">
        <v>7</v>
      </c>
      <c r="C1883" t="s">
        <v>245</v>
      </c>
      <c r="D1883" t="s">
        <v>306</v>
      </c>
      <c r="E1883">
        <v>60</v>
      </c>
      <c r="F1883">
        <v>314</v>
      </c>
      <c r="G1883">
        <v>351</v>
      </c>
      <c r="H1883">
        <v>366</v>
      </c>
      <c r="I1883">
        <v>383</v>
      </c>
      <c r="J1883">
        <v>406</v>
      </c>
      <c r="K1883">
        <v>409</v>
      </c>
      <c r="L1883">
        <v>536</v>
      </c>
      <c r="M1883">
        <v>558</v>
      </c>
      <c r="N1883">
        <v>483</v>
      </c>
      <c r="O1883">
        <v>439</v>
      </c>
      <c r="P1883">
        <v>432</v>
      </c>
      <c r="Q1883">
        <v>399</v>
      </c>
      <c r="R1883">
        <v>444</v>
      </c>
      <c r="S1883">
        <v>454</v>
      </c>
      <c r="T1883">
        <v>418</v>
      </c>
      <c r="U1883">
        <v>398</v>
      </c>
      <c r="V1883">
        <v>433</v>
      </c>
      <c r="W1883">
        <v>449</v>
      </c>
      <c r="X1883">
        <v>492</v>
      </c>
      <c r="Y1883">
        <v>458</v>
      </c>
    </row>
    <row r="1884" spans="1:25" x14ac:dyDescent="0.3">
      <c r="A1884" t="s">
        <v>8</v>
      </c>
      <c r="B1884" t="s">
        <v>7</v>
      </c>
      <c r="C1884" t="s">
        <v>245</v>
      </c>
      <c r="D1884" t="s">
        <v>306</v>
      </c>
      <c r="E1884">
        <v>61</v>
      </c>
      <c r="F1884">
        <v>334</v>
      </c>
      <c r="G1884">
        <v>309</v>
      </c>
      <c r="H1884">
        <v>339</v>
      </c>
      <c r="I1884">
        <v>356</v>
      </c>
      <c r="J1884">
        <v>383</v>
      </c>
      <c r="K1884">
        <v>392</v>
      </c>
      <c r="L1884">
        <v>407</v>
      </c>
      <c r="M1884">
        <v>538</v>
      </c>
      <c r="N1884">
        <v>559</v>
      </c>
      <c r="O1884">
        <v>472</v>
      </c>
      <c r="P1884">
        <v>426</v>
      </c>
      <c r="Q1884">
        <v>421</v>
      </c>
      <c r="R1884">
        <v>399</v>
      </c>
      <c r="S1884">
        <v>443</v>
      </c>
      <c r="T1884">
        <v>449</v>
      </c>
      <c r="U1884">
        <v>409</v>
      </c>
      <c r="V1884">
        <v>395</v>
      </c>
      <c r="W1884">
        <v>423</v>
      </c>
      <c r="X1884">
        <v>436</v>
      </c>
      <c r="Y1884">
        <v>483</v>
      </c>
    </row>
    <row r="1885" spans="1:25" x14ac:dyDescent="0.3">
      <c r="A1885" t="s">
        <v>8</v>
      </c>
      <c r="B1885" t="s">
        <v>7</v>
      </c>
      <c r="C1885" t="s">
        <v>245</v>
      </c>
      <c r="D1885" t="s">
        <v>306</v>
      </c>
      <c r="E1885">
        <v>62</v>
      </c>
      <c r="F1885">
        <v>321</v>
      </c>
      <c r="G1885">
        <v>330</v>
      </c>
      <c r="H1885">
        <v>302</v>
      </c>
      <c r="I1885">
        <v>340</v>
      </c>
      <c r="J1885">
        <v>345</v>
      </c>
      <c r="K1885">
        <v>382</v>
      </c>
      <c r="L1885">
        <v>375</v>
      </c>
      <c r="M1885">
        <v>394</v>
      </c>
      <c r="N1885">
        <v>545</v>
      </c>
      <c r="O1885">
        <v>547</v>
      </c>
      <c r="P1885">
        <v>463</v>
      </c>
      <c r="Q1885">
        <v>430</v>
      </c>
      <c r="R1885">
        <v>408</v>
      </c>
      <c r="S1885">
        <v>390</v>
      </c>
      <c r="T1885">
        <v>445</v>
      </c>
      <c r="U1885">
        <v>444</v>
      </c>
      <c r="V1885">
        <v>405</v>
      </c>
      <c r="W1885">
        <v>395</v>
      </c>
      <c r="X1885">
        <v>413</v>
      </c>
      <c r="Y1885">
        <v>429</v>
      </c>
    </row>
    <row r="1886" spans="1:25" x14ac:dyDescent="0.3">
      <c r="A1886" t="s">
        <v>8</v>
      </c>
      <c r="B1886" t="s">
        <v>7</v>
      </c>
      <c r="C1886" t="s">
        <v>245</v>
      </c>
      <c r="D1886" t="s">
        <v>306</v>
      </c>
      <c r="E1886">
        <v>63</v>
      </c>
      <c r="F1886">
        <v>330</v>
      </c>
      <c r="G1886">
        <v>318</v>
      </c>
      <c r="H1886">
        <v>324</v>
      </c>
      <c r="I1886">
        <v>298</v>
      </c>
      <c r="J1886">
        <v>329</v>
      </c>
      <c r="K1886">
        <v>344</v>
      </c>
      <c r="L1886">
        <v>373</v>
      </c>
      <c r="M1886">
        <v>375</v>
      </c>
      <c r="N1886">
        <v>393</v>
      </c>
      <c r="O1886">
        <v>532</v>
      </c>
      <c r="P1886">
        <v>536</v>
      </c>
      <c r="Q1886">
        <v>455</v>
      </c>
      <c r="R1886">
        <v>422</v>
      </c>
      <c r="S1886">
        <v>407</v>
      </c>
      <c r="T1886">
        <v>387</v>
      </c>
      <c r="U1886">
        <v>437</v>
      </c>
      <c r="V1886">
        <v>439</v>
      </c>
      <c r="W1886">
        <v>396</v>
      </c>
      <c r="X1886">
        <v>394</v>
      </c>
      <c r="Y1886">
        <v>402</v>
      </c>
    </row>
    <row r="1887" spans="1:25" x14ac:dyDescent="0.3">
      <c r="A1887" t="s">
        <v>8</v>
      </c>
      <c r="B1887" t="s">
        <v>7</v>
      </c>
      <c r="C1887" t="s">
        <v>245</v>
      </c>
      <c r="D1887" t="s">
        <v>306</v>
      </c>
      <c r="E1887">
        <v>64</v>
      </c>
      <c r="F1887">
        <v>293</v>
      </c>
      <c r="G1887">
        <v>318</v>
      </c>
      <c r="H1887">
        <v>315</v>
      </c>
      <c r="I1887">
        <v>316</v>
      </c>
      <c r="J1887">
        <v>292</v>
      </c>
      <c r="K1887">
        <v>324</v>
      </c>
      <c r="L1887">
        <v>342</v>
      </c>
      <c r="M1887">
        <v>365</v>
      </c>
      <c r="N1887">
        <v>364</v>
      </c>
      <c r="O1887">
        <v>394</v>
      </c>
      <c r="P1887">
        <v>524</v>
      </c>
      <c r="Q1887">
        <v>532</v>
      </c>
      <c r="R1887">
        <v>452</v>
      </c>
      <c r="S1887">
        <v>413</v>
      </c>
      <c r="T1887">
        <v>407</v>
      </c>
      <c r="U1887">
        <v>378</v>
      </c>
      <c r="V1887">
        <v>424</v>
      </c>
      <c r="W1887">
        <v>430</v>
      </c>
      <c r="X1887">
        <v>402</v>
      </c>
      <c r="Y1887">
        <v>389</v>
      </c>
    </row>
    <row r="1888" spans="1:25" x14ac:dyDescent="0.3">
      <c r="A1888" t="s">
        <v>8</v>
      </c>
      <c r="B1888" t="s">
        <v>7</v>
      </c>
      <c r="C1888" t="s">
        <v>245</v>
      </c>
      <c r="D1888" t="s">
        <v>306</v>
      </c>
      <c r="E1888">
        <v>65</v>
      </c>
      <c r="F1888">
        <v>296</v>
      </c>
      <c r="G1888">
        <v>285</v>
      </c>
      <c r="H1888">
        <v>316</v>
      </c>
      <c r="I1888">
        <v>303</v>
      </c>
      <c r="J1888">
        <v>302</v>
      </c>
      <c r="K1888">
        <v>284</v>
      </c>
      <c r="L1888">
        <v>317</v>
      </c>
      <c r="M1888">
        <v>339</v>
      </c>
      <c r="N1888">
        <v>363</v>
      </c>
      <c r="O1888">
        <v>355</v>
      </c>
      <c r="P1888">
        <v>387</v>
      </c>
      <c r="Q1888">
        <v>518</v>
      </c>
      <c r="R1888">
        <v>526</v>
      </c>
      <c r="S1888">
        <v>442</v>
      </c>
      <c r="T1888">
        <v>407</v>
      </c>
      <c r="U1888">
        <v>400</v>
      </c>
      <c r="V1888">
        <v>380</v>
      </c>
      <c r="W1888">
        <v>420</v>
      </c>
      <c r="X1888">
        <v>425</v>
      </c>
      <c r="Y1888">
        <v>398</v>
      </c>
    </row>
    <row r="1889" spans="1:25" x14ac:dyDescent="0.3">
      <c r="A1889" t="s">
        <v>8</v>
      </c>
      <c r="B1889" t="s">
        <v>7</v>
      </c>
      <c r="C1889" t="s">
        <v>245</v>
      </c>
      <c r="D1889" t="s">
        <v>306</v>
      </c>
      <c r="E1889">
        <v>66</v>
      </c>
      <c r="F1889">
        <v>257</v>
      </c>
      <c r="G1889">
        <v>284</v>
      </c>
      <c r="H1889">
        <v>277</v>
      </c>
      <c r="I1889">
        <v>302</v>
      </c>
      <c r="J1889">
        <v>289</v>
      </c>
      <c r="K1889">
        <v>298</v>
      </c>
      <c r="L1889">
        <v>289</v>
      </c>
      <c r="M1889">
        <v>307</v>
      </c>
      <c r="N1889">
        <v>336</v>
      </c>
      <c r="O1889">
        <v>350</v>
      </c>
      <c r="P1889">
        <v>343</v>
      </c>
      <c r="Q1889">
        <v>379</v>
      </c>
      <c r="R1889">
        <v>513</v>
      </c>
      <c r="S1889">
        <v>521</v>
      </c>
      <c r="T1889">
        <v>438</v>
      </c>
      <c r="U1889">
        <v>399</v>
      </c>
      <c r="V1889">
        <v>387</v>
      </c>
      <c r="W1889">
        <v>376</v>
      </c>
      <c r="X1889">
        <v>419</v>
      </c>
      <c r="Y1889">
        <v>415</v>
      </c>
    </row>
    <row r="1890" spans="1:25" x14ac:dyDescent="0.3">
      <c r="A1890" t="s">
        <v>8</v>
      </c>
      <c r="B1890" t="s">
        <v>7</v>
      </c>
      <c r="C1890" t="s">
        <v>245</v>
      </c>
      <c r="D1890" t="s">
        <v>306</v>
      </c>
      <c r="E1890">
        <v>67</v>
      </c>
      <c r="F1890">
        <v>231</v>
      </c>
      <c r="G1890">
        <v>253</v>
      </c>
      <c r="H1890">
        <v>276</v>
      </c>
      <c r="I1890">
        <v>269</v>
      </c>
      <c r="J1890">
        <v>296</v>
      </c>
      <c r="K1890">
        <v>287</v>
      </c>
      <c r="L1890">
        <v>286</v>
      </c>
      <c r="M1890">
        <v>284</v>
      </c>
      <c r="N1890">
        <v>305</v>
      </c>
      <c r="O1890">
        <v>336</v>
      </c>
      <c r="P1890">
        <v>350</v>
      </c>
      <c r="Q1890">
        <v>340</v>
      </c>
      <c r="R1890">
        <v>371</v>
      </c>
      <c r="S1890">
        <v>493</v>
      </c>
      <c r="T1890">
        <v>510</v>
      </c>
      <c r="U1890">
        <v>435</v>
      </c>
      <c r="V1890">
        <v>400</v>
      </c>
      <c r="W1890">
        <v>378</v>
      </c>
      <c r="X1890">
        <v>355</v>
      </c>
      <c r="Y1890">
        <v>413</v>
      </c>
    </row>
    <row r="1891" spans="1:25" x14ac:dyDescent="0.3">
      <c r="A1891" t="s">
        <v>8</v>
      </c>
      <c r="B1891" t="s">
        <v>7</v>
      </c>
      <c r="C1891" t="s">
        <v>245</v>
      </c>
      <c r="D1891" t="s">
        <v>306</v>
      </c>
      <c r="E1891">
        <v>68</v>
      </c>
      <c r="F1891">
        <v>227</v>
      </c>
      <c r="G1891">
        <v>231</v>
      </c>
      <c r="H1891">
        <v>248</v>
      </c>
      <c r="I1891">
        <v>264</v>
      </c>
      <c r="J1891">
        <v>263</v>
      </c>
      <c r="K1891">
        <v>289</v>
      </c>
      <c r="L1891">
        <v>281</v>
      </c>
      <c r="M1891">
        <v>279</v>
      </c>
      <c r="N1891">
        <v>275</v>
      </c>
      <c r="O1891">
        <v>296</v>
      </c>
      <c r="P1891">
        <v>332</v>
      </c>
      <c r="Q1891">
        <v>340</v>
      </c>
      <c r="R1891">
        <v>331</v>
      </c>
      <c r="S1891">
        <v>364</v>
      </c>
      <c r="T1891">
        <v>482</v>
      </c>
      <c r="U1891">
        <v>509</v>
      </c>
      <c r="V1891">
        <v>430</v>
      </c>
      <c r="W1891">
        <v>390</v>
      </c>
      <c r="X1891">
        <v>377</v>
      </c>
      <c r="Y1891">
        <v>344</v>
      </c>
    </row>
    <row r="1892" spans="1:25" x14ac:dyDescent="0.3">
      <c r="A1892" t="s">
        <v>8</v>
      </c>
      <c r="B1892" t="s">
        <v>7</v>
      </c>
      <c r="C1892" t="s">
        <v>245</v>
      </c>
      <c r="D1892" t="s">
        <v>306</v>
      </c>
      <c r="E1892">
        <v>69</v>
      </c>
      <c r="F1892">
        <v>240</v>
      </c>
      <c r="G1892">
        <v>221</v>
      </c>
      <c r="H1892">
        <v>229</v>
      </c>
      <c r="I1892">
        <v>243</v>
      </c>
      <c r="J1892">
        <v>250</v>
      </c>
      <c r="K1892">
        <v>253</v>
      </c>
      <c r="L1892">
        <v>281</v>
      </c>
      <c r="M1892">
        <v>280</v>
      </c>
      <c r="N1892">
        <v>269</v>
      </c>
      <c r="O1892">
        <v>267</v>
      </c>
      <c r="P1892">
        <v>291</v>
      </c>
      <c r="Q1892">
        <v>331</v>
      </c>
      <c r="R1892">
        <v>326</v>
      </c>
      <c r="S1892">
        <v>327</v>
      </c>
      <c r="T1892">
        <v>362</v>
      </c>
      <c r="U1892">
        <v>473</v>
      </c>
      <c r="V1892">
        <v>492</v>
      </c>
      <c r="W1892">
        <v>426</v>
      </c>
      <c r="X1892">
        <v>380</v>
      </c>
      <c r="Y1892">
        <v>363</v>
      </c>
    </row>
    <row r="1893" spans="1:25" x14ac:dyDescent="0.3">
      <c r="A1893" t="s">
        <v>8</v>
      </c>
      <c r="B1893" t="s">
        <v>7</v>
      </c>
      <c r="C1893" t="s">
        <v>245</v>
      </c>
      <c r="D1893" t="s">
        <v>306</v>
      </c>
      <c r="E1893">
        <v>70</v>
      </c>
      <c r="F1893">
        <v>235</v>
      </c>
      <c r="G1893">
        <v>228</v>
      </c>
      <c r="H1893">
        <v>212</v>
      </c>
      <c r="I1893">
        <v>225</v>
      </c>
      <c r="J1893">
        <v>232</v>
      </c>
      <c r="K1893">
        <v>242</v>
      </c>
      <c r="L1893">
        <v>241</v>
      </c>
      <c r="M1893">
        <v>277</v>
      </c>
      <c r="N1893">
        <v>267</v>
      </c>
      <c r="O1893">
        <v>256</v>
      </c>
      <c r="P1893">
        <v>264</v>
      </c>
      <c r="Q1893">
        <v>287</v>
      </c>
      <c r="R1893">
        <v>324</v>
      </c>
      <c r="S1893">
        <v>313</v>
      </c>
      <c r="T1893">
        <v>318</v>
      </c>
      <c r="U1893">
        <v>363</v>
      </c>
      <c r="V1893">
        <v>465</v>
      </c>
      <c r="W1893">
        <v>477</v>
      </c>
      <c r="X1893">
        <v>414</v>
      </c>
      <c r="Y1893">
        <v>364</v>
      </c>
    </row>
    <row r="1894" spans="1:25" x14ac:dyDescent="0.3">
      <c r="A1894" t="s">
        <v>8</v>
      </c>
      <c r="B1894" t="s">
        <v>7</v>
      </c>
      <c r="C1894" t="s">
        <v>245</v>
      </c>
      <c r="D1894" t="s">
        <v>306</v>
      </c>
      <c r="E1894">
        <v>71</v>
      </c>
      <c r="F1894">
        <v>234</v>
      </c>
      <c r="G1894">
        <v>230</v>
      </c>
      <c r="H1894">
        <v>222</v>
      </c>
      <c r="I1894">
        <v>199</v>
      </c>
      <c r="J1894">
        <v>214</v>
      </c>
      <c r="K1894">
        <v>223</v>
      </c>
      <c r="L1894">
        <v>239</v>
      </c>
      <c r="M1894">
        <v>237</v>
      </c>
      <c r="N1894">
        <v>266</v>
      </c>
      <c r="O1894">
        <v>254</v>
      </c>
      <c r="P1894">
        <v>251</v>
      </c>
      <c r="Q1894">
        <v>258</v>
      </c>
      <c r="R1894">
        <v>281</v>
      </c>
      <c r="S1894">
        <v>313</v>
      </c>
      <c r="T1894">
        <v>307</v>
      </c>
      <c r="U1894">
        <v>311</v>
      </c>
      <c r="V1894">
        <v>353</v>
      </c>
      <c r="W1894">
        <v>456</v>
      </c>
      <c r="X1894">
        <v>458</v>
      </c>
      <c r="Y1894">
        <v>401</v>
      </c>
    </row>
    <row r="1895" spans="1:25" x14ac:dyDescent="0.3">
      <c r="A1895" t="s">
        <v>8</v>
      </c>
      <c r="B1895" t="s">
        <v>7</v>
      </c>
      <c r="C1895" t="s">
        <v>245</v>
      </c>
      <c r="D1895" t="s">
        <v>306</v>
      </c>
      <c r="E1895">
        <v>72</v>
      </c>
      <c r="F1895">
        <v>211</v>
      </c>
      <c r="G1895">
        <v>223</v>
      </c>
      <c r="H1895">
        <v>219</v>
      </c>
      <c r="I1895">
        <v>208</v>
      </c>
      <c r="J1895">
        <v>182</v>
      </c>
      <c r="K1895">
        <v>204</v>
      </c>
      <c r="L1895">
        <v>222</v>
      </c>
      <c r="M1895">
        <v>231</v>
      </c>
      <c r="N1895">
        <v>227</v>
      </c>
      <c r="O1895">
        <v>254</v>
      </c>
      <c r="P1895">
        <v>247</v>
      </c>
      <c r="Q1895">
        <v>243</v>
      </c>
      <c r="R1895">
        <v>248</v>
      </c>
      <c r="S1895">
        <v>273</v>
      </c>
      <c r="T1895">
        <v>302</v>
      </c>
      <c r="U1895">
        <v>293</v>
      </c>
      <c r="V1895">
        <v>295</v>
      </c>
      <c r="W1895">
        <v>340</v>
      </c>
      <c r="X1895">
        <v>447</v>
      </c>
      <c r="Y1895">
        <v>446</v>
      </c>
    </row>
    <row r="1896" spans="1:25" x14ac:dyDescent="0.3">
      <c r="A1896" t="s">
        <v>8</v>
      </c>
      <c r="B1896" t="s">
        <v>7</v>
      </c>
      <c r="C1896" t="s">
        <v>245</v>
      </c>
      <c r="D1896" t="s">
        <v>306</v>
      </c>
      <c r="E1896">
        <v>73</v>
      </c>
      <c r="F1896">
        <v>228</v>
      </c>
      <c r="G1896">
        <v>200</v>
      </c>
      <c r="H1896">
        <v>212</v>
      </c>
      <c r="I1896">
        <v>207</v>
      </c>
      <c r="J1896">
        <v>200</v>
      </c>
      <c r="K1896">
        <v>172</v>
      </c>
      <c r="L1896">
        <v>197</v>
      </c>
      <c r="M1896">
        <v>215</v>
      </c>
      <c r="N1896">
        <v>224</v>
      </c>
      <c r="O1896">
        <v>218</v>
      </c>
      <c r="P1896">
        <v>246</v>
      </c>
      <c r="Q1896">
        <v>237</v>
      </c>
      <c r="R1896">
        <v>234</v>
      </c>
      <c r="S1896">
        <v>242</v>
      </c>
      <c r="T1896">
        <v>259</v>
      </c>
      <c r="U1896">
        <v>292</v>
      </c>
      <c r="V1896">
        <v>289</v>
      </c>
      <c r="W1896">
        <v>281</v>
      </c>
      <c r="X1896">
        <v>327</v>
      </c>
      <c r="Y1896">
        <v>435</v>
      </c>
    </row>
    <row r="1897" spans="1:25" x14ac:dyDescent="0.3">
      <c r="A1897" t="s">
        <v>8</v>
      </c>
      <c r="B1897" t="s">
        <v>7</v>
      </c>
      <c r="C1897" t="s">
        <v>245</v>
      </c>
      <c r="D1897" t="s">
        <v>306</v>
      </c>
      <c r="E1897">
        <v>74</v>
      </c>
      <c r="F1897">
        <v>222</v>
      </c>
      <c r="G1897">
        <v>220</v>
      </c>
      <c r="H1897">
        <v>191</v>
      </c>
      <c r="I1897">
        <v>205</v>
      </c>
      <c r="J1897">
        <v>199</v>
      </c>
      <c r="K1897">
        <v>198</v>
      </c>
      <c r="L1897">
        <v>163</v>
      </c>
      <c r="M1897">
        <v>192</v>
      </c>
      <c r="N1897">
        <v>209</v>
      </c>
      <c r="O1897">
        <v>223</v>
      </c>
      <c r="P1897">
        <v>216</v>
      </c>
      <c r="Q1897">
        <v>235</v>
      </c>
      <c r="R1897">
        <v>227</v>
      </c>
      <c r="S1897">
        <v>222</v>
      </c>
      <c r="T1897">
        <v>230</v>
      </c>
      <c r="U1897">
        <v>251</v>
      </c>
      <c r="V1897">
        <v>281</v>
      </c>
      <c r="W1897">
        <v>277</v>
      </c>
      <c r="X1897">
        <v>274</v>
      </c>
      <c r="Y1897">
        <v>313</v>
      </c>
    </row>
    <row r="1898" spans="1:25" x14ac:dyDescent="0.3">
      <c r="A1898" t="s">
        <v>8</v>
      </c>
      <c r="B1898" t="s">
        <v>7</v>
      </c>
      <c r="C1898" t="s">
        <v>245</v>
      </c>
      <c r="D1898" t="s">
        <v>306</v>
      </c>
      <c r="E1898">
        <v>75</v>
      </c>
      <c r="F1898">
        <v>185</v>
      </c>
      <c r="G1898">
        <v>214</v>
      </c>
      <c r="H1898">
        <v>203</v>
      </c>
      <c r="I1898">
        <v>178</v>
      </c>
      <c r="J1898">
        <v>194</v>
      </c>
      <c r="K1898">
        <v>192</v>
      </c>
      <c r="L1898">
        <v>185</v>
      </c>
      <c r="M1898">
        <v>151</v>
      </c>
      <c r="N1898">
        <v>187</v>
      </c>
      <c r="O1898">
        <v>204</v>
      </c>
      <c r="P1898">
        <v>214</v>
      </c>
      <c r="Q1898">
        <v>196</v>
      </c>
      <c r="R1898">
        <v>235</v>
      </c>
      <c r="S1898">
        <v>208</v>
      </c>
      <c r="T1898">
        <v>214</v>
      </c>
      <c r="U1898">
        <v>224</v>
      </c>
      <c r="V1898">
        <v>240</v>
      </c>
      <c r="W1898">
        <v>263</v>
      </c>
      <c r="X1898">
        <v>262</v>
      </c>
      <c r="Y1898">
        <v>266</v>
      </c>
    </row>
    <row r="1899" spans="1:25" x14ac:dyDescent="0.3">
      <c r="A1899" t="s">
        <v>8</v>
      </c>
      <c r="B1899" t="s">
        <v>7</v>
      </c>
      <c r="C1899" t="s">
        <v>245</v>
      </c>
      <c r="D1899" t="s">
        <v>306</v>
      </c>
      <c r="E1899">
        <v>76</v>
      </c>
      <c r="F1899">
        <v>174</v>
      </c>
      <c r="G1899">
        <v>174</v>
      </c>
      <c r="H1899">
        <v>200</v>
      </c>
      <c r="I1899">
        <v>184</v>
      </c>
      <c r="J1899">
        <v>166</v>
      </c>
      <c r="K1899">
        <v>191</v>
      </c>
      <c r="L1899">
        <v>179</v>
      </c>
      <c r="M1899">
        <v>174</v>
      </c>
      <c r="N1899">
        <v>146</v>
      </c>
      <c r="O1899">
        <v>181</v>
      </c>
      <c r="P1899">
        <v>196</v>
      </c>
      <c r="Q1899">
        <v>206</v>
      </c>
      <c r="R1899">
        <v>187</v>
      </c>
      <c r="S1899">
        <v>224</v>
      </c>
      <c r="T1899">
        <v>201</v>
      </c>
      <c r="U1899">
        <v>201</v>
      </c>
      <c r="V1899">
        <v>219</v>
      </c>
      <c r="W1899">
        <v>233</v>
      </c>
      <c r="X1899">
        <v>251</v>
      </c>
      <c r="Y1899">
        <v>251</v>
      </c>
    </row>
    <row r="1900" spans="1:25" x14ac:dyDescent="0.3">
      <c r="A1900" t="s">
        <v>8</v>
      </c>
      <c r="B1900" t="s">
        <v>7</v>
      </c>
      <c r="C1900" t="s">
        <v>245</v>
      </c>
      <c r="D1900" t="s">
        <v>306</v>
      </c>
      <c r="E1900">
        <v>77</v>
      </c>
      <c r="F1900">
        <v>162</v>
      </c>
      <c r="G1900">
        <v>159</v>
      </c>
      <c r="H1900">
        <v>164</v>
      </c>
      <c r="I1900">
        <v>185</v>
      </c>
      <c r="J1900">
        <v>164</v>
      </c>
      <c r="K1900">
        <v>160</v>
      </c>
      <c r="L1900">
        <v>187</v>
      </c>
      <c r="M1900">
        <v>173</v>
      </c>
      <c r="N1900">
        <v>159</v>
      </c>
      <c r="O1900">
        <v>141</v>
      </c>
      <c r="P1900">
        <v>179</v>
      </c>
      <c r="Q1900">
        <v>188</v>
      </c>
      <c r="R1900">
        <v>199</v>
      </c>
      <c r="S1900">
        <v>183</v>
      </c>
      <c r="T1900">
        <v>214</v>
      </c>
      <c r="U1900">
        <v>184</v>
      </c>
      <c r="V1900">
        <v>198</v>
      </c>
      <c r="W1900">
        <v>208</v>
      </c>
      <c r="X1900">
        <v>221</v>
      </c>
      <c r="Y1900">
        <v>237</v>
      </c>
    </row>
    <row r="1901" spans="1:25" x14ac:dyDescent="0.3">
      <c r="A1901" t="s">
        <v>8</v>
      </c>
      <c r="B1901" t="s">
        <v>7</v>
      </c>
      <c r="C1901" t="s">
        <v>245</v>
      </c>
      <c r="D1901" t="s">
        <v>306</v>
      </c>
      <c r="E1901">
        <v>78</v>
      </c>
      <c r="F1901">
        <v>139</v>
      </c>
      <c r="G1901">
        <v>155</v>
      </c>
      <c r="H1901">
        <v>140</v>
      </c>
      <c r="I1901">
        <v>155</v>
      </c>
      <c r="J1901">
        <v>175</v>
      </c>
      <c r="K1901">
        <v>162</v>
      </c>
      <c r="L1901">
        <v>151</v>
      </c>
      <c r="M1901">
        <v>174</v>
      </c>
      <c r="N1901">
        <v>163</v>
      </c>
      <c r="O1901">
        <v>151</v>
      </c>
      <c r="P1901">
        <v>133</v>
      </c>
      <c r="Q1901">
        <v>164</v>
      </c>
      <c r="R1901">
        <v>183</v>
      </c>
      <c r="S1901">
        <v>188</v>
      </c>
      <c r="T1901">
        <v>176</v>
      </c>
      <c r="U1901">
        <v>210</v>
      </c>
      <c r="V1901">
        <v>176</v>
      </c>
      <c r="W1901">
        <v>189</v>
      </c>
      <c r="X1901">
        <v>199</v>
      </c>
      <c r="Y1901">
        <v>215</v>
      </c>
    </row>
    <row r="1902" spans="1:25" x14ac:dyDescent="0.3">
      <c r="A1902" t="s">
        <v>8</v>
      </c>
      <c r="B1902" t="s">
        <v>7</v>
      </c>
      <c r="C1902" t="s">
        <v>245</v>
      </c>
      <c r="D1902" t="s">
        <v>306</v>
      </c>
      <c r="E1902">
        <v>79</v>
      </c>
      <c r="F1902">
        <v>171</v>
      </c>
      <c r="G1902">
        <v>129</v>
      </c>
      <c r="H1902">
        <v>145</v>
      </c>
      <c r="I1902">
        <v>131</v>
      </c>
      <c r="J1902">
        <v>144</v>
      </c>
      <c r="K1902">
        <v>161</v>
      </c>
      <c r="L1902">
        <v>147</v>
      </c>
      <c r="M1902">
        <v>143</v>
      </c>
      <c r="N1902">
        <v>163</v>
      </c>
      <c r="O1902">
        <v>149</v>
      </c>
      <c r="P1902">
        <v>143</v>
      </c>
      <c r="Q1902">
        <v>122</v>
      </c>
      <c r="R1902">
        <v>164</v>
      </c>
      <c r="S1902">
        <v>173</v>
      </c>
      <c r="T1902">
        <v>183</v>
      </c>
      <c r="U1902">
        <v>164</v>
      </c>
      <c r="V1902">
        <v>192</v>
      </c>
      <c r="W1902">
        <v>165</v>
      </c>
      <c r="X1902">
        <v>180</v>
      </c>
      <c r="Y1902">
        <v>186</v>
      </c>
    </row>
    <row r="1903" spans="1:25" x14ac:dyDescent="0.3">
      <c r="A1903" t="s">
        <v>8</v>
      </c>
      <c r="B1903" t="s">
        <v>7</v>
      </c>
      <c r="C1903" t="s">
        <v>245</v>
      </c>
      <c r="D1903" t="s">
        <v>306</v>
      </c>
      <c r="E1903">
        <v>80</v>
      </c>
      <c r="F1903">
        <v>163</v>
      </c>
      <c r="G1903">
        <v>154</v>
      </c>
      <c r="H1903">
        <v>118</v>
      </c>
      <c r="I1903">
        <v>134</v>
      </c>
      <c r="J1903">
        <v>122</v>
      </c>
      <c r="K1903">
        <v>129</v>
      </c>
      <c r="L1903">
        <v>151</v>
      </c>
      <c r="M1903">
        <v>132</v>
      </c>
      <c r="N1903">
        <v>131</v>
      </c>
      <c r="O1903">
        <v>153</v>
      </c>
      <c r="P1903">
        <v>140</v>
      </c>
      <c r="Q1903">
        <v>138</v>
      </c>
      <c r="R1903">
        <v>110</v>
      </c>
      <c r="S1903">
        <v>155</v>
      </c>
      <c r="T1903">
        <v>162</v>
      </c>
      <c r="U1903">
        <v>172</v>
      </c>
      <c r="V1903">
        <v>151</v>
      </c>
      <c r="W1903">
        <v>185</v>
      </c>
      <c r="X1903">
        <v>156</v>
      </c>
      <c r="Y1903">
        <v>168</v>
      </c>
    </row>
    <row r="1904" spans="1:25" x14ac:dyDescent="0.3">
      <c r="A1904" t="s">
        <v>8</v>
      </c>
      <c r="B1904" t="s">
        <v>7</v>
      </c>
      <c r="C1904" t="s">
        <v>245</v>
      </c>
      <c r="D1904" t="s">
        <v>306</v>
      </c>
      <c r="E1904">
        <v>81</v>
      </c>
      <c r="F1904">
        <v>112</v>
      </c>
      <c r="G1904">
        <v>153</v>
      </c>
      <c r="H1904">
        <v>140</v>
      </c>
      <c r="I1904">
        <v>110</v>
      </c>
      <c r="J1904">
        <v>127</v>
      </c>
      <c r="K1904">
        <v>112</v>
      </c>
      <c r="L1904">
        <v>121</v>
      </c>
      <c r="M1904">
        <v>134</v>
      </c>
      <c r="N1904">
        <v>116</v>
      </c>
      <c r="O1904">
        <v>121</v>
      </c>
      <c r="P1904">
        <v>140</v>
      </c>
      <c r="Q1904">
        <v>132</v>
      </c>
      <c r="R1904">
        <v>133</v>
      </c>
      <c r="S1904">
        <v>106</v>
      </c>
      <c r="T1904">
        <v>149</v>
      </c>
      <c r="U1904">
        <v>148</v>
      </c>
      <c r="V1904">
        <v>159</v>
      </c>
      <c r="W1904">
        <v>140</v>
      </c>
      <c r="X1904">
        <v>170</v>
      </c>
      <c r="Y1904">
        <v>141</v>
      </c>
    </row>
    <row r="1905" spans="1:25" x14ac:dyDescent="0.3">
      <c r="A1905" t="s">
        <v>8</v>
      </c>
      <c r="B1905" t="s">
        <v>7</v>
      </c>
      <c r="C1905" t="s">
        <v>245</v>
      </c>
      <c r="D1905" t="s">
        <v>306</v>
      </c>
      <c r="E1905">
        <v>82</v>
      </c>
      <c r="F1905">
        <v>70</v>
      </c>
      <c r="G1905">
        <v>111</v>
      </c>
      <c r="H1905">
        <v>135</v>
      </c>
      <c r="I1905">
        <v>132</v>
      </c>
      <c r="J1905">
        <v>97</v>
      </c>
      <c r="K1905">
        <v>112</v>
      </c>
      <c r="L1905">
        <v>103</v>
      </c>
      <c r="M1905">
        <v>114</v>
      </c>
      <c r="N1905">
        <v>123</v>
      </c>
      <c r="O1905">
        <v>109</v>
      </c>
      <c r="P1905">
        <v>106</v>
      </c>
      <c r="Q1905">
        <v>129</v>
      </c>
      <c r="R1905">
        <v>123</v>
      </c>
      <c r="S1905">
        <v>125</v>
      </c>
      <c r="T1905">
        <v>94</v>
      </c>
      <c r="U1905">
        <v>141</v>
      </c>
      <c r="V1905">
        <v>138</v>
      </c>
      <c r="W1905">
        <v>149</v>
      </c>
      <c r="X1905">
        <v>133</v>
      </c>
      <c r="Y1905">
        <v>161</v>
      </c>
    </row>
    <row r="1906" spans="1:25" x14ac:dyDescent="0.3">
      <c r="A1906" t="s">
        <v>8</v>
      </c>
      <c r="B1906" t="s">
        <v>7</v>
      </c>
      <c r="C1906" t="s">
        <v>245</v>
      </c>
      <c r="D1906" t="s">
        <v>306</v>
      </c>
      <c r="E1906">
        <v>83</v>
      </c>
      <c r="F1906">
        <v>47</v>
      </c>
      <c r="G1906">
        <v>66</v>
      </c>
      <c r="H1906">
        <v>95</v>
      </c>
      <c r="I1906">
        <v>124</v>
      </c>
      <c r="J1906">
        <v>119</v>
      </c>
      <c r="K1906">
        <v>94</v>
      </c>
      <c r="L1906">
        <v>97</v>
      </c>
      <c r="M1906">
        <v>91</v>
      </c>
      <c r="N1906">
        <v>98</v>
      </c>
      <c r="O1906">
        <v>114</v>
      </c>
      <c r="P1906">
        <v>103</v>
      </c>
      <c r="Q1906">
        <v>94</v>
      </c>
      <c r="R1906">
        <v>118</v>
      </c>
      <c r="S1906">
        <v>110</v>
      </c>
      <c r="T1906">
        <v>115</v>
      </c>
      <c r="U1906">
        <v>92</v>
      </c>
      <c r="V1906">
        <v>135</v>
      </c>
      <c r="W1906">
        <v>128</v>
      </c>
      <c r="X1906">
        <v>139</v>
      </c>
      <c r="Y1906">
        <v>124</v>
      </c>
    </row>
    <row r="1907" spans="1:25" x14ac:dyDescent="0.3">
      <c r="A1907" t="s">
        <v>8</v>
      </c>
      <c r="B1907" t="s">
        <v>7</v>
      </c>
      <c r="C1907" t="s">
        <v>245</v>
      </c>
      <c r="D1907" t="s">
        <v>306</v>
      </c>
      <c r="E1907">
        <v>84</v>
      </c>
      <c r="F1907">
        <v>39</v>
      </c>
      <c r="G1907">
        <v>47</v>
      </c>
      <c r="H1907">
        <v>60</v>
      </c>
      <c r="I1907">
        <v>86</v>
      </c>
      <c r="J1907">
        <v>108</v>
      </c>
      <c r="K1907">
        <v>102</v>
      </c>
      <c r="L1907">
        <v>84</v>
      </c>
      <c r="M1907">
        <v>81</v>
      </c>
      <c r="N1907">
        <v>82</v>
      </c>
      <c r="O1907">
        <v>90</v>
      </c>
      <c r="P1907">
        <v>100</v>
      </c>
      <c r="Q1907">
        <v>92</v>
      </c>
      <c r="R1907">
        <v>85</v>
      </c>
      <c r="S1907">
        <v>111</v>
      </c>
      <c r="T1907">
        <v>99</v>
      </c>
      <c r="U1907">
        <v>105</v>
      </c>
      <c r="V1907">
        <v>87</v>
      </c>
      <c r="W1907">
        <v>128</v>
      </c>
      <c r="X1907">
        <v>115</v>
      </c>
      <c r="Y1907">
        <v>126</v>
      </c>
    </row>
    <row r="1908" spans="1:25" x14ac:dyDescent="0.3">
      <c r="A1908" t="s">
        <v>8</v>
      </c>
      <c r="B1908" t="s">
        <v>7</v>
      </c>
      <c r="C1908" t="s">
        <v>245</v>
      </c>
      <c r="D1908" t="s">
        <v>306</v>
      </c>
      <c r="E1908">
        <v>85</v>
      </c>
      <c r="F1908">
        <v>56</v>
      </c>
      <c r="G1908">
        <v>30</v>
      </c>
      <c r="H1908">
        <v>42</v>
      </c>
      <c r="I1908">
        <v>51</v>
      </c>
      <c r="J1908">
        <v>68</v>
      </c>
      <c r="K1908">
        <v>92</v>
      </c>
      <c r="L1908">
        <v>88</v>
      </c>
      <c r="M1908">
        <v>76</v>
      </c>
      <c r="N1908">
        <v>69</v>
      </c>
      <c r="O1908">
        <v>80</v>
      </c>
      <c r="P1908">
        <v>84</v>
      </c>
      <c r="Q1908">
        <v>87</v>
      </c>
      <c r="R1908">
        <v>79</v>
      </c>
      <c r="S1908">
        <v>79</v>
      </c>
      <c r="T1908">
        <v>103</v>
      </c>
      <c r="U1908">
        <v>87</v>
      </c>
      <c r="V1908">
        <v>99</v>
      </c>
      <c r="W1908">
        <v>83</v>
      </c>
      <c r="X1908">
        <v>119</v>
      </c>
      <c r="Y1908">
        <v>107</v>
      </c>
    </row>
    <row r="1909" spans="1:25" x14ac:dyDescent="0.3">
      <c r="A1909" t="s">
        <v>8</v>
      </c>
      <c r="B1909" t="s">
        <v>7</v>
      </c>
      <c r="C1909" t="s">
        <v>245</v>
      </c>
      <c r="D1909" t="s">
        <v>306</v>
      </c>
      <c r="E1909">
        <v>86</v>
      </c>
      <c r="F1909">
        <v>38</v>
      </c>
      <c r="G1909">
        <v>51</v>
      </c>
      <c r="H1909">
        <v>20</v>
      </c>
      <c r="I1909">
        <v>39</v>
      </c>
      <c r="J1909">
        <v>44</v>
      </c>
      <c r="K1909">
        <v>60</v>
      </c>
      <c r="L1909">
        <v>81</v>
      </c>
      <c r="M1909">
        <v>76</v>
      </c>
      <c r="N1909">
        <v>64</v>
      </c>
      <c r="O1909">
        <v>58</v>
      </c>
      <c r="P1909">
        <v>67</v>
      </c>
      <c r="Q1909">
        <v>75</v>
      </c>
      <c r="R1909">
        <v>74</v>
      </c>
      <c r="S1909">
        <v>70</v>
      </c>
      <c r="T1909">
        <v>71</v>
      </c>
      <c r="U1909">
        <v>92</v>
      </c>
      <c r="V1909">
        <v>77</v>
      </c>
      <c r="W1909">
        <v>88</v>
      </c>
      <c r="X1909">
        <v>73</v>
      </c>
      <c r="Y1909">
        <v>107</v>
      </c>
    </row>
    <row r="1910" spans="1:25" x14ac:dyDescent="0.3">
      <c r="A1910" t="s">
        <v>8</v>
      </c>
      <c r="B1910" t="s">
        <v>7</v>
      </c>
      <c r="C1910" t="s">
        <v>245</v>
      </c>
      <c r="D1910" t="s">
        <v>306</v>
      </c>
      <c r="E1910">
        <v>87</v>
      </c>
      <c r="F1910">
        <v>33</v>
      </c>
      <c r="G1910">
        <v>34</v>
      </c>
      <c r="H1910">
        <v>41</v>
      </c>
      <c r="I1910">
        <v>15</v>
      </c>
      <c r="J1910">
        <v>38</v>
      </c>
      <c r="K1910">
        <v>38</v>
      </c>
      <c r="L1910">
        <v>56</v>
      </c>
      <c r="M1910">
        <v>77</v>
      </c>
      <c r="N1910">
        <v>69</v>
      </c>
      <c r="O1910">
        <v>57</v>
      </c>
      <c r="P1910">
        <v>48</v>
      </c>
      <c r="Q1910">
        <v>56</v>
      </c>
      <c r="R1910">
        <v>59</v>
      </c>
      <c r="S1910">
        <v>68</v>
      </c>
      <c r="T1910">
        <v>53</v>
      </c>
      <c r="U1910">
        <v>63</v>
      </c>
      <c r="V1910">
        <v>81</v>
      </c>
      <c r="W1910">
        <v>69</v>
      </c>
      <c r="X1910">
        <v>73</v>
      </c>
      <c r="Y1910">
        <v>65</v>
      </c>
    </row>
    <row r="1911" spans="1:25" x14ac:dyDescent="0.3">
      <c r="A1911" t="s">
        <v>8</v>
      </c>
      <c r="B1911" t="s">
        <v>7</v>
      </c>
      <c r="C1911" t="s">
        <v>245</v>
      </c>
      <c r="D1911" t="s">
        <v>306</v>
      </c>
      <c r="E1911">
        <v>88</v>
      </c>
      <c r="F1911">
        <v>34</v>
      </c>
      <c r="G1911">
        <v>25</v>
      </c>
      <c r="H1911">
        <v>27</v>
      </c>
      <c r="I1911">
        <v>39</v>
      </c>
      <c r="J1911">
        <v>14</v>
      </c>
      <c r="K1911">
        <v>35</v>
      </c>
      <c r="L1911">
        <v>34</v>
      </c>
      <c r="M1911">
        <v>43</v>
      </c>
      <c r="N1911">
        <v>68</v>
      </c>
      <c r="O1911">
        <v>57</v>
      </c>
      <c r="P1911">
        <v>47</v>
      </c>
      <c r="Q1911">
        <v>36</v>
      </c>
      <c r="R1911">
        <v>47</v>
      </c>
      <c r="S1911">
        <v>50</v>
      </c>
      <c r="T1911">
        <v>60</v>
      </c>
      <c r="U1911">
        <v>48</v>
      </c>
      <c r="V1911">
        <v>58</v>
      </c>
      <c r="W1911">
        <v>64</v>
      </c>
      <c r="X1911">
        <v>61</v>
      </c>
      <c r="Y1911">
        <v>61</v>
      </c>
    </row>
    <row r="1912" spans="1:25" x14ac:dyDescent="0.3">
      <c r="A1912" t="s">
        <v>8</v>
      </c>
      <c r="B1912" t="s">
        <v>7</v>
      </c>
      <c r="C1912" t="s">
        <v>245</v>
      </c>
      <c r="D1912" t="s">
        <v>306</v>
      </c>
      <c r="E1912">
        <v>89</v>
      </c>
      <c r="F1912">
        <v>28</v>
      </c>
      <c r="G1912">
        <v>26</v>
      </c>
      <c r="H1912">
        <v>19</v>
      </c>
      <c r="I1912">
        <v>26</v>
      </c>
      <c r="J1912">
        <v>28</v>
      </c>
      <c r="K1912">
        <v>11</v>
      </c>
      <c r="L1912">
        <v>30</v>
      </c>
      <c r="M1912">
        <v>30</v>
      </c>
      <c r="N1912">
        <v>32</v>
      </c>
      <c r="O1912">
        <v>55</v>
      </c>
      <c r="P1912">
        <v>49</v>
      </c>
      <c r="Q1912">
        <v>43</v>
      </c>
      <c r="R1912">
        <v>32</v>
      </c>
      <c r="S1912">
        <v>41</v>
      </c>
      <c r="T1912">
        <v>35</v>
      </c>
      <c r="U1912">
        <v>53</v>
      </c>
      <c r="V1912">
        <v>43</v>
      </c>
      <c r="W1912">
        <v>45</v>
      </c>
      <c r="X1912">
        <v>62</v>
      </c>
      <c r="Y1912">
        <v>53</v>
      </c>
    </row>
    <row r="1913" spans="1:25" x14ac:dyDescent="0.3">
      <c r="A1913" t="s">
        <v>8</v>
      </c>
      <c r="B1913" t="s">
        <v>7</v>
      </c>
      <c r="C1913" t="s">
        <v>245</v>
      </c>
      <c r="D1913" t="s">
        <v>306</v>
      </c>
      <c r="E1913">
        <v>90</v>
      </c>
      <c r="F1913">
        <v>69</v>
      </c>
      <c r="G1913">
        <v>75</v>
      </c>
      <c r="H1913">
        <v>77</v>
      </c>
      <c r="I1913">
        <v>74</v>
      </c>
      <c r="J1913">
        <v>66</v>
      </c>
      <c r="K1913">
        <v>74</v>
      </c>
      <c r="L1913">
        <v>64</v>
      </c>
      <c r="M1913">
        <v>73</v>
      </c>
      <c r="N1913">
        <v>82</v>
      </c>
      <c r="O1913">
        <v>92</v>
      </c>
      <c r="P1913">
        <v>116</v>
      </c>
      <c r="Q1913">
        <v>134</v>
      </c>
      <c r="R1913">
        <v>145</v>
      </c>
      <c r="S1913">
        <v>151</v>
      </c>
      <c r="T1913">
        <v>155</v>
      </c>
      <c r="U1913">
        <v>158</v>
      </c>
      <c r="V1913">
        <v>150</v>
      </c>
      <c r="W1913">
        <v>158</v>
      </c>
      <c r="X1913">
        <v>173</v>
      </c>
      <c r="Y1913">
        <v>189</v>
      </c>
    </row>
    <row r="1914" spans="1:25" x14ac:dyDescent="0.3">
      <c r="A1914" t="s">
        <v>8</v>
      </c>
      <c r="B1914" t="s">
        <v>7</v>
      </c>
      <c r="C1914" t="s">
        <v>245</v>
      </c>
      <c r="D1914" t="s">
        <v>307</v>
      </c>
      <c r="E1914">
        <v>0</v>
      </c>
      <c r="F1914">
        <v>369</v>
      </c>
      <c r="G1914">
        <v>339</v>
      </c>
      <c r="H1914">
        <v>352</v>
      </c>
      <c r="I1914">
        <v>361</v>
      </c>
      <c r="J1914">
        <v>416</v>
      </c>
      <c r="K1914">
        <v>393</v>
      </c>
      <c r="L1914">
        <v>409</v>
      </c>
      <c r="M1914">
        <v>413</v>
      </c>
      <c r="N1914">
        <v>439</v>
      </c>
      <c r="O1914">
        <v>422</v>
      </c>
      <c r="P1914">
        <v>439</v>
      </c>
      <c r="Q1914">
        <v>428</v>
      </c>
      <c r="R1914">
        <v>407</v>
      </c>
      <c r="S1914">
        <v>416</v>
      </c>
      <c r="T1914">
        <v>396</v>
      </c>
      <c r="U1914">
        <v>385</v>
      </c>
      <c r="V1914">
        <v>369</v>
      </c>
      <c r="W1914">
        <v>358</v>
      </c>
      <c r="X1914">
        <v>368</v>
      </c>
      <c r="Y1914">
        <v>332</v>
      </c>
    </row>
    <row r="1915" spans="1:25" x14ac:dyDescent="0.3">
      <c r="A1915" t="s">
        <v>8</v>
      </c>
      <c r="B1915" t="s">
        <v>7</v>
      </c>
      <c r="C1915" t="s">
        <v>245</v>
      </c>
      <c r="D1915" t="s">
        <v>307</v>
      </c>
      <c r="E1915">
        <v>1</v>
      </c>
      <c r="F1915">
        <v>403</v>
      </c>
      <c r="G1915">
        <v>368</v>
      </c>
      <c r="H1915">
        <v>357</v>
      </c>
      <c r="I1915">
        <v>355</v>
      </c>
      <c r="J1915">
        <v>368</v>
      </c>
      <c r="K1915">
        <v>401</v>
      </c>
      <c r="L1915">
        <v>399</v>
      </c>
      <c r="M1915">
        <v>403</v>
      </c>
      <c r="N1915">
        <v>415</v>
      </c>
      <c r="O1915">
        <v>458</v>
      </c>
      <c r="P1915">
        <v>429</v>
      </c>
      <c r="Q1915">
        <v>435</v>
      </c>
      <c r="R1915">
        <v>436</v>
      </c>
      <c r="S1915">
        <v>423</v>
      </c>
      <c r="T1915">
        <v>412</v>
      </c>
      <c r="U1915">
        <v>388</v>
      </c>
      <c r="V1915">
        <v>398</v>
      </c>
      <c r="W1915">
        <v>386</v>
      </c>
      <c r="X1915">
        <v>356</v>
      </c>
      <c r="Y1915">
        <v>366</v>
      </c>
    </row>
    <row r="1916" spans="1:25" x14ac:dyDescent="0.3">
      <c r="A1916" t="s">
        <v>8</v>
      </c>
      <c r="B1916" t="s">
        <v>7</v>
      </c>
      <c r="C1916" t="s">
        <v>245</v>
      </c>
      <c r="D1916" t="s">
        <v>307</v>
      </c>
      <c r="E1916">
        <v>2</v>
      </c>
      <c r="F1916">
        <v>432</v>
      </c>
      <c r="G1916">
        <v>378</v>
      </c>
      <c r="H1916">
        <v>369</v>
      </c>
      <c r="I1916">
        <v>356</v>
      </c>
      <c r="J1916">
        <v>362</v>
      </c>
      <c r="K1916">
        <v>362</v>
      </c>
      <c r="L1916">
        <v>396</v>
      </c>
      <c r="M1916">
        <v>415</v>
      </c>
      <c r="N1916">
        <v>401</v>
      </c>
      <c r="O1916">
        <v>413</v>
      </c>
      <c r="P1916">
        <v>463</v>
      </c>
      <c r="Q1916">
        <v>427</v>
      </c>
      <c r="R1916">
        <v>433</v>
      </c>
      <c r="S1916">
        <v>455</v>
      </c>
      <c r="T1916">
        <v>418</v>
      </c>
      <c r="U1916">
        <v>422</v>
      </c>
      <c r="V1916">
        <v>398</v>
      </c>
      <c r="W1916">
        <v>406</v>
      </c>
      <c r="X1916">
        <v>377</v>
      </c>
      <c r="Y1916">
        <v>364</v>
      </c>
    </row>
    <row r="1917" spans="1:25" x14ac:dyDescent="0.3">
      <c r="A1917" t="s">
        <v>8</v>
      </c>
      <c r="B1917" t="s">
        <v>7</v>
      </c>
      <c r="C1917" t="s">
        <v>245</v>
      </c>
      <c r="D1917" t="s">
        <v>307</v>
      </c>
      <c r="E1917">
        <v>3</v>
      </c>
      <c r="F1917">
        <v>420</v>
      </c>
      <c r="G1917">
        <v>422</v>
      </c>
      <c r="H1917">
        <v>395</v>
      </c>
      <c r="I1917">
        <v>363</v>
      </c>
      <c r="J1917">
        <v>357</v>
      </c>
      <c r="K1917">
        <v>352</v>
      </c>
      <c r="L1917">
        <v>360</v>
      </c>
      <c r="M1917">
        <v>410</v>
      </c>
      <c r="N1917">
        <v>418</v>
      </c>
      <c r="O1917">
        <v>399</v>
      </c>
      <c r="P1917">
        <v>420</v>
      </c>
      <c r="Q1917">
        <v>461</v>
      </c>
      <c r="R1917">
        <v>436</v>
      </c>
      <c r="S1917">
        <v>454</v>
      </c>
      <c r="T1917">
        <v>466</v>
      </c>
      <c r="U1917">
        <v>407</v>
      </c>
      <c r="V1917">
        <v>445</v>
      </c>
      <c r="W1917">
        <v>408</v>
      </c>
      <c r="X1917">
        <v>415</v>
      </c>
      <c r="Y1917">
        <v>379</v>
      </c>
    </row>
    <row r="1918" spans="1:25" x14ac:dyDescent="0.3">
      <c r="A1918" t="s">
        <v>8</v>
      </c>
      <c r="B1918" t="s">
        <v>7</v>
      </c>
      <c r="C1918" t="s">
        <v>245</v>
      </c>
      <c r="D1918" t="s">
        <v>307</v>
      </c>
      <c r="E1918">
        <v>4</v>
      </c>
      <c r="F1918">
        <v>411</v>
      </c>
      <c r="G1918">
        <v>420</v>
      </c>
      <c r="H1918">
        <v>417</v>
      </c>
      <c r="I1918">
        <v>384</v>
      </c>
      <c r="J1918">
        <v>359</v>
      </c>
      <c r="K1918">
        <v>361</v>
      </c>
      <c r="L1918">
        <v>349</v>
      </c>
      <c r="M1918">
        <v>351</v>
      </c>
      <c r="N1918">
        <v>407</v>
      </c>
      <c r="O1918">
        <v>411</v>
      </c>
      <c r="P1918">
        <v>399</v>
      </c>
      <c r="Q1918">
        <v>432</v>
      </c>
      <c r="R1918">
        <v>472</v>
      </c>
      <c r="S1918">
        <v>425</v>
      </c>
      <c r="T1918">
        <v>451</v>
      </c>
      <c r="U1918">
        <v>465</v>
      </c>
      <c r="V1918">
        <v>414</v>
      </c>
      <c r="W1918">
        <v>444</v>
      </c>
      <c r="X1918">
        <v>422</v>
      </c>
      <c r="Y1918">
        <v>425</v>
      </c>
    </row>
    <row r="1919" spans="1:25" x14ac:dyDescent="0.3">
      <c r="A1919" t="s">
        <v>8</v>
      </c>
      <c r="B1919" t="s">
        <v>7</v>
      </c>
      <c r="C1919" t="s">
        <v>245</v>
      </c>
      <c r="D1919" t="s">
        <v>307</v>
      </c>
      <c r="E1919">
        <v>5</v>
      </c>
      <c r="F1919">
        <v>429</v>
      </c>
      <c r="G1919">
        <v>412</v>
      </c>
      <c r="H1919">
        <v>432</v>
      </c>
      <c r="I1919">
        <v>408</v>
      </c>
      <c r="J1919">
        <v>392</v>
      </c>
      <c r="K1919">
        <v>366</v>
      </c>
      <c r="L1919">
        <v>357</v>
      </c>
      <c r="M1919">
        <v>357</v>
      </c>
      <c r="N1919">
        <v>360</v>
      </c>
      <c r="O1919">
        <v>402</v>
      </c>
      <c r="P1919">
        <v>422</v>
      </c>
      <c r="Q1919">
        <v>412</v>
      </c>
      <c r="R1919">
        <v>437</v>
      </c>
      <c r="S1919">
        <v>463</v>
      </c>
      <c r="T1919">
        <v>432</v>
      </c>
      <c r="U1919">
        <v>453</v>
      </c>
      <c r="V1919">
        <v>459</v>
      </c>
      <c r="W1919">
        <v>424</v>
      </c>
      <c r="X1919">
        <v>444</v>
      </c>
      <c r="Y1919">
        <v>430</v>
      </c>
    </row>
    <row r="1920" spans="1:25" x14ac:dyDescent="0.3">
      <c r="A1920" t="s">
        <v>8</v>
      </c>
      <c r="B1920" t="s">
        <v>7</v>
      </c>
      <c r="C1920" t="s">
        <v>245</v>
      </c>
      <c r="D1920" t="s">
        <v>307</v>
      </c>
      <c r="E1920">
        <v>6</v>
      </c>
      <c r="F1920">
        <v>419</v>
      </c>
      <c r="G1920">
        <v>429</v>
      </c>
      <c r="H1920">
        <v>404</v>
      </c>
      <c r="I1920">
        <v>431</v>
      </c>
      <c r="J1920">
        <v>406</v>
      </c>
      <c r="K1920">
        <v>390</v>
      </c>
      <c r="L1920">
        <v>358</v>
      </c>
      <c r="M1920">
        <v>350</v>
      </c>
      <c r="N1920">
        <v>359</v>
      </c>
      <c r="O1920">
        <v>354</v>
      </c>
      <c r="P1920">
        <v>394</v>
      </c>
      <c r="Q1920">
        <v>421</v>
      </c>
      <c r="R1920">
        <v>415</v>
      </c>
      <c r="S1920">
        <v>440</v>
      </c>
      <c r="T1920">
        <v>468</v>
      </c>
      <c r="U1920">
        <v>437</v>
      </c>
      <c r="V1920">
        <v>450</v>
      </c>
      <c r="W1920">
        <v>453</v>
      </c>
      <c r="X1920">
        <v>431</v>
      </c>
      <c r="Y1920">
        <v>447</v>
      </c>
    </row>
    <row r="1921" spans="1:25" x14ac:dyDescent="0.3">
      <c r="A1921" t="s">
        <v>8</v>
      </c>
      <c r="B1921" t="s">
        <v>7</v>
      </c>
      <c r="C1921" t="s">
        <v>245</v>
      </c>
      <c r="D1921" t="s">
        <v>307</v>
      </c>
      <c r="E1921">
        <v>7</v>
      </c>
      <c r="F1921">
        <v>464</v>
      </c>
      <c r="G1921">
        <v>414</v>
      </c>
      <c r="H1921">
        <v>438</v>
      </c>
      <c r="I1921">
        <v>404</v>
      </c>
      <c r="J1921">
        <v>431</v>
      </c>
      <c r="K1921">
        <v>415</v>
      </c>
      <c r="L1921">
        <v>382</v>
      </c>
      <c r="M1921">
        <v>370</v>
      </c>
      <c r="N1921">
        <v>355</v>
      </c>
      <c r="O1921">
        <v>356</v>
      </c>
      <c r="P1921">
        <v>365</v>
      </c>
      <c r="Q1921">
        <v>392</v>
      </c>
      <c r="R1921">
        <v>429</v>
      </c>
      <c r="S1921">
        <v>413</v>
      </c>
      <c r="T1921">
        <v>444</v>
      </c>
      <c r="U1921">
        <v>465</v>
      </c>
      <c r="V1921">
        <v>446</v>
      </c>
      <c r="W1921">
        <v>452</v>
      </c>
      <c r="X1921">
        <v>469</v>
      </c>
      <c r="Y1921">
        <v>434</v>
      </c>
    </row>
    <row r="1922" spans="1:25" x14ac:dyDescent="0.3">
      <c r="A1922" t="s">
        <v>8</v>
      </c>
      <c r="B1922" t="s">
        <v>7</v>
      </c>
      <c r="C1922" t="s">
        <v>245</v>
      </c>
      <c r="D1922" t="s">
        <v>307</v>
      </c>
      <c r="E1922">
        <v>8</v>
      </c>
      <c r="F1922">
        <v>473</v>
      </c>
      <c r="G1922">
        <v>476</v>
      </c>
      <c r="H1922">
        <v>413</v>
      </c>
      <c r="I1922">
        <v>436</v>
      </c>
      <c r="J1922">
        <v>399</v>
      </c>
      <c r="K1922">
        <v>426</v>
      </c>
      <c r="L1922">
        <v>411</v>
      </c>
      <c r="M1922">
        <v>381</v>
      </c>
      <c r="N1922">
        <v>377</v>
      </c>
      <c r="O1922">
        <v>372</v>
      </c>
      <c r="P1922">
        <v>349</v>
      </c>
      <c r="Q1922">
        <v>363</v>
      </c>
      <c r="R1922">
        <v>394</v>
      </c>
      <c r="S1922">
        <v>432</v>
      </c>
      <c r="T1922">
        <v>414</v>
      </c>
      <c r="U1922">
        <v>450</v>
      </c>
      <c r="V1922">
        <v>467</v>
      </c>
      <c r="W1922">
        <v>455</v>
      </c>
      <c r="X1922">
        <v>460</v>
      </c>
      <c r="Y1922">
        <v>464</v>
      </c>
    </row>
    <row r="1923" spans="1:25" x14ac:dyDescent="0.3">
      <c r="A1923" t="s">
        <v>8</v>
      </c>
      <c r="B1923" t="s">
        <v>7</v>
      </c>
      <c r="C1923" t="s">
        <v>245</v>
      </c>
      <c r="D1923" t="s">
        <v>307</v>
      </c>
      <c r="E1923">
        <v>9</v>
      </c>
      <c r="F1923">
        <v>521</v>
      </c>
      <c r="G1923">
        <v>473</v>
      </c>
      <c r="H1923">
        <v>475</v>
      </c>
      <c r="I1923">
        <v>416</v>
      </c>
      <c r="J1923">
        <v>427</v>
      </c>
      <c r="K1923">
        <v>407</v>
      </c>
      <c r="L1923">
        <v>420</v>
      </c>
      <c r="M1923">
        <v>410</v>
      </c>
      <c r="N1923">
        <v>372</v>
      </c>
      <c r="O1923">
        <v>391</v>
      </c>
      <c r="P1923">
        <v>374</v>
      </c>
      <c r="Q1923">
        <v>361</v>
      </c>
      <c r="R1923">
        <v>365</v>
      </c>
      <c r="S1923">
        <v>404</v>
      </c>
      <c r="T1923">
        <v>442</v>
      </c>
      <c r="U1923">
        <v>427</v>
      </c>
      <c r="V1923">
        <v>452</v>
      </c>
      <c r="W1923">
        <v>470</v>
      </c>
      <c r="X1923">
        <v>477</v>
      </c>
      <c r="Y1923">
        <v>451</v>
      </c>
    </row>
    <row r="1924" spans="1:25" x14ac:dyDescent="0.3">
      <c r="A1924" t="s">
        <v>8</v>
      </c>
      <c r="B1924" t="s">
        <v>7</v>
      </c>
      <c r="C1924" t="s">
        <v>245</v>
      </c>
      <c r="D1924" t="s">
        <v>307</v>
      </c>
      <c r="E1924">
        <v>10</v>
      </c>
      <c r="F1924">
        <v>492</v>
      </c>
      <c r="G1924">
        <v>511</v>
      </c>
      <c r="H1924">
        <v>471</v>
      </c>
      <c r="I1924">
        <v>468</v>
      </c>
      <c r="J1924">
        <v>416</v>
      </c>
      <c r="K1924">
        <v>430</v>
      </c>
      <c r="L1924">
        <v>416</v>
      </c>
      <c r="M1924">
        <v>420</v>
      </c>
      <c r="N1924">
        <v>407</v>
      </c>
      <c r="O1924">
        <v>367</v>
      </c>
      <c r="P1924">
        <v>387</v>
      </c>
      <c r="Q1924">
        <v>372</v>
      </c>
      <c r="R1924">
        <v>368</v>
      </c>
      <c r="S1924">
        <v>366</v>
      </c>
      <c r="T1924">
        <v>403</v>
      </c>
      <c r="U1924">
        <v>448</v>
      </c>
      <c r="V1924">
        <v>432</v>
      </c>
      <c r="W1924">
        <v>460</v>
      </c>
      <c r="X1924">
        <v>476</v>
      </c>
      <c r="Y1924">
        <v>472</v>
      </c>
    </row>
    <row r="1925" spans="1:25" x14ac:dyDescent="0.3">
      <c r="A1925" t="s">
        <v>8</v>
      </c>
      <c r="B1925" t="s">
        <v>7</v>
      </c>
      <c r="C1925" t="s">
        <v>245</v>
      </c>
      <c r="D1925" t="s">
        <v>307</v>
      </c>
      <c r="E1925">
        <v>11</v>
      </c>
      <c r="F1925">
        <v>521</v>
      </c>
      <c r="G1925">
        <v>482</v>
      </c>
      <c r="H1925">
        <v>507</v>
      </c>
      <c r="I1925">
        <v>470</v>
      </c>
      <c r="J1925">
        <v>475</v>
      </c>
      <c r="K1925">
        <v>413</v>
      </c>
      <c r="L1925">
        <v>434</v>
      </c>
      <c r="M1925">
        <v>425</v>
      </c>
      <c r="N1925">
        <v>423</v>
      </c>
      <c r="O1925">
        <v>405</v>
      </c>
      <c r="P1925">
        <v>365</v>
      </c>
      <c r="Q1925">
        <v>387</v>
      </c>
      <c r="R1925">
        <v>367</v>
      </c>
      <c r="S1925">
        <v>379</v>
      </c>
      <c r="T1925">
        <v>365</v>
      </c>
      <c r="U1925">
        <v>412</v>
      </c>
      <c r="V1925">
        <v>447</v>
      </c>
      <c r="W1925">
        <v>436</v>
      </c>
      <c r="X1925">
        <v>468</v>
      </c>
      <c r="Y1925">
        <v>471</v>
      </c>
    </row>
    <row r="1926" spans="1:25" x14ac:dyDescent="0.3">
      <c r="A1926" t="s">
        <v>8</v>
      </c>
      <c r="B1926" t="s">
        <v>7</v>
      </c>
      <c r="C1926" t="s">
        <v>245</v>
      </c>
      <c r="D1926" t="s">
        <v>307</v>
      </c>
      <c r="E1926">
        <v>12</v>
      </c>
      <c r="F1926">
        <v>472</v>
      </c>
      <c r="G1926">
        <v>514</v>
      </c>
      <c r="H1926">
        <v>491</v>
      </c>
      <c r="I1926">
        <v>498</v>
      </c>
      <c r="J1926">
        <v>467</v>
      </c>
      <c r="K1926">
        <v>471</v>
      </c>
      <c r="L1926">
        <v>408</v>
      </c>
      <c r="M1926">
        <v>442</v>
      </c>
      <c r="N1926">
        <v>421</v>
      </c>
      <c r="O1926">
        <v>438</v>
      </c>
      <c r="P1926">
        <v>402</v>
      </c>
      <c r="Q1926">
        <v>376</v>
      </c>
      <c r="R1926">
        <v>385</v>
      </c>
      <c r="S1926">
        <v>374</v>
      </c>
      <c r="T1926">
        <v>390</v>
      </c>
      <c r="U1926">
        <v>368</v>
      </c>
      <c r="V1926">
        <v>417</v>
      </c>
      <c r="W1926">
        <v>441</v>
      </c>
      <c r="X1926">
        <v>441</v>
      </c>
      <c r="Y1926">
        <v>470</v>
      </c>
    </row>
    <row r="1927" spans="1:25" x14ac:dyDescent="0.3">
      <c r="A1927" t="s">
        <v>8</v>
      </c>
      <c r="B1927" t="s">
        <v>7</v>
      </c>
      <c r="C1927" t="s">
        <v>245</v>
      </c>
      <c r="D1927" t="s">
        <v>307</v>
      </c>
      <c r="E1927">
        <v>13</v>
      </c>
      <c r="F1927">
        <v>484</v>
      </c>
      <c r="G1927">
        <v>480</v>
      </c>
      <c r="H1927">
        <v>511</v>
      </c>
      <c r="I1927">
        <v>482</v>
      </c>
      <c r="J1927">
        <v>495</v>
      </c>
      <c r="K1927">
        <v>472</v>
      </c>
      <c r="L1927">
        <v>475</v>
      </c>
      <c r="M1927">
        <v>408</v>
      </c>
      <c r="N1927">
        <v>453</v>
      </c>
      <c r="O1927">
        <v>430</v>
      </c>
      <c r="P1927">
        <v>439</v>
      </c>
      <c r="Q1927">
        <v>405</v>
      </c>
      <c r="R1927">
        <v>381</v>
      </c>
      <c r="S1927">
        <v>386</v>
      </c>
      <c r="T1927">
        <v>382</v>
      </c>
      <c r="U1927">
        <v>391</v>
      </c>
      <c r="V1927">
        <v>374</v>
      </c>
      <c r="W1927">
        <v>416</v>
      </c>
      <c r="X1927">
        <v>433</v>
      </c>
      <c r="Y1927">
        <v>444</v>
      </c>
    </row>
    <row r="1928" spans="1:25" x14ac:dyDescent="0.3">
      <c r="A1928" t="s">
        <v>8</v>
      </c>
      <c r="B1928" t="s">
        <v>7</v>
      </c>
      <c r="C1928" t="s">
        <v>245</v>
      </c>
      <c r="D1928" t="s">
        <v>307</v>
      </c>
      <c r="E1928">
        <v>14</v>
      </c>
      <c r="F1928">
        <v>458</v>
      </c>
      <c r="G1928">
        <v>492</v>
      </c>
      <c r="H1928">
        <v>481</v>
      </c>
      <c r="I1928">
        <v>510</v>
      </c>
      <c r="J1928">
        <v>487</v>
      </c>
      <c r="K1928">
        <v>496</v>
      </c>
      <c r="L1928">
        <v>483</v>
      </c>
      <c r="M1928">
        <v>475</v>
      </c>
      <c r="N1928">
        <v>414</v>
      </c>
      <c r="O1928">
        <v>448</v>
      </c>
      <c r="P1928">
        <v>437</v>
      </c>
      <c r="Q1928">
        <v>434</v>
      </c>
      <c r="R1928">
        <v>407</v>
      </c>
      <c r="S1928">
        <v>385</v>
      </c>
      <c r="T1928">
        <v>385</v>
      </c>
      <c r="U1928">
        <v>392</v>
      </c>
      <c r="V1928">
        <v>396</v>
      </c>
      <c r="W1928">
        <v>376</v>
      </c>
      <c r="X1928">
        <v>428</v>
      </c>
      <c r="Y1928">
        <v>439</v>
      </c>
    </row>
    <row r="1929" spans="1:25" x14ac:dyDescent="0.3">
      <c r="A1929" t="s">
        <v>8</v>
      </c>
      <c r="B1929" t="s">
        <v>7</v>
      </c>
      <c r="C1929" t="s">
        <v>245</v>
      </c>
      <c r="D1929" t="s">
        <v>307</v>
      </c>
      <c r="E1929">
        <v>15</v>
      </c>
      <c r="F1929">
        <v>428</v>
      </c>
      <c r="G1929">
        <v>454</v>
      </c>
      <c r="H1929">
        <v>495</v>
      </c>
      <c r="I1929">
        <v>492</v>
      </c>
      <c r="J1929">
        <v>514</v>
      </c>
      <c r="K1929">
        <v>487</v>
      </c>
      <c r="L1929">
        <v>499</v>
      </c>
      <c r="M1929">
        <v>469</v>
      </c>
      <c r="N1929">
        <v>479</v>
      </c>
      <c r="O1929">
        <v>419</v>
      </c>
      <c r="P1929">
        <v>449</v>
      </c>
      <c r="Q1929">
        <v>449</v>
      </c>
      <c r="R1929">
        <v>435</v>
      </c>
      <c r="S1929">
        <v>409</v>
      </c>
      <c r="T1929">
        <v>391</v>
      </c>
      <c r="U1929">
        <v>387</v>
      </c>
      <c r="V1929">
        <v>388</v>
      </c>
      <c r="W1929">
        <v>403</v>
      </c>
      <c r="X1929">
        <v>369</v>
      </c>
      <c r="Y1929">
        <v>429</v>
      </c>
    </row>
    <row r="1930" spans="1:25" x14ac:dyDescent="0.3">
      <c r="A1930" t="s">
        <v>8</v>
      </c>
      <c r="B1930" t="s">
        <v>7</v>
      </c>
      <c r="C1930" t="s">
        <v>245</v>
      </c>
      <c r="D1930" t="s">
        <v>307</v>
      </c>
      <c r="E1930">
        <v>16</v>
      </c>
      <c r="F1930">
        <v>423</v>
      </c>
      <c r="G1930">
        <v>431</v>
      </c>
      <c r="H1930">
        <v>457</v>
      </c>
      <c r="I1930">
        <v>494</v>
      </c>
      <c r="J1930">
        <v>498</v>
      </c>
      <c r="K1930">
        <v>511</v>
      </c>
      <c r="L1930">
        <v>493</v>
      </c>
      <c r="M1930">
        <v>494</v>
      </c>
      <c r="N1930">
        <v>462</v>
      </c>
      <c r="O1930">
        <v>480</v>
      </c>
      <c r="P1930">
        <v>426</v>
      </c>
      <c r="Q1930">
        <v>453</v>
      </c>
      <c r="R1930">
        <v>446</v>
      </c>
      <c r="S1930">
        <v>436</v>
      </c>
      <c r="T1930">
        <v>410</v>
      </c>
      <c r="U1930">
        <v>393</v>
      </c>
      <c r="V1930">
        <v>394</v>
      </c>
      <c r="W1930">
        <v>384</v>
      </c>
      <c r="X1930">
        <v>398</v>
      </c>
      <c r="Y1930">
        <v>369</v>
      </c>
    </row>
    <row r="1931" spans="1:25" x14ac:dyDescent="0.3">
      <c r="A1931" t="s">
        <v>8</v>
      </c>
      <c r="B1931" t="s">
        <v>7</v>
      </c>
      <c r="C1931" t="s">
        <v>245</v>
      </c>
      <c r="D1931" t="s">
        <v>307</v>
      </c>
      <c r="E1931">
        <v>17</v>
      </c>
      <c r="F1931">
        <v>427</v>
      </c>
      <c r="G1931">
        <v>430</v>
      </c>
      <c r="H1931">
        <v>420</v>
      </c>
      <c r="I1931">
        <v>450</v>
      </c>
      <c r="J1931">
        <v>491</v>
      </c>
      <c r="K1931">
        <v>507</v>
      </c>
      <c r="L1931">
        <v>511</v>
      </c>
      <c r="M1931">
        <v>491</v>
      </c>
      <c r="N1931">
        <v>490</v>
      </c>
      <c r="O1931">
        <v>446</v>
      </c>
      <c r="P1931">
        <v>482</v>
      </c>
      <c r="Q1931">
        <v>424</v>
      </c>
      <c r="R1931">
        <v>453</v>
      </c>
      <c r="S1931">
        <v>440</v>
      </c>
      <c r="T1931">
        <v>420</v>
      </c>
      <c r="U1931">
        <v>414</v>
      </c>
      <c r="V1931">
        <v>397</v>
      </c>
      <c r="W1931">
        <v>399</v>
      </c>
      <c r="X1931">
        <v>387</v>
      </c>
      <c r="Y1931">
        <v>387</v>
      </c>
    </row>
    <row r="1932" spans="1:25" x14ac:dyDescent="0.3">
      <c r="A1932" t="s">
        <v>8</v>
      </c>
      <c r="B1932" t="s">
        <v>7</v>
      </c>
      <c r="C1932" t="s">
        <v>245</v>
      </c>
      <c r="D1932" t="s">
        <v>307</v>
      </c>
      <c r="E1932">
        <v>18</v>
      </c>
      <c r="F1932">
        <v>358</v>
      </c>
      <c r="G1932">
        <v>390</v>
      </c>
      <c r="H1932">
        <v>413</v>
      </c>
      <c r="I1932">
        <v>410</v>
      </c>
      <c r="J1932">
        <v>432</v>
      </c>
      <c r="K1932">
        <v>467</v>
      </c>
      <c r="L1932">
        <v>478</v>
      </c>
      <c r="M1932">
        <v>501</v>
      </c>
      <c r="N1932">
        <v>472</v>
      </c>
      <c r="O1932">
        <v>464</v>
      </c>
      <c r="P1932">
        <v>432</v>
      </c>
      <c r="Q1932">
        <v>445</v>
      </c>
      <c r="R1932">
        <v>391</v>
      </c>
      <c r="S1932">
        <v>432</v>
      </c>
      <c r="T1932">
        <v>412</v>
      </c>
      <c r="U1932">
        <v>393</v>
      </c>
      <c r="V1932">
        <v>384</v>
      </c>
      <c r="W1932">
        <v>382</v>
      </c>
      <c r="X1932">
        <v>367</v>
      </c>
      <c r="Y1932">
        <v>377</v>
      </c>
    </row>
    <row r="1933" spans="1:25" x14ac:dyDescent="0.3">
      <c r="A1933" t="s">
        <v>8</v>
      </c>
      <c r="B1933" t="s">
        <v>7</v>
      </c>
      <c r="C1933" t="s">
        <v>245</v>
      </c>
      <c r="D1933" t="s">
        <v>307</v>
      </c>
      <c r="E1933">
        <v>19</v>
      </c>
      <c r="F1933">
        <v>327</v>
      </c>
      <c r="G1933">
        <v>266</v>
      </c>
      <c r="H1933">
        <v>294</v>
      </c>
      <c r="I1933">
        <v>306</v>
      </c>
      <c r="J1933">
        <v>324</v>
      </c>
      <c r="K1933">
        <v>329</v>
      </c>
      <c r="L1933">
        <v>382</v>
      </c>
      <c r="M1933">
        <v>371</v>
      </c>
      <c r="N1933">
        <v>400</v>
      </c>
      <c r="O1933">
        <v>361</v>
      </c>
      <c r="P1933">
        <v>337</v>
      </c>
      <c r="Q1933">
        <v>305</v>
      </c>
      <c r="R1933">
        <v>349</v>
      </c>
      <c r="S1933">
        <v>325</v>
      </c>
      <c r="T1933">
        <v>318</v>
      </c>
      <c r="U1933">
        <v>287</v>
      </c>
      <c r="V1933">
        <v>280</v>
      </c>
      <c r="W1933">
        <v>299</v>
      </c>
      <c r="X1933">
        <v>320</v>
      </c>
      <c r="Y1933">
        <v>269</v>
      </c>
    </row>
    <row r="1934" spans="1:25" x14ac:dyDescent="0.3">
      <c r="A1934" t="s">
        <v>8</v>
      </c>
      <c r="B1934" t="s">
        <v>7</v>
      </c>
      <c r="C1934" t="s">
        <v>245</v>
      </c>
      <c r="D1934" t="s">
        <v>307</v>
      </c>
      <c r="E1934">
        <v>20</v>
      </c>
      <c r="F1934">
        <v>321</v>
      </c>
      <c r="G1934">
        <v>306</v>
      </c>
      <c r="H1934">
        <v>247</v>
      </c>
      <c r="I1934">
        <v>264</v>
      </c>
      <c r="J1934">
        <v>276</v>
      </c>
      <c r="K1934">
        <v>320</v>
      </c>
      <c r="L1934">
        <v>305</v>
      </c>
      <c r="M1934">
        <v>365</v>
      </c>
      <c r="N1934">
        <v>349</v>
      </c>
      <c r="O1934">
        <v>369</v>
      </c>
      <c r="P1934">
        <v>308</v>
      </c>
      <c r="Q1934">
        <v>322</v>
      </c>
      <c r="R1934">
        <v>288</v>
      </c>
      <c r="S1934">
        <v>299</v>
      </c>
      <c r="T1934">
        <v>313</v>
      </c>
      <c r="U1934">
        <v>287</v>
      </c>
      <c r="V1934">
        <v>297</v>
      </c>
      <c r="W1934">
        <v>273</v>
      </c>
      <c r="X1934">
        <v>296</v>
      </c>
      <c r="Y1934">
        <v>289</v>
      </c>
    </row>
    <row r="1935" spans="1:25" x14ac:dyDescent="0.3">
      <c r="A1935" t="s">
        <v>8</v>
      </c>
      <c r="B1935" t="s">
        <v>7</v>
      </c>
      <c r="C1935" t="s">
        <v>245</v>
      </c>
      <c r="D1935" t="s">
        <v>307</v>
      </c>
      <c r="E1935">
        <v>21</v>
      </c>
      <c r="F1935">
        <v>328</v>
      </c>
      <c r="G1935">
        <v>331</v>
      </c>
      <c r="H1935">
        <v>321</v>
      </c>
      <c r="I1935">
        <v>274</v>
      </c>
      <c r="J1935">
        <v>281</v>
      </c>
      <c r="K1935">
        <v>287</v>
      </c>
      <c r="L1935">
        <v>333</v>
      </c>
      <c r="M1935">
        <v>321</v>
      </c>
      <c r="N1935">
        <v>384</v>
      </c>
      <c r="O1935">
        <v>361</v>
      </c>
      <c r="P1935">
        <v>393</v>
      </c>
      <c r="Q1935">
        <v>327</v>
      </c>
      <c r="R1935">
        <v>360</v>
      </c>
      <c r="S1935">
        <v>316</v>
      </c>
      <c r="T1935">
        <v>307</v>
      </c>
      <c r="U1935">
        <v>321</v>
      </c>
      <c r="V1935">
        <v>313</v>
      </c>
      <c r="W1935">
        <v>316</v>
      </c>
      <c r="X1935">
        <v>314</v>
      </c>
      <c r="Y1935">
        <v>301</v>
      </c>
    </row>
    <row r="1936" spans="1:25" x14ac:dyDescent="0.3">
      <c r="A1936" t="s">
        <v>8</v>
      </c>
      <c r="B1936" t="s">
        <v>7</v>
      </c>
      <c r="C1936" t="s">
        <v>245</v>
      </c>
      <c r="D1936" t="s">
        <v>307</v>
      </c>
      <c r="E1936">
        <v>22</v>
      </c>
      <c r="F1936">
        <v>331</v>
      </c>
      <c r="G1936">
        <v>342</v>
      </c>
      <c r="H1936">
        <v>358</v>
      </c>
      <c r="I1936">
        <v>336</v>
      </c>
      <c r="J1936">
        <v>303</v>
      </c>
      <c r="K1936">
        <v>320</v>
      </c>
      <c r="L1936">
        <v>325</v>
      </c>
      <c r="M1936">
        <v>373</v>
      </c>
      <c r="N1936">
        <v>371</v>
      </c>
      <c r="O1936">
        <v>434</v>
      </c>
      <c r="P1936">
        <v>427</v>
      </c>
      <c r="Q1936">
        <v>428</v>
      </c>
      <c r="R1936">
        <v>389</v>
      </c>
      <c r="S1936">
        <v>392</v>
      </c>
      <c r="T1936">
        <v>328</v>
      </c>
      <c r="U1936">
        <v>345</v>
      </c>
      <c r="V1936">
        <v>341</v>
      </c>
      <c r="W1936">
        <v>343</v>
      </c>
      <c r="X1936">
        <v>342</v>
      </c>
      <c r="Y1936">
        <v>345</v>
      </c>
    </row>
    <row r="1937" spans="1:25" x14ac:dyDescent="0.3">
      <c r="A1937" t="s">
        <v>8</v>
      </c>
      <c r="B1937" t="s">
        <v>7</v>
      </c>
      <c r="C1937" t="s">
        <v>245</v>
      </c>
      <c r="D1937" t="s">
        <v>307</v>
      </c>
      <c r="E1937">
        <v>23</v>
      </c>
      <c r="F1937">
        <v>307</v>
      </c>
      <c r="G1937">
        <v>341</v>
      </c>
      <c r="H1937">
        <v>360</v>
      </c>
      <c r="I1937">
        <v>359</v>
      </c>
      <c r="J1937">
        <v>374</v>
      </c>
      <c r="K1937">
        <v>342</v>
      </c>
      <c r="L1937">
        <v>359</v>
      </c>
      <c r="M1937">
        <v>355</v>
      </c>
      <c r="N1937">
        <v>395</v>
      </c>
      <c r="O1937">
        <v>400</v>
      </c>
      <c r="P1937">
        <v>427</v>
      </c>
      <c r="Q1937">
        <v>443</v>
      </c>
      <c r="R1937">
        <v>447</v>
      </c>
      <c r="S1937">
        <v>397</v>
      </c>
      <c r="T1937">
        <v>403</v>
      </c>
      <c r="U1937">
        <v>352</v>
      </c>
      <c r="V1937">
        <v>391</v>
      </c>
      <c r="W1937">
        <v>353</v>
      </c>
      <c r="X1937">
        <v>364</v>
      </c>
      <c r="Y1937">
        <v>362</v>
      </c>
    </row>
    <row r="1938" spans="1:25" x14ac:dyDescent="0.3">
      <c r="A1938" t="s">
        <v>8</v>
      </c>
      <c r="B1938" t="s">
        <v>7</v>
      </c>
      <c r="C1938" t="s">
        <v>245</v>
      </c>
      <c r="D1938" t="s">
        <v>307</v>
      </c>
      <c r="E1938">
        <v>24</v>
      </c>
      <c r="F1938">
        <v>335</v>
      </c>
      <c r="G1938">
        <v>325</v>
      </c>
      <c r="H1938">
        <v>342</v>
      </c>
      <c r="I1938">
        <v>357</v>
      </c>
      <c r="J1938">
        <v>356</v>
      </c>
      <c r="K1938">
        <v>391</v>
      </c>
      <c r="L1938">
        <v>363</v>
      </c>
      <c r="M1938">
        <v>354</v>
      </c>
      <c r="N1938">
        <v>410</v>
      </c>
      <c r="O1938">
        <v>397</v>
      </c>
      <c r="P1938">
        <v>395</v>
      </c>
      <c r="Q1938">
        <v>433</v>
      </c>
      <c r="R1938">
        <v>451</v>
      </c>
      <c r="S1938">
        <v>454</v>
      </c>
      <c r="T1938">
        <v>409</v>
      </c>
      <c r="U1938">
        <v>393</v>
      </c>
      <c r="V1938">
        <v>361</v>
      </c>
      <c r="W1938">
        <v>383</v>
      </c>
      <c r="X1938">
        <v>369</v>
      </c>
      <c r="Y1938">
        <v>397</v>
      </c>
    </row>
    <row r="1939" spans="1:25" x14ac:dyDescent="0.3">
      <c r="A1939" t="s">
        <v>8</v>
      </c>
      <c r="B1939" t="s">
        <v>7</v>
      </c>
      <c r="C1939" t="s">
        <v>245</v>
      </c>
      <c r="D1939" t="s">
        <v>307</v>
      </c>
      <c r="E1939">
        <v>25</v>
      </c>
      <c r="F1939">
        <v>366</v>
      </c>
      <c r="G1939">
        <v>324</v>
      </c>
      <c r="H1939">
        <v>335</v>
      </c>
      <c r="I1939">
        <v>342</v>
      </c>
      <c r="J1939">
        <v>362</v>
      </c>
      <c r="K1939">
        <v>362</v>
      </c>
      <c r="L1939">
        <v>401</v>
      </c>
      <c r="M1939">
        <v>375</v>
      </c>
      <c r="N1939">
        <v>360</v>
      </c>
      <c r="O1939">
        <v>403</v>
      </c>
      <c r="P1939">
        <v>419</v>
      </c>
      <c r="Q1939">
        <v>389</v>
      </c>
      <c r="R1939">
        <v>441</v>
      </c>
      <c r="S1939">
        <v>460</v>
      </c>
      <c r="T1939">
        <v>449</v>
      </c>
      <c r="U1939">
        <v>419</v>
      </c>
      <c r="V1939">
        <v>405</v>
      </c>
      <c r="W1939">
        <v>386</v>
      </c>
      <c r="X1939">
        <v>399</v>
      </c>
      <c r="Y1939">
        <v>378</v>
      </c>
    </row>
    <row r="1940" spans="1:25" x14ac:dyDescent="0.3">
      <c r="A1940" t="s">
        <v>8</v>
      </c>
      <c r="B1940" t="s">
        <v>7</v>
      </c>
      <c r="C1940" t="s">
        <v>245</v>
      </c>
      <c r="D1940" t="s">
        <v>307</v>
      </c>
      <c r="E1940">
        <v>26</v>
      </c>
      <c r="F1940">
        <v>387</v>
      </c>
      <c r="G1940">
        <v>352</v>
      </c>
      <c r="H1940">
        <v>337</v>
      </c>
      <c r="I1940">
        <v>329</v>
      </c>
      <c r="J1940">
        <v>355</v>
      </c>
      <c r="K1940">
        <v>380</v>
      </c>
      <c r="L1940">
        <v>367</v>
      </c>
      <c r="M1940">
        <v>418</v>
      </c>
      <c r="N1940">
        <v>396</v>
      </c>
      <c r="O1940">
        <v>385</v>
      </c>
      <c r="P1940">
        <v>400</v>
      </c>
      <c r="Q1940">
        <v>412</v>
      </c>
      <c r="R1940">
        <v>390</v>
      </c>
      <c r="S1940">
        <v>440</v>
      </c>
      <c r="T1940">
        <v>465</v>
      </c>
      <c r="U1940">
        <v>443</v>
      </c>
      <c r="V1940">
        <v>429</v>
      </c>
      <c r="W1940">
        <v>409</v>
      </c>
      <c r="X1940">
        <v>388</v>
      </c>
      <c r="Y1940">
        <v>405</v>
      </c>
    </row>
    <row r="1941" spans="1:25" x14ac:dyDescent="0.3">
      <c r="A1941" t="s">
        <v>8</v>
      </c>
      <c r="B1941" t="s">
        <v>7</v>
      </c>
      <c r="C1941" t="s">
        <v>245</v>
      </c>
      <c r="D1941" t="s">
        <v>307</v>
      </c>
      <c r="E1941">
        <v>27</v>
      </c>
      <c r="F1941">
        <v>402</v>
      </c>
      <c r="G1941">
        <v>385</v>
      </c>
      <c r="H1941">
        <v>363</v>
      </c>
      <c r="I1941">
        <v>334</v>
      </c>
      <c r="J1941">
        <v>332</v>
      </c>
      <c r="K1941">
        <v>378</v>
      </c>
      <c r="L1941">
        <v>393</v>
      </c>
      <c r="M1941">
        <v>365</v>
      </c>
      <c r="N1941">
        <v>422</v>
      </c>
      <c r="O1941">
        <v>400</v>
      </c>
      <c r="P1941">
        <v>382</v>
      </c>
      <c r="Q1941">
        <v>390</v>
      </c>
      <c r="R1941">
        <v>418</v>
      </c>
      <c r="S1941">
        <v>375</v>
      </c>
      <c r="T1941">
        <v>467</v>
      </c>
      <c r="U1941">
        <v>486</v>
      </c>
      <c r="V1941">
        <v>456</v>
      </c>
      <c r="W1941">
        <v>433</v>
      </c>
      <c r="X1941">
        <v>390</v>
      </c>
      <c r="Y1941">
        <v>371</v>
      </c>
    </row>
    <row r="1942" spans="1:25" x14ac:dyDescent="0.3">
      <c r="A1942" t="s">
        <v>8</v>
      </c>
      <c r="B1942" t="s">
        <v>7</v>
      </c>
      <c r="C1942" t="s">
        <v>245</v>
      </c>
      <c r="D1942" t="s">
        <v>307</v>
      </c>
      <c r="E1942">
        <v>28</v>
      </c>
      <c r="F1942">
        <v>441</v>
      </c>
      <c r="G1942">
        <v>406</v>
      </c>
      <c r="H1942">
        <v>388</v>
      </c>
      <c r="I1942">
        <v>367</v>
      </c>
      <c r="J1942">
        <v>336</v>
      </c>
      <c r="K1942">
        <v>349</v>
      </c>
      <c r="L1942">
        <v>362</v>
      </c>
      <c r="M1942">
        <v>398</v>
      </c>
      <c r="N1942">
        <v>376</v>
      </c>
      <c r="O1942">
        <v>415</v>
      </c>
      <c r="P1942">
        <v>407</v>
      </c>
      <c r="Q1942">
        <v>376</v>
      </c>
      <c r="R1942">
        <v>413</v>
      </c>
      <c r="S1942">
        <v>428</v>
      </c>
      <c r="T1942">
        <v>381</v>
      </c>
      <c r="U1942">
        <v>452</v>
      </c>
      <c r="V1942">
        <v>495</v>
      </c>
      <c r="W1942">
        <v>459</v>
      </c>
      <c r="X1942">
        <v>446</v>
      </c>
      <c r="Y1942">
        <v>400</v>
      </c>
    </row>
    <row r="1943" spans="1:25" x14ac:dyDescent="0.3">
      <c r="A1943" t="s">
        <v>8</v>
      </c>
      <c r="B1943" t="s">
        <v>7</v>
      </c>
      <c r="C1943" t="s">
        <v>245</v>
      </c>
      <c r="D1943" t="s">
        <v>307</v>
      </c>
      <c r="E1943">
        <v>29</v>
      </c>
      <c r="F1943">
        <v>474</v>
      </c>
      <c r="G1943">
        <v>444</v>
      </c>
      <c r="H1943">
        <v>423</v>
      </c>
      <c r="I1943">
        <v>389</v>
      </c>
      <c r="J1943">
        <v>386</v>
      </c>
      <c r="K1943">
        <v>336</v>
      </c>
      <c r="L1943">
        <v>358</v>
      </c>
      <c r="M1943">
        <v>374</v>
      </c>
      <c r="N1943">
        <v>416</v>
      </c>
      <c r="O1943">
        <v>388</v>
      </c>
      <c r="P1943">
        <v>440</v>
      </c>
      <c r="Q1943">
        <v>417</v>
      </c>
      <c r="R1943">
        <v>388</v>
      </c>
      <c r="S1943">
        <v>424</v>
      </c>
      <c r="T1943">
        <v>455</v>
      </c>
      <c r="U1943">
        <v>387</v>
      </c>
      <c r="V1943">
        <v>446</v>
      </c>
      <c r="W1943">
        <v>517</v>
      </c>
      <c r="X1943">
        <v>469</v>
      </c>
      <c r="Y1943">
        <v>467</v>
      </c>
    </row>
    <row r="1944" spans="1:25" x14ac:dyDescent="0.3">
      <c r="A1944" t="s">
        <v>8</v>
      </c>
      <c r="B1944" t="s">
        <v>7</v>
      </c>
      <c r="C1944" t="s">
        <v>245</v>
      </c>
      <c r="D1944" t="s">
        <v>307</v>
      </c>
      <c r="E1944">
        <v>30</v>
      </c>
      <c r="F1944">
        <v>513</v>
      </c>
      <c r="G1944">
        <v>479</v>
      </c>
      <c r="H1944">
        <v>456</v>
      </c>
      <c r="I1944">
        <v>427</v>
      </c>
      <c r="J1944">
        <v>426</v>
      </c>
      <c r="K1944">
        <v>387</v>
      </c>
      <c r="L1944">
        <v>351</v>
      </c>
      <c r="M1944">
        <v>366</v>
      </c>
      <c r="N1944">
        <v>380</v>
      </c>
      <c r="O1944">
        <v>434</v>
      </c>
      <c r="P1944">
        <v>391</v>
      </c>
      <c r="Q1944">
        <v>431</v>
      </c>
      <c r="R1944">
        <v>409</v>
      </c>
      <c r="S1944">
        <v>408</v>
      </c>
      <c r="T1944">
        <v>444</v>
      </c>
      <c r="U1944">
        <v>466</v>
      </c>
      <c r="V1944">
        <v>408</v>
      </c>
      <c r="W1944">
        <v>467</v>
      </c>
      <c r="X1944">
        <v>528</v>
      </c>
      <c r="Y1944">
        <v>478</v>
      </c>
    </row>
    <row r="1945" spans="1:25" x14ac:dyDescent="0.3">
      <c r="A1945" t="s">
        <v>8</v>
      </c>
      <c r="B1945" t="s">
        <v>7</v>
      </c>
      <c r="C1945" t="s">
        <v>245</v>
      </c>
      <c r="D1945" t="s">
        <v>307</v>
      </c>
      <c r="E1945">
        <v>31</v>
      </c>
      <c r="F1945">
        <v>468</v>
      </c>
      <c r="G1945">
        <v>517</v>
      </c>
      <c r="H1945">
        <v>492</v>
      </c>
      <c r="I1945">
        <v>461</v>
      </c>
      <c r="J1945">
        <v>440</v>
      </c>
      <c r="K1945">
        <v>442</v>
      </c>
      <c r="L1945">
        <v>397</v>
      </c>
      <c r="M1945">
        <v>373</v>
      </c>
      <c r="N1945">
        <v>375</v>
      </c>
      <c r="O1945">
        <v>410</v>
      </c>
      <c r="P1945">
        <v>457</v>
      </c>
      <c r="Q1945">
        <v>400</v>
      </c>
      <c r="R1945">
        <v>427</v>
      </c>
      <c r="S1945">
        <v>417</v>
      </c>
      <c r="T1945">
        <v>401</v>
      </c>
      <c r="U1945">
        <v>439</v>
      </c>
      <c r="V1945">
        <v>484</v>
      </c>
      <c r="W1945">
        <v>403</v>
      </c>
      <c r="X1945">
        <v>483</v>
      </c>
      <c r="Y1945">
        <v>540</v>
      </c>
    </row>
    <row r="1946" spans="1:25" x14ac:dyDescent="0.3">
      <c r="A1946" t="s">
        <v>8</v>
      </c>
      <c r="B1946" t="s">
        <v>7</v>
      </c>
      <c r="C1946" t="s">
        <v>245</v>
      </c>
      <c r="D1946" t="s">
        <v>307</v>
      </c>
      <c r="E1946">
        <v>32</v>
      </c>
      <c r="F1946">
        <v>529</v>
      </c>
      <c r="G1946">
        <v>476</v>
      </c>
      <c r="H1946">
        <v>531</v>
      </c>
      <c r="I1946">
        <v>505</v>
      </c>
      <c r="J1946">
        <v>466</v>
      </c>
      <c r="K1946">
        <v>440</v>
      </c>
      <c r="L1946">
        <v>443</v>
      </c>
      <c r="M1946">
        <v>401</v>
      </c>
      <c r="N1946">
        <v>392</v>
      </c>
      <c r="O1946">
        <v>374</v>
      </c>
      <c r="P1946">
        <v>428</v>
      </c>
      <c r="Q1946">
        <v>464</v>
      </c>
      <c r="R1946">
        <v>403</v>
      </c>
      <c r="S1946">
        <v>439</v>
      </c>
      <c r="T1946">
        <v>423</v>
      </c>
      <c r="U1946">
        <v>392</v>
      </c>
      <c r="V1946">
        <v>451</v>
      </c>
      <c r="W1946">
        <v>499</v>
      </c>
      <c r="X1946">
        <v>408</v>
      </c>
      <c r="Y1946">
        <v>482</v>
      </c>
    </row>
    <row r="1947" spans="1:25" x14ac:dyDescent="0.3">
      <c r="A1947" t="s">
        <v>8</v>
      </c>
      <c r="B1947" t="s">
        <v>7</v>
      </c>
      <c r="C1947" t="s">
        <v>245</v>
      </c>
      <c r="D1947" t="s">
        <v>307</v>
      </c>
      <c r="E1947">
        <v>33</v>
      </c>
      <c r="F1947">
        <v>499</v>
      </c>
      <c r="G1947">
        <v>539</v>
      </c>
      <c r="H1947">
        <v>485</v>
      </c>
      <c r="I1947">
        <v>521</v>
      </c>
      <c r="J1947">
        <v>510</v>
      </c>
      <c r="K1947">
        <v>470</v>
      </c>
      <c r="L1947">
        <v>444</v>
      </c>
      <c r="M1947">
        <v>455</v>
      </c>
      <c r="N1947">
        <v>411</v>
      </c>
      <c r="O1947">
        <v>396</v>
      </c>
      <c r="P1947">
        <v>374</v>
      </c>
      <c r="Q1947">
        <v>437</v>
      </c>
      <c r="R1947">
        <v>486</v>
      </c>
      <c r="S1947">
        <v>417</v>
      </c>
      <c r="T1947">
        <v>440</v>
      </c>
      <c r="U1947">
        <v>444</v>
      </c>
      <c r="V1947">
        <v>405</v>
      </c>
      <c r="W1947">
        <v>465</v>
      </c>
      <c r="X1947">
        <v>501</v>
      </c>
      <c r="Y1947">
        <v>422</v>
      </c>
    </row>
    <row r="1948" spans="1:25" x14ac:dyDescent="0.3">
      <c r="A1948" t="s">
        <v>8</v>
      </c>
      <c r="B1948" t="s">
        <v>7</v>
      </c>
      <c r="C1948" t="s">
        <v>245</v>
      </c>
      <c r="D1948" t="s">
        <v>307</v>
      </c>
      <c r="E1948">
        <v>34</v>
      </c>
      <c r="F1948">
        <v>505</v>
      </c>
      <c r="G1948">
        <v>506</v>
      </c>
      <c r="H1948">
        <v>536</v>
      </c>
      <c r="I1948">
        <v>480</v>
      </c>
      <c r="J1948">
        <v>535</v>
      </c>
      <c r="K1948">
        <v>517</v>
      </c>
      <c r="L1948">
        <v>468</v>
      </c>
      <c r="M1948">
        <v>450</v>
      </c>
      <c r="N1948">
        <v>453</v>
      </c>
      <c r="O1948">
        <v>402</v>
      </c>
      <c r="P1948">
        <v>404</v>
      </c>
      <c r="Q1948">
        <v>379</v>
      </c>
      <c r="R1948">
        <v>441</v>
      </c>
      <c r="S1948">
        <v>484</v>
      </c>
      <c r="T1948">
        <v>419</v>
      </c>
      <c r="U1948">
        <v>451</v>
      </c>
      <c r="V1948">
        <v>441</v>
      </c>
      <c r="W1948">
        <v>418</v>
      </c>
      <c r="X1948">
        <v>459</v>
      </c>
      <c r="Y1948">
        <v>506</v>
      </c>
    </row>
    <row r="1949" spans="1:25" x14ac:dyDescent="0.3">
      <c r="A1949" t="s">
        <v>8</v>
      </c>
      <c r="B1949" t="s">
        <v>7</v>
      </c>
      <c r="C1949" t="s">
        <v>245</v>
      </c>
      <c r="D1949" t="s">
        <v>307</v>
      </c>
      <c r="E1949">
        <v>35</v>
      </c>
      <c r="F1949">
        <v>515</v>
      </c>
      <c r="G1949">
        <v>501</v>
      </c>
      <c r="H1949">
        <v>509</v>
      </c>
      <c r="I1949">
        <v>539</v>
      </c>
      <c r="J1949">
        <v>492</v>
      </c>
      <c r="K1949">
        <v>536</v>
      </c>
      <c r="L1949">
        <v>506</v>
      </c>
      <c r="M1949">
        <v>485</v>
      </c>
      <c r="N1949">
        <v>457</v>
      </c>
      <c r="O1949">
        <v>464</v>
      </c>
      <c r="P1949">
        <v>403</v>
      </c>
      <c r="Q1949">
        <v>410</v>
      </c>
      <c r="R1949">
        <v>379</v>
      </c>
      <c r="S1949">
        <v>446</v>
      </c>
      <c r="T1949">
        <v>485</v>
      </c>
      <c r="U1949">
        <v>429</v>
      </c>
      <c r="V1949">
        <v>464</v>
      </c>
      <c r="W1949">
        <v>448</v>
      </c>
      <c r="X1949">
        <v>415</v>
      </c>
      <c r="Y1949">
        <v>465</v>
      </c>
    </row>
    <row r="1950" spans="1:25" x14ac:dyDescent="0.3">
      <c r="A1950" t="s">
        <v>8</v>
      </c>
      <c r="B1950" t="s">
        <v>7</v>
      </c>
      <c r="C1950" t="s">
        <v>245</v>
      </c>
      <c r="D1950" t="s">
        <v>307</v>
      </c>
      <c r="E1950">
        <v>36</v>
      </c>
      <c r="F1950">
        <v>536</v>
      </c>
      <c r="G1950">
        <v>510</v>
      </c>
      <c r="H1950">
        <v>502</v>
      </c>
      <c r="I1950">
        <v>521</v>
      </c>
      <c r="J1950">
        <v>546</v>
      </c>
      <c r="K1950">
        <v>489</v>
      </c>
      <c r="L1950">
        <v>537</v>
      </c>
      <c r="M1950">
        <v>512</v>
      </c>
      <c r="N1950">
        <v>490</v>
      </c>
      <c r="O1950">
        <v>464</v>
      </c>
      <c r="P1950">
        <v>473</v>
      </c>
      <c r="Q1950">
        <v>404</v>
      </c>
      <c r="R1950">
        <v>406</v>
      </c>
      <c r="S1950">
        <v>381</v>
      </c>
      <c r="T1950">
        <v>441</v>
      </c>
      <c r="U1950">
        <v>476</v>
      </c>
      <c r="V1950">
        <v>440</v>
      </c>
      <c r="W1950">
        <v>467</v>
      </c>
      <c r="X1950">
        <v>465</v>
      </c>
      <c r="Y1950">
        <v>423</v>
      </c>
    </row>
    <row r="1951" spans="1:25" x14ac:dyDescent="0.3">
      <c r="A1951" t="s">
        <v>8</v>
      </c>
      <c r="B1951" t="s">
        <v>7</v>
      </c>
      <c r="C1951" t="s">
        <v>245</v>
      </c>
      <c r="D1951" t="s">
        <v>307</v>
      </c>
      <c r="E1951">
        <v>37</v>
      </c>
      <c r="F1951">
        <v>528</v>
      </c>
      <c r="G1951">
        <v>537</v>
      </c>
      <c r="H1951">
        <v>507</v>
      </c>
      <c r="I1951">
        <v>519</v>
      </c>
      <c r="J1951">
        <v>523</v>
      </c>
      <c r="K1951">
        <v>554</v>
      </c>
      <c r="L1951">
        <v>508</v>
      </c>
      <c r="M1951">
        <v>539</v>
      </c>
      <c r="N1951">
        <v>518</v>
      </c>
      <c r="O1951">
        <v>485</v>
      </c>
      <c r="P1951">
        <v>470</v>
      </c>
      <c r="Q1951">
        <v>476</v>
      </c>
      <c r="R1951">
        <v>416</v>
      </c>
      <c r="S1951">
        <v>414</v>
      </c>
      <c r="T1951">
        <v>375</v>
      </c>
      <c r="U1951">
        <v>435</v>
      </c>
      <c r="V1951">
        <v>476</v>
      </c>
      <c r="W1951">
        <v>440</v>
      </c>
      <c r="X1951">
        <v>472</v>
      </c>
      <c r="Y1951">
        <v>472</v>
      </c>
    </row>
    <row r="1952" spans="1:25" x14ac:dyDescent="0.3">
      <c r="A1952" t="s">
        <v>8</v>
      </c>
      <c r="B1952" t="s">
        <v>7</v>
      </c>
      <c r="C1952" t="s">
        <v>245</v>
      </c>
      <c r="D1952" t="s">
        <v>307</v>
      </c>
      <c r="E1952">
        <v>38</v>
      </c>
      <c r="F1952">
        <v>554</v>
      </c>
      <c r="G1952">
        <v>535</v>
      </c>
      <c r="H1952">
        <v>536</v>
      </c>
      <c r="I1952">
        <v>513</v>
      </c>
      <c r="J1952">
        <v>522</v>
      </c>
      <c r="K1952">
        <v>538</v>
      </c>
      <c r="L1952">
        <v>555</v>
      </c>
      <c r="M1952">
        <v>487</v>
      </c>
      <c r="N1952">
        <v>545</v>
      </c>
      <c r="O1952">
        <v>504</v>
      </c>
      <c r="P1952">
        <v>480</v>
      </c>
      <c r="Q1952">
        <v>462</v>
      </c>
      <c r="R1952">
        <v>479</v>
      </c>
      <c r="S1952">
        <v>413</v>
      </c>
      <c r="T1952">
        <v>413</v>
      </c>
      <c r="U1952">
        <v>383</v>
      </c>
      <c r="V1952">
        <v>448</v>
      </c>
      <c r="W1952">
        <v>473</v>
      </c>
      <c r="X1952">
        <v>448</v>
      </c>
      <c r="Y1952">
        <v>475</v>
      </c>
    </row>
    <row r="1953" spans="1:25" x14ac:dyDescent="0.3">
      <c r="A1953" t="s">
        <v>8</v>
      </c>
      <c r="B1953" t="s">
        <v>7</v>
      </c>
      <c r="C1953" t="s">
        <v>245</v>
      </c>
      <c r="D1953" t="s">
        <v>307</v>
      </c>
      <c r="E1953">
        <v>39</v>
      </c>
      <c r="F1953">
        <v>519</v>
      </c>
      <c r="G1953">
        <v>547</v>
      </c>
      <c r="H1953">
        <v>535</v>
      </c>
      <c r="I1953">
        <v>524</v>
      </c>
      <c r="J1953">
        <v>512</v>
      </c>
      <c r="K1953">
        <v>531</v>
      </c>
      <c r="L1953">
        <v>550</v>
      </c>
      <c r="M1953">
        <v>566</v>
      </c>
      <c r="N1953">
        <v>489</v>
      </c>
      <c r="O1953">
        <v>543</v>
      </c>
      <c r="P1953">
        <v>499</v>
      </c>
      <c r="Q1953">
        <v>487</v>
      </c>
      <c r="R1953">
        <v>454</v>
      </c>
      <c r="S1953">
        <v>480</v>
      </c>
      <c r="T1953">
        <v>430</v>
      </c>
      <c r="U1953">
        <v>420</v>
      </c>
      <c r="V1953">
        <v>392</v>
      </c>
      <c r="W1953">
        <v>454</v>
      </c>
      <c r="X1953">
        <v>474</v>
      </c>
      <c r="Y1953">
        <v>459</v>
      </c>
    </row>
    <row r="1954" spans="1:25" x14ac:dyDescent="0.3">
      <c r="A1954" t="s">
        <v>8</v>
      </c>
      <c r="B1954" t="s">
        <v>7</v>
      </c>
      <c r="C1954" t="s">
        <v>245</v>
      </c>
      <c r="D1954" t="s">
        <v>307</v>
      </c>
      <c r="E1954">
        <v>40</v>
      </c>
      <c r="F1954">
        <v>511</v>
      </c>
      <c r="G1954">
        <v>535</v>
      </c>
      <c r="H1954">
        <v>543</v>
      </c>
      <c r="I1954">
        <v>533</v>
      </c>
      <c r="J1954">
        <v>526</v>
      </c>
      <c r="K1954">
        <v>516</v>
      </c>
      <c r="L1954">
        <v>519</v>
      </c>
      <c r="M1954">
        <v>555</v>
      </c>
      <c r="N1954">
        <v>571</v>
      </c>
      <c r="O1954">
        <v>507</v>
      </c>
      <c r="P1954">
        <v>547</v>
      </c>
      <c r="Q1954">
        <v>491</v>
      </c>
      <c r="R1954">
        <v>486</v>
      </c>
      <c r="S1954">
        <v>454</v>
      </c>
      <c r="T1954">
        <v>488</v>
      </c>
      <c r="U1954">
        <v>435</v>
      </c>
      <c r="V1954">
        <v>426</v>
      </c>
      <c r="W1954">
        <v>401</v>
      </c>
      <c r="X1954">
        <v>459</v>
      </c>
      <c r="Y1954">
        <v>475</v>
      </c>
    </row>
    <row r="1955" spans="1:25" x14ac:dyDescent="0.3">
      <c r="A1955" t="s">
        <v>8</v>
      </c>
      <c r="B1955" t="s">
        <v>7</v>
      </c>
      <c r="C1955" t="s">
        <v>245</v>
      </c>
      <c r="D1955" t="s">
        <v>307</v>
      </c>
      <c r="E1955">
        <v>41</v>
      </c>
      <c r="F1955">
        <v>471</v>
      </c>
      <c r="G1955">
        <v>511</v>
      </c>
      <c r="H1955">
        <v>538</v>
      </c>
      <c r="I1955">
        <v>561</v>
      </c>
      <c r="J1955">
        <v>534</v>
      </c>
      <c r="K1955">
        <v>523</v>
      </c>
      <c r="L1955">
        <v>521</v>
      </c>
      <c r="M1955">
        <v>520</v>
      </c>
      <c r="N1955">
        <v>555</v>
      </c>
      <c r="O1955">
        <v>583</v>
      </c>
      <c r="P1955">
        <v>512</v>
      </c>
      <c r="Q1955">
        <v>555</v>
      </c>
      <c r="R1955">
        <v>489</v>
      </c>
      <c r="S1955">
        <v>493</v>
      </c>
      <c r="T1955">
        <v>471</v>
      </c>
      <c r="U1955">
        <v>489</v>
      </c>
      <c r="V1955">
        <v>444</v>
      </c>
      <c r="W1955">
        <v>442</v>
      </c>
      <c r="X1955">
        <v>415</v>
      </c>
      <c r="Y1955">
        <v>457</v>
      </c>
    </row>
    <row r="1956" spans="1:25" x14ac:dyDescent="0.3">
      <c r="A1956" t="s">
        <v>8</v>
      </c>
      <c r="B1956" t="s">
        <v>7</v>
      </c>
      <c r="C1956" t="s">
        <v>245</v>
      </c>
      <c r="D1956" t="s">
        <v>307</v>
      </c>
      <c r="E1956">
        <v>42</v>
      </c>
      <c r="F1956">
        <v>455</v>
      </c>
      <c r="G1956">
        <v>484</v>
      </c>
      <c r="H1956">
        <v>518</v>
      </c>
      <c r="I1956">
        <v>534</v>
      </c>
      <c r="J1956">
        <v>567</v>
      </c>
      <c r="K1956">
        <v>527</v>
      </c>
      <c r="L1956">
        <v>533</v>
      </c>
      <c r="M1956">
        <v>509</v>
      </c>
      <c r="N1956">
        <v>521</v>
      </c>
      <c r="O1956">
        <v>555</v>
      </c>
      <c r="P1956">
        <v>580</v>
      </c>
      <c r="Q1956">
        <v>513</v>
      </c>
      <c r="R1956">
        <v>553</v>
      </c>
      <c r="S1956">
        <v>492</v>
      </c>
      <c r="T1956">
        <v>496</v>
      </c>
      <c r="U1956">
        <v>479</v>
      </c>
      <c r="V1956">
        <v>495</v>
      </c>
      <c r="W1956">
        <v>451</v>
      </c>
      <c r="X1956">
        <v>451</v>
      </c>
      <c r="Y1956">
        <v>415</v>
      </c>
    </row>
    <row r="1957" spans="1:25" x14ac:dyDescent="0.3">
      <c r="A1957" t="s">
        <v>8</v>
      </c>
      <c r="B1957" t="s">
        <v>7</v>
      </c>
      <c r="C1957" t="s">
        <v>245</v>
      </c>
      <c r="D1957" t="s">
        <v>307</v>
      </c>
      <c r="E1957">
        <v>43</v>
      </c>
      <c r="F1957">
        <v>494</v>
      </c>
      <c r="G1957">
        <v>461</v>
      </c>
      <c r="H1957">
        <v>472</v>
      </c>
      <c r="I1957">
        <v>514</v>
      </c>
      <c r="J1957">
        <v>531</v>
      </c>
      <c r="K1957">
        <v>567</v>
      </c>
      <c r="L1957">
        <v>516</v>
      </c>
      <c r="M1957">
        <v>544</v>
      </c>
      <c r="N1957">
        <v>501</v>
      </c>
      <c r="O1957">
        <v>532</v>
      </c>
      <c r="P1957">
        <v>556</v>
      </c>
      <c r="Q1957">
        <v>584</v>
      </c>
      <c r="R1957">
        <v>515</v>
      </c>
      <c r="S1957">
        <v>559</v>
      </c>
      <c r="T1957">
        <v>496</v>
      </c>
      <c r="U1957">
        <v>496</v>
      </c>
      <c r="V1957">
        <v>471</v>
      </c>
      <c r="W1957">
        <v>495</v>
      </c>
      <c r="X1957">
        <v>471</v>
      </c>
      <c r="Y1957">
        <v>451</v>
      </c>
    </row>
    <row r="1958" spans="1:25" x14ac:dyDescent="0.3">
      <c r="A1958" t="s">
        <v>8</v>
      </c>
      <c r="B1958" t="s">
        <v>7</v>
      </c>
      <c r="C1958" t="s">
        <v>245</v>
      </c>
      <c r="D1958" t="s">
        <v>307</v>
      </c>
      <c r="E1958">
        <v>44</v>
      </c>
      <c r="F1958">
        <v>488</v>
      </c>
      <c r="G1958">
        <v>494</v>
      </c>
      <c r="H1958">
        <v>473</v>
      </c>
      <c r="I1958">
        <v>471</v>
      </c>
      <c r="J1958">
        <v>513</v>
      </c>
      <c r="K1958">
        <v>522</v>
      </c>
      <c r="L1958">
        <v>567</v>
      </c>
      <c r="M1958">
        <v>507</v>
      </c>
      <c r="N1958">
        <v>538</v>
      </c>
      <c r="O1958">
        <v>501</v>
      </c>
      <c r="P1958">
        <v>539</v>
      </c>
      <c r="Q1958">
        <v>568</v>
      </c>
      <c r="R1958">
        <v>590</v>
      </c>
      <c r="S1958">
        <v>526</v>
      </c>
      <c r="T1958">
        <v>552</v>
      </c>
      <c r="U1958">
        <v>490</v>
      </c>
      <c r="V1958">
        <v>517</v>
      </c>
      <c r="W1958">
        <v>475</v>
      </c>
      <c r="X1958">
        <v>495</v>
      </c>
      <c r="Y1958">
        <v>472</v>
      </c>
    </row>
    <row r="1959" spans="1:25" x14ac:dyDescent="0.3">
      <c r="A1959" t="s">
        <v>8</v>
      </c>
      <c r="B1959" t="s">
        <v>7</v>
      </c>
      <c r="C1959" t="s">
        <v>245</v>
      </c>
      <c r="D1959" t="s">
        <v>307</v>
      </c>
      <c r="E1959">
        <v>45</v>
      </c>
      <c r="F1959">
        <v>446</v>
      </c>
      <c r="G1959">
        <v>488</v>
      </c>
      <c r="H1959">
        <v>487</v>
      </c>
      <c r="I1959">
        <v>471</v>
      </c>
      <c r="J1959">
        <v>469</v>
      </c>
      <c r="K1959">
        <v>517</v>
      </c>
      <c r="L1959">
        <v>526</v>
      </c>
      <c r="M1959">
        <v>570</v>
      </c>
      <c r="N1959">
        <v>495</v>
      </c>
      <c r="O1959">
        <v>533</v>
      </c>
      <c r="P1959">
        <v>492</v>
      </c>
      <c r="Q1959">
        <v>538</v>
      </c>
      <c r="R1959">
        <v>560</v>
      </c>
      <c r="S1959">
        <v>593</v>
      </c>
      <c r="T1959">
        <v>519</v>
      </c>
      <c r="U1959">
        <v>564</v>
      </c>
      <c r="V1959">
        <v>491</v>
      </c>
      <c r="W1959">
        <v>522</v>
      </c>
      <c r="X1959">
        <v>474</v>
      </c>
      <c r="Y1959">
        <v>500</v>
      </c>
    </row>
    <row r="1960" spans="1:25" x14ac:dyDescent="0.3">
      <c r="A1960" t="s">
        <v>8</v>
      </c>
      <c r="B1960" t="s">
        <v>7</v>
      </c>
      <c r="C1960" t="s">
        <v>245</v>
      </c>
      <c r="D1960" t="s">
        <v>307</v>
      </c>
      <c r="E1960">
        <v>46</v>
      </c>
      <c r="F1960">
        <v>465</v>
      </c>
      <c r="G1960">
        <v>457</v>
      </c>
      <c r="H1960">
        <v>490</v>
      </c>
      <c r="I1960">
        <v>474</v>
      </c>
      <c r="J1960">
        <v>464</v>
      </c>
      <c r="K1960">
        <v>480</v>
      </c>
      <c r="L1960">
        <v>513</v>
      </c>
      <c r="M1960">
        <v>526</v>
      </c>
      <c r="N1960">
        <v>575</v>
      </c>
      <c r="O1960">
        <v>495</v>
      </c>
      <c r="P1960">
        <v>535</v>
      </c>
      <c r="Q1960">
        <v>499</v>
      </c>
      <c r="R1960">
        <v>540</v>
      </c>
      <c r="S1960">
        <v>555</v>
      </c>
      <c r="T1960">
        <v>582</v>
      </c>
      <c r="U1960">
        <v>524</v>
      </c>
      <c r="V1960">
        <v>579</v>
      </c>
      <c r="W1960">
        <v>492</v>
      </c>
      <c r="X1960">
        <v>534</v>
      </c>
      <c r="Y1960">
        <v>481</v>
      </c>
    </row>
    <row r="1961" spans="1:25" x14ac:dyDescent="0.3">
      <c r="A1961" t="s">
        <v>8</v>
      </c>
      <c r="B1961" t="s">
        <v>7</v>
      </c>
      <c r="C1961" t="s">
        <v>245</v>
      </c>
      <c r="D1961" t="s">
        <v>307</v>
      </c>
      <c r="E1961">
        <v>47</v>
      </c>
      <c r="F1961">
        <v>451</v>
      </c>
      <c r="G1961">
        <v>474</v>
      </c>
      <c r="H1961">
        <v>454</v>
      </c>
      <c r="I1961">
        <v>492</v>
      </c>
      <c r="J1961">
        <v>465</v>
      </c>
      <c r="K1961">
        <v>471</v>
      </c>
      <c r="L1961">
        <v>489</v>
      </c>
      <c r="M1961">
        <v>521</v>
      </c>
      <c r="N1961">
        <v>522</v>
      </c>
      <c r="O1961">
        <v>574</v>
      </c>
      <c r="P1961">
        <v>493</v>
      </c>
      <c r="Q1961">
        <v>526</v>
      </c>
      <c r="R1961">
        <v>491</v>
      </c>
      <c r="S1961">
        <v>554</v>
      </c>
      <c r="T1961">
        <v>558</v>
      </c>
      <c r="U1961">
        <v>596</v>
      </c>
      <c r="V1961">
        <v>533</v>
      </c>
      <c r="W1961">
        <v>589</v>
      </c>
      <c r="X1961">
        <v>491</v>
      </c>
      <c r="Y1961">
        <v>534</v>
      </c>
    </row>
    <row r="1962" spans="1:25" x14ac:dyDescent="0.3">
      <c r="A1962" t="s">
        <v>8</v>
      </c>
      <c r="B1962" t="s">
        <v>7</v>
      </c>
      <c r="C1962" t="s">
        <v>245</v>
      </c>
      <c r="D1962" t="s">
        <v>307</v>
      </c>
      <c r="E1962">
        <v>48</v>
      </c>
      <c r="F1962">
        <v>453</v>
      </c>
      <c r="G1962">
        <v>456</v>
      </c>
      <c r="H1962">
        <v>476</v>
      </c>
      <c r="I1962">
        <v>461</v>
      </c>
      <c r="J1962">
        <v>486</v>
      </c>
      <c r="K1962">
        <v>469</v>
      </c>
      <c r="L1962">
        <v>469</v>
      </c>
      <c r="M1962">
        <v>493</v>
      </c>
      <c r="N1962">
        <v>521</v>
      </c>
      <c r="O1962">
        <v>516</v>
      </c>
      <c r="P1962">
        <v>558</v>
      </c>
      <c r="Q1962">
        <v>482</v>
      </c>
      <c r="R1962">
        <v>525</v>
      </c>
      <c r="S1962">
        <v>502</v>
      </c>
      <c r="T1962">
        <v>557</v>
      </c>
      <c r="U1962">
        <v>573</v>
      </c>
      <c r="V1962">
        <v>588</v>
      </c>
      <c r="W1962">
        <v>527</v>
      </c>
      <c r="X1962">
        <v>594</v>
      </c>
      <c r="Y1962">
        <v>484</v>
      </c>
    </row>
    <row r="1963" spans="1:25" x14ac:dyDescent="0.3">
      <c r="A1963" t="s">
        <v>8</v>
      </c>
      <c r="B1963" t="s">
        <v>7</v>
      </c>
      <c r="C1963" t="s">
        <v>245</v>
      </c>
      <c r="D1963" t="s">
        <v>307</v>
      </c>
      <c r="E1963">
        <v>49</v>
      </c>
      <c r="F1963">
        <v>434</v>
      </c>
      <c r="G1963">
        <v>454</v>
      </c>
      <c r="H1963">
        <v>461</v>
      </c>
      <c r="I1963">
        <v>489</v>
      </c>
      <c r="J1963">
        <v>450</v>
      </c>
      <c r="K1963">
        <v>476</v>
      </c>
      <c r="L1963">
        <v>465</v>
      </c>
      <c r="M1963">
        <v>471</v>
      </c>
      <c r="N1963">
        <v>490</v>
      </c>
      <c r="O1963">
        <v>510</v>
      </c>
      <c r="P1963">
        <v>505</v>
      </c>
      <c r="Q1963">
        <v>554</v>
      </c>
      <c r="R1963">
        <v>486</v>
      </c>
      <c r="S1963">
        <v>526</v>
      </c>
      <c r="T1963">
        <v>505</v>
      </c>
      <c r="U1963">
        <v>562</v>
      </c>
      <c r="V1963">
        <v>573</v>
      </c>
      <c r="W1963">
        <v>595</v>
      </c>
      <c r="X1963">
        <v>530</v>
      </c>
      <c r="Y1963">
        <v>588</v>
      </c>
    </row>
    <row r="1964" spans="1:25" x14ac:dyDescent="0.3">
      <c r="A1964" t="s">
        <v>8</v>
      </c>
      <c r="B1964" t="s">
        <v>7</v>
      </c>
      <c r="C1964" t="s">
        <v>245</v>
      </c>
      <c r="D1964" t="s">
        <v>307</v>
      </c>
      <c r="E1964">
        <v>50</v>
      </c>
      <c r="F1964">
        <v>453</v>
      </c>
      <c r="G1964">
        <v>443</v>
      </c>
      <c r="H1964">
        <v>453</v>
      </c>
      <c r="I1964">
        <v>456</v>
      </c>
      <c r="J1964">
        <v>486</v>
      </c>
      <c r="K1964">
        <v>450</v>
      </c>
      <c r="L1964">
        <v>481</v>
      </c>
      <c r="M1964">
        <v>455</v>
      </c>
      <c r="N1964">
        <v>467</v>
      </c>
      <c r="O1964">
        <v>485</v>
      </c>
      <c r="P1964">
        <v>512</v>
      </c>
      <c r="Q1964">
        <v>515</v>
      </c>
      <c r="R1964">
        <v>555</v>
      </c>
      <c r="S1964">
        <v>484</v>
      </c>
      <c r="T1964">
        <v>531</v>
      </c>
      <c r="U1964">
        <v>506</v>
      </c>
      <c r="V1964">
        <v>545</v>
      </c>
      <c r="W1964">
        <v>577</v>
      </c>
      <c r="X1964">
        <v>595</v>
      </c>
      <c r="Y1964">
        <v>541</v>
      </c>
    </row>
    <row r="1965" spans="1:25" x14ac:dyDescent="0.3">
      <c r="A1965" t="s">
        <v>8</v>
      </c>
      <c r="B1965" t="s">
        <v>7</v>
      </c>
      <c r="C1965" t="s">
        <v>245</v>
      </c>
      <c r="D1965" t="s">
        <v>307</v>
      </c>
      <c r="E1965">
        <v>51</v>
      </c>
      <c r="F1965">
        <v>466</v>
      </c>
      <c r="G1965">
        <v>448</v>
      </c>
      <c r="H1965">
        <v>435</v>
      </c>
      <c r="I1965">
        <v>445</v>
      </c>
      <c r="J1965">
        <v>455</v>
      </c>
      <c r="K1965">
        <v>482</v>
      </c>
      <c r="L1965">
        <v>447</v>
      </c>
      <c r="M1965">
        <v>495</v>
      </c>
      <c r="N1965">
        <v>448</v>
      </c>
      <c r="O1965">
        <v>472</v>
      </c>
      <c r="P1965">
        <v>488</v>
      </c>
      <c r="Q1965">
        <v>516</v>
      </c>
      <c r="R1965">
        <v>529</v>
      </c>
      <c r="S1965">
        <v>558</v>
      </c>
      <c r="T1965">
        <v>492</v>
      </c>
      <c r="U1965">
        <v>526</v>
      </c>
      <c r="V1965">
        <v>511</v>
      </c>
      <c r="W1965">
        <v>544</v>
      </c>
      <c r="X1965">
        <v>588</v>
      </c>
      <c r="Y1965">
        <v>593</v>
      </c>
    </row>
    <row r="1966" spans="1:25" x14ac:dyDescent="0.3">
      <c r="A1966" t="s">
        <v>8</v>
      </c>
      <c r="B1966" t="s">
        <v>7</v>
      </c>
      <c r="C1966" t="s">
        <v>245</v>
      </c>
      <c r="D1966" t="s">
        <v>307</v>
      </c>
      <c r="E1966">
        <v>52</v>
      </c>
      <c r="F1966">
        <v>491</v>
      </c>
      <c r="G1966">
        <v>462</v>
      </c>
      <c r="H1966">
        <v>440</v>
      </c>
      <c r="I1966">
        <v>429</v>
      </c>
      <c r="J1966">
        <v>441</v>
      </c>
      <c r="K1966">
        <v>453</v>
      </c>
      <c r="L1966">
        <v>479</v>
      </c>
      <c r="M1966">
        <v>451</v>
      </c>
      <c r="N1966">
        <v>505</v>
      </c>
      <c r="O1966">
        <v>436</v>
      </c>
      <c r="P1966">
        <v>466</v>
      </c>
      <c r="Q1966">
        <v>488</v>
      </c>
      <c r="R1966">
        <v>519</v>
      </c>
      <c r="S1966">
        <v>536</v>
      </c>
      <c r="T1966">
        <v>556</v>
      </c>
      <c r="U1966">
        <v>484</v>
      </c>
      <c r="V1966">
        <v>533</v>
      </c>
      <c r="W1966">
        <v>524</v>
      </c>
      <c r="X1966">
        <v>541</v>
      </c>
      <c r="Y1966">
        <v>580</v>
      </c>
    </row>
    <row r="1967" spans="1:25" x14ac:dyDescent="0.3">
      <c r="A1967" t="s">
        <v>8</v>
      </c>
      <c r="B1967" t="s">
        <v>7</v>
      </c>
      <c r="C1967" t="s">
        <v>245</v>
      </c>
      <c r="D1967" t="s">
        <v>307</v>
      </c>
      <c r="E1967">
        <v>53</v>
      </c>
      <c r="F1967">
        <v>525</v>
      </c>
      <c r="G1967">
        <v>487</v>
      </c>
      <c r="H1967">
        <v>462</v>
      </c>
      <c r="I1967">
        <v>437</v>
      </c>
      <c r="J1967">
        <v>426</v>
      </c>
      <c r="K1967">
        <v>450</v>
      </c>
      <c r="L1967">
        <v>451</v>
      </c>
      <c r="M1967">
        <v>474</v>
      </c>
      <c r="N1967">
        <v>445</v>
      </c>
      <c r="O1967">
        <v>505</v>
      </c>
      <c r="P1967">
        <v>437</v>
      </c>
      <c r="Q1967">
        <v>466</v>
      </c>
      <c r="R1967">
        <v>492</v>
      </c>
      <c r="S1967">
        <v>524</v>
      </c>
      <c r="T1967">
        <v>523</v>
      </c>
      <c r="U1967">
        <v>556</v>
      </c>
      <c r="V1967">
        <v>482</v>
      </c>
      <c r="W1967">
        <v>531</v>
      </c>
      <c r="X1967">
        <v>522</v>
      </c>
      <c r="Y1967">
        <v>542</v>
      </c>
    </row>
    <row r="1968" spans="1:25" x14ac:dyDescent="0.3">
      <c r="A1968" t="s">
        <v>8</v>
      </c>
      <c r="B1968" t="s">
        <v>7</v>
      </c>
      <c r="C1968" t="s">
        <v>245</v>
      </c>
      <c r="D1968" t="s">
        <v>307</v>
      </c>
      <c r="E1968">
        <v>54</v>
      </c>
      <c r="F1968">
        <v>523</v>
      </c>
      <c r="G1968">
        <v>519</v>
      </c>
      <c r="H1968">
        <v>491</v>
      </c>
      <c r="I1968">
        <v>461</v>
      </c>
      <c r="J1968">
        <v>440</v>
      </c>
      <c r="K1968">
        <v>421</v>
      </c>
      <c r="L1968">
        <v>449</v>
      </c>
      <c r="M1968">
        <v>449</v>
      </c>
      <c r="N1968">
        <v>465</v>
      </c>
      <c r="O1968">
        <v>450</v>
      </c>
      <c r="P1968">
        <v>498</v>
      </c>
      <c r="Q1968">
        <v>427</v>
      </c>
      <c r="R1968">
        <v>475</v>
      </c>
      <c r="S1968">
        <v>499</v>
      </c>
      <c r="T1968">
        <v>528</v>
      </c>
      <c r="U1968">
        <v>519</v>
      </c>
      <c r="V1968">
        <v>573</v>
      </c>
      <c r="W1968">
        <v>488</v>
      </c>
      <c r="X1968">
        <v>526</v>
      </c>
      <c r="Y1968">
        <v>515</v>
      </c>
    </row>
    <row r="1969" spans="1:25" x14ac:dyDescent="0.3">
      <c r="A1969" t="s">
        <v>8</v>
      </c>
      <c r="B1969" t="s">
        <v>7</v>
      </c>
      <c r="C1969" t="s">
        <v>245</v>
      </c>
      <c r="D1969" t="s">
        <v>307</v>
      </c>
      <c r="E1969">
        <v>55</v>
      </c>
      <c r="F1969">
        <v>415</v>
      </c>
      <c r="G1969">
        <v>540</v>
      </c>
      <c r="H1969">
        <v>530</v>
      </c>
      <c r="I1969">
        <v>481</v>
      </c>
      <c r="J1969">
        <v>457</v>
      </c>
      <c r="K1969">
        <v>442</v>
      </c>
      <c r="L1969">
        <v>417</v>
      </c>
      <c r="M1969">
        <v>444</v>
      </c>
      <c r="N1969">
        <v>444</v>
      </c>
      <c r="O1969">
        <v>456</v>
      </c>
      <c r="P1969">
        <v>447</v>
      </c>
      <c r="Q1969">
        <v>498</v>
      </c>
      <c r="R1969">
        <v>419</v>
      </c>
      <c r="S1969">
        <v>468</v>
      </c>
      <c r="T1969">
        <v>497</v>
      </c>
      <c r="U1969">
        <v>525</v>
      </c>
      <c r="V1969">
        <v>527</v>
      </c>
      <c r="W1969">
        <v>569</v>
      </c>
      <c r="X1969">
        <v>495</v>
      </c>
      <c r="Y1969">
        <v>531</v>
      </c>
    </row>
    <row r="1970" spans="1:25" x14ac:dyDescent="0.3">
      <c r="A1970" t="s">
        <v>8</v>
      </c>
      <c r="B1970" t="s">
        <v>7</v>
      </c>
      <c r="C1970" t="s">
        <v>245</v>
      </c>
      <c r="D1970" t="s">
        <v>307</v>
      </c>
      <c r="E1970">
        <v>56</v>
      </c>
      <c r="F1970">
        <v>401</v>
      </c>
      <c r="G1970">
        <v>407</v>
      </c>
      <c r="H1970">
        <v>539</v>
      </c>
      <c r="I1970">
        <v>532</v>
      </c>
      <c r="J1970">
        <v>472</v>
      </c>
      <c r="K1970">
        <v>460</v>
      </c>
      <c r="L1970">
        <v>449</v>
      </c>
      <c r="M1970">
        <v>413</v>
      </c>
      <c r="N1970">
        <v>448</v>
      </c>
      <c r="O1970">
        <v>442</v>
      </c>
      <c r="P1970">
        <v>447</v>
      </c>
      <c r="Q1970">
        <v>448</v>
      </c>
      <c r="R1970">
        <v>493</v>
      </c>
      <c r="S1970">
        <v>417</v>
      </c>
      <c r="T1970">
        <v>470</v>
      </c>
      <c r="U1970">
        <v>492</v>
      </c>
      <c r="V1970">
        <v>530</v>
      </c>
      <c r="W1970">
        <v>521</v>
      </c>
      <c r="X1970">
        <v>562</v>
      </c>
      <c r="Y1970">
        <v>490</v>
      </c>
    </row>
    <row r="1971" spans="1:25" x14ac:dyDescent="0.3">
      <c r="A1971" t="s">
        <v>8</v>
      </c>
      <c r="B1971" t="s">
        <v>7</v>
      </c>
      <c r="C1971" t="s">
        <v>245</v>
      </c>
      <c r="D1971" t="s">
        <v>307</v>
      </c>
      <c r="E1971">
        <v>57</v>
      </c>
      <c r="F1971">
        <v>430</v>
      </c>
      <c r="G1971">
        <v>398</v>
      </c>
      <c r="H1971">
        <v>403</v>
      </c>
      <c r="I1971">
        <v>535</v>
      </c>
      <c r="J1971">
        <v>523</v>
      </c>
      <c r="K1971">
        <v>463</v>
      </c>
      <c r="L1971">
        <v>474</v>
      </c>
      <c r="M1971">
        <v>449</v>
      </c>
      <c r="N1971">
        <v>419</v>
      </c>
      <c r="O1971">
        <v>453</v>
      </c>
      <c r="P1971">
        <v>447</v>
      </c>
      <c r="Q1971">
        <v>442</v>
      </c>
      <c r="R1971">
        <v>436</v>
      </c>
      <c r="S1971">
        <v>485</v>
      </c>
      <c r="T1971">
        <v>419</v>
      </c>
      <c r="U1971">
        <v>460</v>
      </c>
      <c r="V1971">
        <v>481</v>
      </c>
      <c r="W1971">
        <v>528</v>
      </c>
      <c r="X1971">
        <v>514</v>
      </c>
      <c r="Y1971">
        <v>561</v>
      </c>
    </row>
    <row r="1972" spans="1:25" x14ac:dyDescent="0.3">
      <c r="A1972" t="s">
        <v>8</v>
      </c>
      <c r="B1972" t="s">
        <v>7</v>
      </c>
      <c r="C1972" t="s">
        <v>245</v>
      </c>
      <c r="D1972" t="s">
        <v>307</v>
      </c>
      <c r="E1972">
        <v>58</v>
      </c>
      <c r="F1972">
        <v>390</v>
      </c>
      <c r="G1972">
        <v>426</v>
      </c>
      <c r="H1972">
        <v>397</v>
      </c>
      <c r="I1972">
        <v>397</v>
      </c>
      <c r="J1972">
        <v>543</v>
      </c>
      <c r="K1972">
        <v>512</v>
      </c>
      <c r="L1972">
        <v>464</v>
      </c>
      <c r="M1972">
        <v>468</v>
      </c>
      <c r="N1972">
        <v>450</v>
      </c>
      <c r="O1972">
        <v>414</v>
      </c>
      <c r="P1972">
        <v>450</v>
      </c>
      <c r="Q1972">
        <v>441</v>
      </c>
      <c r="R1972">
        <v>442</v>
      </c>
      <c r="S1972">
        <v>427</v>
      </c>
      <c r="T1972">
        <v>485</v>
      </c>
      <c r="U1972">
        <v>420</v>
      </c>
      <c r="V1972">
        <v>462</v>
      </c>
      <c r="W1972">
        <v>472</v>
      </c>
      <c r="X1972">
        <v>522</v>
      </c>
      <c r="Y1972">
        <v>502</v>
      </c>
    </row>
    <row r="1973" spans="1:25" x14ac:dyDescent="0.3">
      <c r="A1973" t="s">
        <v>8</v>
      </c>
      <c r="B1973" t="s">
        <v>7</v>
      </c>
      <c r="C1973" t="s">
        <v>245</v>
      </c>
      <c r="D1973" t="s">
        <v>307</v>
      </c>
      <c r="E1973">
        <v>59</v>
      </c>
      <c r="F1973">
        <v>318</v>
      </c>
      <c r="G1973">
        <v>388</v>
      </c>
      <c r="H1973">
        <v>421</v>
      </c>
      <c r="I1973">
        <v>395</v>
      </c>
      <c r="J1973">
        <v>395</v>
      </c>
      <c r="K1973">
        <v>534</v>
      </c>
      <c r="L1973">
        <v>510</v>
      </c>
      <c r="M1973">
        <v>464</v>
      </c>
      <c r="N1973">
        <v>469</v>
      </c>
      <c r="O1973">
        <v>442</v>
      </c>
      <c r="P1973">
        <v>412</v>
      </c>
      <c r="Q1973">
        <v>446</v>
      </c>
      <c r="R1973">
        <v>441</v>
      </c>
      <c r="S1973">
        <v>449</v>
      </c>
      <c r="T1973">
        <v>419</v>
      </c>
      <c r="U1973">
        <v>471</v>
      </c>
      <c r="V1973">
        <v>418</v>
      </c>
      <c r="W1973">
        <v>450</v>
      </c>
      <c r="X1973">
        <v>460</v>
      </c>
      <c r="Y1973">
        <v>504</v>
      </c>
    </row>
    <row r="1974" spans="1:25" x14ac:dyDescent="0.3">
      <c r="A1974" t="s">
        <v>8</v>
      </c>
      <c r="B1974" t="s">
        <v>7</v>
      </c>
      <c r="C1974" t="s">
        <v>245</v>
      </c>
      <c r="D1974" t="s">
        <v>307</v>
      </c>
      <c r="E1974">
        <v>60</v>
      </c>
      <c r="F1974">
        <v>290</v>
      </c>
      <c r="G1974">
        <v>314</v>
      </c>
      <c r="H1974">
        <v>381</v>
      </c>
      <c r="I1974">
        <v>422</v>
      </c>
      <c r="J1974">
        <v>390</v>
      </c>
      <c r="K1974">
        <v>392</v>
      </c>
      <c r="L1974">
        <v>534</v>
      </c>
      <c r="M1974">
        <v>502</v>
      </c>
      <c r="N1974">
        <v>459</v>
      </c>
      <c r="O1974">
        <v>474</v>
      </c>
      <c r="P1974">
        <v>429</v>
      </c>
      <c r="Q1974">
        <v>418</v>
      </c>
      <c r="R1974">
        <v>448</v>
      </c>
      <c r="S1974">
        <v>445</v>
      </c>
      <c r="T1974">
        <v>441</v>
      </c>
      <c r="U1974">
        <v>410</v>
      </c>
      <c r="V1974">
        <v>468</v>
      </c>
      <c r="W1974">
        <v>425</v>
      </c>
      <c r="X1974">
        <v>454</v>
      </c>
      <c r="Y1974">
        <v>453</v>
      </c>
    </row>
    <row r="1975" spans="1:25" x14ac:dyDescent="0.3">
      <c r="A1975" t="s">
        <v>8</v>
      </c>
      <c r="B1975" t="s">
        <v>7</v>
      </c>
      <c r="C1975" t="s">
        <v>245</v>
      </c>
      <c r="D1975" t="s">
        <v>307</v>
      </c>
      <c r="E1975">
        <v>61</v>
      </c>
      <c r="F1975">
        <v>294</v>
      </c>
      <c r="G1975">
        <v>288</v>
      </c>
      <c r="H1975">
        <v>314</v>
      </c>
      <c r="I1975">
        <v>376</v>
      </c>
      <c r="J1975">
        <v>425</v>
      </c>
      <c r="K1975">
        <v>388</v>
      </c>
      <c r="L1975">
        <v>376</v>
      </c>
      <c r="M1975">
        <v>539</v>
      </c>
      <c r="N1975">
        <v>498</v>
      </c>
      <c r="O1975">
        <v>445</v>
      </c>
      <c r="P1975">
        <v>475</v>
      </c>
      <c r="Q1975">
        <v>428</v>
      </c>
      <c r="R1975">
        <v>416</v>
      </c>
      <c r="S1975">
        <v>446</v>
      </c>
      <c r="T1975">
        <v>448</v>
      </c>
      <c r="U1975">
        <v>437</v>
      </c>
      <c r="V1975">
        <v>416</v>
      </c>
      <c r="W1975">
        <v>456</v>
      </c>
      <c r="X1975">
        <v>422</v>
      </c>
      <c r="Y1975">
        <v>453</v>
      </c>
    </row>
    <row r="1976" spans="1:25" x14ac:dyDescent="0.3">
      <c r="A1976" t="s">
        <v>8</v>
      </c>
      <c r="B1976" t="s">
        <v>7</v>
      </c>
      <c r="C1976" t="s">
        <v>245</v>
      </c>
      <c r="D1976" t="s">
        <v>307</v>
      </c>
      <c r="E1976">
        <v>62</v>
      </c>
      <c r="F1976">
        <v>304</v>
      </c>
      <c r="G1976">
        <v>285</v>
      </c>
      <c r="H1976">
        <v>279</v>
      </c>
      <c r="I1976">
        <v>309</v>
      </c>
      <c r="J1976">
        <v>361</v>
      </c>
      <c r="K1976">
        <v>419</v>
      </c>
      <c r="L1976">
        <v>385</v>
      </c>
      <c r="M1976">
        <v>365</v>
      </c>
      <c r="N1976">
        <v>533</v>
      </c>
      <c r="O1976">
        <v>491</v>
      </c>
      <c r="P1976">
        <v>426</v>
      </c>
      <c r="Q1976">
        <v>464</v>
      </c>
      <c r="R1976">
        <v>412</v>
      </c>
      <c r="S1976">
        <v>414</v>
      </c>
      <c r="T1976">
        <v>451</v>
      </c>
      <c r="U1976">
        <v>447</v>
      </c>
      <c r="V1976">
        <v>441</v>
      </c>
      <c r="W1976">
        <v>412</v>
      </c>
      <c r="X1976">
        <v>447</v>
      </c>
      <c r="Y1976">
        <v>416</v>
      </c>
    </row>
    <row r="1977" spans="1:25" x14ac:dyDescent="0.3">
      <c r="A1977" t="s">
        <v>8</v>
      </c>
      <c r="B1977" t="s">
        <v>7</v>
      </c>
      <c r="C1977" t="s">
        <v>245</v>
      </c>
      <c r="D1977" t="s">
        <v>307</v>
      </c>
      <c r="E1977">
        <v>63</v>
      </c>
      <c r="F1977">
        <v>278</v>
      </c>
      <c r="G1977">
        <v>296</v>
      </c>
      <c r="H1977">
        <v>281</v>
      </c>
      <c r="I1977">
        <v>280</v>
      </c>
      <c r="J1977">
        <v>307</v>
      </c>
      <c r="K1977">
        <v>356</v>
      </c>
      <c r="L1977">
        <v>407</v>
      </c>
      <c r="M1977">
        <v>378</v>
      </c>
      <c r="N1977">
        <v>362</v>
      </c>
      <c r="O1977">
        <v>537</v>
      </c>
      <c r="P1977">
        <v>482</v>
      </c>
      <c r="Q1977">
        <v>427</v>
      </c>
      <c r="R1977">
        <v>451</v>
      </c>
      <c r="S1977">
        <v>406</v>
      </c>
      <c r="T1977">
        <v>405</v>
      </c>
      <c r="U1977">
        <v>449</v>
      </c>
      <c r="V1977">
        <v>442</v>
      </c>
      <c r="W1977">
        <v>424</v>
      </c>
      <c r="X1977">
        <v>405</v>
      </c>
      <c r="Y1977">
        <v>436</v>
      </c>
    </row>
    <row r="1978" spans="1:25" x14ac:dyDescent="0.3">
      <c r="A1978" t="s">
        <v>8</v>
      </c>
      <c r="B1978" t="s">
        <v>7</v>
      </c>
      <c r="C1978" t="s">
        <v>245</v>
      </c>
      <c r="D1978" t="s">
        <v>307</v>
      </c>
      <c r="E1978">
        <v>64</v>
      </c>
      <c r="F1978">
        <v>290</v>
      </c>
      <c r="G1978">
        <v>263</v>
      </c>
      <c r="H1978">
        <v>294</v>
      </c>
      <c r="I1978">
        <v>272</v>
      </c>
      <c r="J1978">
        <v>278</v>
      </c>
      <c r="K1978">
        <v>306</v>
      </c>
      <c r="L1978">
        <v>348</v>
      </c>
      <c r="M1978">
        <v>404</v>
      </c>
      <c r="N1978">
        <v>380</v>
      </c>
      <c r="O1978">
        <v>357</v>
      </c>
      <c r="P1978">
        <v>530</v>
      </c>
      <c r="Q1978">
        <v>482</v>
      </c>
      <c r="R1978">
        <v>430</v>
      </c>
      <c r="S1978">
        <v>447</v>
      </c>
      <c r="T1978">
        <v>400</v>
      </c>
      <c r="U1978">
        <v>413</v>
      </c>
      <c r="V1978">
        <v>439</v>
      </c>
      <c r="W1978">
        <v>441</v>
      </c>
      <c r="X1978">
        <v>422</v>
      </c>
      <c r="Y1978">
        <v>397</v>
      </c>
    </row>
    <row r="1979" spans="1:25" x14ac:dyDescent="0.3">
      <c r="A1979" t="s">
        <v>8</v>
      </c>
      <c r="B1979" t="s">
        <v>7</v>
      </c>
      <c r="C1979" t="s">
        <v>245</v>
      </c>
      <c r="D1979" t="s">
        <v>307</v>
      </c>
      <c r="E1979">
        <v>65</v>
      </c>
      <c r="F1979">
        <v>290</v>
      </c>
      <c r="G1979">
        <v>282</v>
      </c>
      <c r="H1979">
        <v>259</v>
      </c>
      <c r="I1979">
        <v>284</v>
      </c>
      <c r="J1979">
        <v>266</v>
      </c>
      <c r="K1979">
        <v>269</v>
      </c>
      <c r="L1979">
        <v>300</v>
      </c>
      <c r="M1979">
        <v>343</v>
      </c>
      <c r="N1979">
        <v>399</v>
      </c>
      <c r="O1979">
        <v>374</v>
      </c>
      <c r="P1979">
        <v>352</v>
      </c>
      <c r="Q1979">
        <v>528</v>
      </c>
      <c r="R1979">
        <v>476</v>
      </c>
      <c r="S1979">
        <v>423</v>
      </c>
      <c r="T1979">
        <v>442</v>
      </c>
      <c r="U1979">
        <v>394</v>
      </c>
      <c r="V1979">
        <v>411</v>
      </c>
      <c r="W1979">
        <v>434</v>
      </c>
      <c r="X1979">
        <v>437</v>
      </c>
      <c r="Y1979">
        <v>420</v>
      </c>
    </row>
    <row r="1980" spans="1:25" x14ac:dyDescent="0.3">
      <c r="A1980" t="s">
        <v>8</v>
      </c>
      <c r="B1980" t="s">
        <v>7</v>
      </c>
      <c r="C1980" t="s">
        <v>245</v>
      </c>
      <c r="D1980" t="s">
        <v>307</v>
      </c>
      <c r="E1980">
        <v>66</v>
      </c>
      <c r="F1980">
        <v>274</v>
      </c>
      <c r="G1980">
        <v>286</v>
      </c>
      <c r="H1980">
        <v>280</v>
      </c>
      <c r="I1980">
        <v>254</v>
      </c>
      <c r="J1980">
        <v>283</v>
      </c>
      <c r="K1980">
        <v>261</v>
      </c>
      <c r="L1980">
        <v>265</v>
      </c>
      <c r="M1980">
        <v>295</v>
      </c>
      <c r="N1980">
        <v>345</v>
      </c>
      <c r="O1980">
        <v>395</v>
      </c>
      <c r="P1980">
        <v>370</v>
      </c>
      <c r="Q1980">
        <v>349</v>
      </c>
      <c r="R1980">
        <v>520</v>
      </c>
      <c r="S1980">
        <v>474</v>
      </c>
      <c r="T1980">
        <v>414</v>
      </c>
      <c r="U1980">
        <v>445</v>
      </c>
      <c r="V1980">
        <v>383</v>
      </c>
      <c r="W1980">
        <v>401</v>
      </c>
      <c r="X1980">
        <v>435</v>
      </c>
      <c r="Y1980">
        <v>431</v>
      </c>
    </row>
    <row r="1981" spans="1:25" x14ac:dyDescent="0.3">
      <c r="A1981" t="s">
        <v>8</v>
      </c>
      <c r="B1981" t="s">
        <v>7</v>
      </c>
      <c r="C1981" t="s">
        <v>245</v>
      </c>
      <c r="D1981" t="s">
        <v>307</v>
      </c>
      <c r="E1981">
        <v>67</v>
      </c>
      <c r="F1981">
        <v>288</v>
      </c>
      <c r="G1981">
        <v>276</v>
      </c>
      <c r="H1981">
        <v>283</v>
      </c>
      <c r="I1981">
        <v>273</v>
      </c>
      <c r="J1981">
        <v>252</v>
      </c>
      <c r="K1981">
        <v>279</v>
      </c>
      <c r="L1981">
        <v>260</v>
      </c>
      <c r="M1981">
        <v>259</v>
      </c>
      <c r="N1981">
        <v>288</v>
      </c>
      <c r="O1981">
        <v>336</v>
      </c>
      <c r="P1981">
        <v>388</v>
      </c>
      <c r="Q1981">
        <v>362</v>
      </c>
      <c r="R1981">
        <v>344</v>
      </c>
      <c r="S1981">
        <v>509</v>
      </c>
      <c r="T1981">
        <v>474</v>
      </c>
      <c r="U1981">
        <v>411</v>
      </c>
      <c r="V1981">
        <v>440</v>
      </c>
      <c r="W1981">
        <v>376</v>
      </c>
      <c r="X1981">
        <v>394</v>
      </c>
      <c r="Y1981">
        <v>425</v>
      </c>
    </row>
    <row r="1982" spans="1:25" x14ac:dyDescent="0.3">
      <c r="A1982" t="s">
        <v>8</v>
      </c>
      <c r="B1982" t="s">
        <v>7</v>
      </c>
      <c r="C1982" t="s">
        <v>245</v>
      </c>
      <c r="D1982" t="s">
        <v>307</v>
      </c>
      <c r="E1982">
        <v>68</v>
      </c>
      <c r="F1982">
        <v>280</v>
      </c>
      <c r="G1982">
        <v>284</v>
      </c>
      <c r="H1982">
        <v>270</v>
      </c>
      <c r="I1982">
        <v>279</v>
      </c>
      <c r="J1982">
        <v>263</v>
      </c>
      <c r="K1982">
        <v>247</v>
      </c>
      <c r="L1982">
        <v>276</v>
      </c>
      <c r="M1982">
        <v>252</v>
      </c>
      <c r="N1982">
        <v>255</v>
      </c>
      <c r="O1982">
        <v>282</v>
      </c>
      <c r="P1982">
        <v>331</v>
      </c>
      <c r="Q1982">
        <v>388</v>
      </c>
      <c r="R1982">
        <v>361</v>
      </c>
      <c r="S1982">
        <v>335</v>
      </c>
      <c r="T1982">
        <v>506</v>
      </c>
      <c r="U1982">
        <v>470</v>
      </c>
      <c r="V1982">
        <v>410</v>
      </c>
      <c r="W1982">
        <v>435</v>
      </c>
      <c r="X1982">
        <v>370</v>
      </c>
      <c r="Y1982">
        <v>385</v>
      </c>
    </row>
    <row r="1983" spans="1:25" x14ac:dyDescent="0.3">
      <c r="A1983" t="s">
        <v>8</v>
      </c>
      <c r="B1983" t="s">
        <v>7</v>
      </c>
      <c r="C1983" t="s">
        <v>245</v>
      </c>
      <c r="D1983" t="s">
        <v>307</v>
      </c>
      <c r="E1983">
        <v>69</v>
      </c>
      <c r="F1983">
        <v>282</v>
      </c>
      <c r="G1983">
        <v>277</v>
      </c>
      <c r="H1983">
        <v>273</v>
      </c>
      <c r="I1983">
        <v>263</v>
      </c>
      <c r="J1983">
        <v>271</v>
      </c>
      <c r="K1983">
        <v>253</v>
      </c>
      <c r="L1983">
        <v>245</v>
      </c>
      <c r="M1983">
        <v>274</v>
      </c>
      <c r="N1983">
        <v>247</v>
      </c>
      <c r="O1983">
        <v>250</v>
      </c>
      <c r="P1983">
        <v>278</v>
      </c>
      <c r="Q1983">
        <v>325</v>
      </c>
      <c r="R1983">
        <v>388</v>
      </c>
      <c r="S1983">
        <v>350</v>
      </c>
      <c r="T1983">
        <v>325</v>
      </c>
      <c r="U1983">
        <v>497</v>
      </c>
      <c r="V1983">
        <v>463</v>
      </c>
      <c r="W1983">
        <v>394</v>
      </c>
      <c r="X1983">
        <v>432</v>
      </c>
      <c r="Y1983">
        <v>357</v>
      </c>
    </row>
    <row r="1984" spans="1:25" x14ac:dyDescent="0.3">
      <c r="A1984" t="s">
        <v>8</v>
      </c>
      <c r="B1984" t="s">
        <v>7</v>
      </c>
      <c r="C1984" t="s">
        <v>245</v>
      </c>
      <c r="D1984" t="s">
        <v>307</v>
      </c>
      <c r="E1984">
        <v>70</v>
      </c>
      <c r="F1984">
        <v>274</v>
      </c>
      <c r="G1984">
        <v>278</v>
      </c>
      <c r="H1984">
        <v>267</v>
      </c>
      <c r="I1984">
        <v>262</v>
      </c>
      <c r="J1984">
        <v>259</v>
      </c>
      <c r="K1984">
        <v>265</v>
      </c>
      <c r="L1984">
        <v>244</v>
      </c>
      <c r="M1984">
        <v>245</v>
      </c>
      <c r="N1984">
        <v>267</v>
      </c>
      <c r="O1984">
        <v>241</v>
      </c>
      <c r="P1984">
        <v>241</v>
      </c>
      <c r="Q1984">
        <v>275</v>
      </c>
      <c r="R1984">
        <v>321</v>
      </c>
      <c r="S1984">
        <v>377</v>
      </c>
      <c r="T1984">
        <v>341</v>
      </c>
      <c r="U1984">
        <v>317</v>
      </c>
      <c r="V1984">
        <v>488</v>
      </c>
      <c r="W1984">
        <v>459</v>
      </c>
      <c r="X1984">
        <v>394</v>
      </c>
      <c r="Y1984">
        <v>427</v>
      </c>
    </row>
    <row r="1985" spans="1:25" x14ac:dyDescent="0.3">
      <c r="A1985" t="s">
        <v>8</v>
      </c>
      <c r="B1985" t="s">
        <v>7</v>
      </c>
      <c r="C1985" t="s">
        <v>245</v>
      </c>
      <c r="D1985" t="s">
        <v>307</v>
      </c>
      <c r="E1985">
        <v>71</v>
      </c>
      <c r="F1985">
        <v>239</v>
      </c>
      <c r="G1985">
        <v>265</v>
      </c>
      <c r="H1985">
        <v>272</v>
      </c>
      <c r="I1985">
        <v>266</v>
      </c>
      <c r="J1985">
        <v>255</v>
      </c>
      <c r="K1985">
        <v>253</v>
      </c>
      <c r="L1985">
        <v>260</v>
      </c>
      <c r="M1985">
        <v>237</v>
      </c>
      <c r="N1985">
        <v>246</v>
      </c>
      <c r="O1985">
        <v>268</v>
      </c>
      <c r="P1985">
        <v>237</v>
      </c>
      <c r="Q1985">
        <v>239</v>
      </c>
      <c r="R1985">
        <v>271</v>
      </c>
      <c r="S1985">
        <v>316</v>
      </c>
      <c r="T1985">
        <v>370</v>
      </c>
      <c r="U1985">
        <v>335</v>
      </c>
      <c r="V1985">
        <v>318</v>
      </c>
      <c r="W1985">
        <v>486</v>
      </c>
      <c r="X1985">
        <v>450</v>
      </c>
      <c r="Y1985">
        <v>383</v>
      </c>
    </row>
    <row r="1986" spans="1:25" x14ac:dyDescent="0.3">
      <c r="A1986" t="s">
        <v>8</v>
      </c>
      <c r="B1986" t="s">
        <v>7</v>
      </c>
      <c r="C1986" t="s">
        <v>245</v>
      </c>
      <c r="D1986" t="s">
        <v>307</v>
      </c>
      <c r="E1986">
        <v>72</v>
      </c>
      <c r="F1986">
        <v>270</v>
      </c>
      <c r="G1986">
        <v>236</v>
      </c>
      <c r="H1986">
        <v>256</v>
      </c>
      <c r="I1986">
        <v>271</v>
      </c>
      <c r="J1986">
        <v>255</v>
      </c>
      <c r="K1986">
        <v>249</v>
      </c>
      <c r="L1986">
        <v>247</v>
      </c>
      <c r="M1986">
        <v>253</v>
      </c>
      <c r="N1986">
        <v>226</v>
      </c>
      <c r="O1986">
        <v>240</v>
      </c>
      <c r="P1986">
        <v>266</v>
      </c>
      <c r="Q1986">
        <v>233</v>
      </c>
      <c r="R1986">
        <v>234</v>
      </c>
      <c r="S1986">
        <v>270</v>
      </c>
      <c r="T1986">
        <v>306</v>
      </c>
      <c r="U1986">
        <v>365</v>
      </c>
      <c r="V1986">
        <v>330</v>
      </c>
      <c r="W1986">
        <v>305</v>
      </c>
      <c r="X1986">
        <v>471</v>
      </c>
      <c r="Y1986">
        <v>441</v>
      </c>
    </row>
    <row r="1987" spans="1:25" x14ac:dyDescent="0.3">
      <c r="A1987" t="s">
        <v>8</v>
      </c>
      <c r="B1987" t="s">
        <v>7</v>
      </c>
      <c r="C1987" t="s">
        <v>245</v>
      </c>
      <c r="D1987" t="s">
        <v>307</v>
      </c>
      <c r="E1987">
        <v>73</v>
      </c>
      <c r="F1987">
        <v>232</v>
      </c>
      <c r="G1987">
        <v>262</v>
      </c>
      <c r="H1987">
        <v>228</v>
      </c>
      <c r="I1987">
        <v>245</v>
      </c>
      <c r="J1987">
        <v>265</v>
      </c>
      <c r="K1987">
        <v>245</v>
      </c>
      <c r="L1987">
        <v>251</v>
      </c>
      <c r="M1987">
        <v>238</v>
      </c>
      <c r="N1987">
        <v>247</v>
      </c>
      <c r="O1987">
        <v>223</v>
      </c>
      <c r="P1987">
        <v>242</v>
      </c>
      <c r="Q1987">
        <v>262</v>
      </c>
      <c r="R1987">
        <v>223</v>
      </c>
      <c r="S1987">
        <v>230</v>
      </c>
      <c r="T1987">
        <v>259</v>
      </c>
      <c r="U1987">
        <v>301</v>
      </c>
      <c r="V1987">
        <v>358</v>
      </c>
      <c r="W1987">
        <v>328</v>
      </c>
      <c r="X1987">
        <v>303</v>
      </c>
      <c r="Y1987">
        <v>460</v>
      </c>
    </row>
    <row r="1988" spans="1:25" x14ac:dyDescent="0.3">
      <c r="A1988" t="s">
        <v>8</v>
      </c>
      <c r="B1988" t="s">
        <v>7</v>
      </c>
      <c r="C1988" t="s">
        <v>245</v>
      </c>
      <c r="D1988" t="s">
        <v>307</v>
      </c>
      <c r="E1988">
        <v>74</v>
      </c>
      <c r="F1988">
        <v>273</v>
      </c>
      <c r="G1988">
        <v>225</v>
      </c>
      <c r="H1988">
        <v>248</v>
      </c>
      <c r="I1988">
        <v>225</v>
      </c>
      <c r="J1988">
        <v>239</v>
      </c>
      <c r="K1988">
        <v>255</v>
      </c>
      <c r="L1988">
        <v>240</v>
      </c>
      <c r="M1988">
        <v>244</v>
      </c>
      <c r="N1988">
        <v>235</v>
      </c>
      <c r="O1988">
        <v>240</v>
      </c>
      <c r="P1988">
        <v>215</v>
      </c>
      <c r="Q1988">
        <v>233</v>
      </c>
      <c r="R1988">
        <v>253</v>
      </c>
      <c r="S1988">
        <v>218</v>
      </c>
      <c r="T1988">
        <v>229</v>
      </c>
      <c r="U1988">
        <v>251</v>
      </c>
      <c r="V1988">
        <v>295</v>
      </c>
      <c r="W1988">
        <v>346</v>
      </c>
      <c r="X1988">
        <v>324</v>
      </c>
      <c r="Y1988">
        <v>297</v>
      </c>
    </row>
    <row r="1989" spans="1:25" x14ac:dyDescent="0.3">
      <c r="A1989" t="s">
        <v>8</v>
      </c>
      <c r="B1989" t="s">
        <v>7</v>
      </c>
      <c r="C1989" t="s">
        <v>245</v>
      </c>
      <c r="D1989" t="s">
        <v>307</v>
      </c>
      <c r="E1989">
        <v>75</v>
      </c>
      <c r="F1989">
        <v>245</v>
      </c>
      <c r="G1989">
        <v>267</v>
      </c>
      <c r="H1989">
        <v>215</v>
      </c>
      <c r="I1989">
        <v>230</v>
      </c>
      <c r="J1989">
        <v>219</v>
      </c>
      <c r="K1989">
        <v>239</v>
      </c>
      <c r="L1989">
        <v>250</v>
      </c>
      <c r="M1989">
        <v>240</v>
      </c>
      <c r="N1989">
        <v>238</v>
      </c>
      <c r="O1989">
        <v>227</v>
      </c>
      <c r="P1989">
        <v>238</v>
      </c>
      <c r="Q1989">
        <v>211</v>
      </c>
      <c r="R1989">
        <v>224</v>
      </c>
      <c r="S1989">
        <v>243</v>
      </c>
      <c r="T1989">
        <v>211</v>
      </c>
      <c r="U1989">
        <v>224</v>
      </c>
      <c r="V1989">
        <v>239</v>
      </c>
      <c r="W1989">
        <v>288</v>
      </c>
      <c r="X1989">
        <v>333</v>
      </c>
      <c r="Y1989">
        <v>308</v>
      </c>
    </row>
    <row r="1990" spans="1:25" x14ac:dyDescent="0.3">
      <c r="A1990" t="s">
        <v>8</v>
      </c>
      <c r="B1990" t="s">
        <v>7</v>
      </c>
      <c r="C1990" t="s">
        <v>245</v>
      </c>
      <c r="D1990" t="s">
        <v>307</v>
      </c>
      <c r="E1990">
        <v>76</v>
      </c>
      <c r="F1990">
        <v>248</v>
      </c>
      <c r="G1990">
        <v>230</v>
      </c>
      <c r="H1990">
        <v>253</v>
      </c>
      <c r="I1990">
        <v>206</v>
      </c>
      <c r="J1990">
        <v>223</v>
      </c>
      <c r="K1990">
        <v>214</v>
      </c>
      <c r="L1990">
        <v>232</v>
      </c>
      <c r="M1990">
        <v>237</v>
      </c>
      <c r="N1990">
        <v>230</v>
      </c>
      <c r="O1990">
        <v>229</v>
      </c>
      <c r="P1990">
        <v>217</v>
      </c>
      <c r="Q1990">
        <v>230</v>
      </c>
      <c r="R1990">
        <v>207</v>
      </c>
      <c r="S1990">
        <v>223</v>
      </c>
      <c r="T1990">
        <v>236</v>
      </c>
      <c r="U1990">
        <v>210</v>
      </c>
      <c r="V1990">
        <v>223</v>
      </c>
      <c r="W1990">
        <v>233</v>
      </c>
      <c r="X1990">
        <v>288</v>
      </c>
      <c r="Y1990">
        <v>315</v>
      </c>
    </row>
    <row r="1991" spans="1:25" x14ac:dyDescent="0.3">
      <c r="A1991" t="s">
        <v>8</v>
      </c>
      <c r="B1991" t="s">
        <v>7</v>
      </c>
      <c r="C1991" t="s">
        <v>245</v>
      </c>
      <c r="D1991" t="s">
        <v>307</v>
      </c>
      <c r="E1991">
        <v>77</v>
      </c>
      <c r="F1991">
        <v>250</v>
      </c>
      <c r="G1991">
        <v>242</v>
      </c>
      <c r="H1991">
        <v>221</v>
      </c>
      <c r="I1991">
        <v>243</v>
      </c>
      <c r="J1991">
        <v>201</v>
      </c>
      <c r="K1991">
        <v>216</v>
      </c>
      <c r="L1991">
        <v>205</v>
      </c>
      <c r="M1991">
        <v>229</v>
      </c>
      <c r="N1991">
        <v>229</v>
      </c>
      <c r="O1991">
        <v>225</v>
      </c>
      <c r="P1991">
        <v>221</v>
      </c>
      <c r="Q1991">
        <v>215</v>
      </c>
      <c r="R1991">
        <v>227</v>
      </c>
      <c r="S1991">
        <v>203</v>
      </c>
      <c r="T1991">
        <v>215</v>
      </c>
      <c r="U1991">
        <v>233</v>
      </c>
      <c r="V1991">
        <v>206</v>
      </c>
      <c r="W1991">
        <v>220</v>
      </c>
      <c r="X1991">
        <v>228</v>
      </c>
      <c r="Y1991">
        <v>274</v>
      </c>
    </row>
    <row r="1992" spans="1:25" x14ac:dyDescent="0.3">
      <c r="A1992" t="s">
        <v>8</v>
      </c>
      <c r="B1992" t="s">
        <v>7</v>
      </c>
      <c r="C1992" t="s">
        <v>245</v>
      </c>
      <c r="D1992" t="s">
        <v>307</v>
      </c>
      <c r="E1992">
        <v>78</v>
      </c>
      <c r="F1992">
        <v>221</v>
      </c>
      <c r="G1992">
        <v>235</v>
      </c>
      <c r="H1992">
        <v>238</v>
      </c>
      <c r="I1992">
        <v>211</v>
      </c>
      <c r="J1992">
        <v>225</v>
      </c>
      <c r="K1992">
        <v>193</v>
      </c>
      <c r="L1992">
        <v>210</v>
      </c>
      <c r="M1992">
        <v>196</v>
      </c>
      <c r="N1992">
        <v>219</v>
      </c>
      <c r="O1992">
        <v>220</v>
      </c>
      <c r="P1992">
        <v>217</v>
      </c>
      <c r="Q1992">
        <v>209</v>
      </c>
      <c r="R1992">
        <v>206</v>
      </c>
      <c r="S1992">
        <v>221</v>
      </c>
      <c r="T1992">
        <v>198</v>
      </c>
      <c r="U1992">
        <v>202</v>
      </c>
      <c r="V1992">
        <v>226</v>
      </c>
      <c r="W1992">
        <v>198</v>
      </c>
      <c r="X1992">
        <v>207</v>
      </c>
      <c r="Y1992">
        <v>221</v>
      </c>
    </row>
    <row r="1993" spans="1:25" x14ac:dyDescent="0.3">
      <c r="A1993" t="s">
        <v>8</v>
      </c>
      <c r="B1993" t="s">
        <v>7</v>
      </c>
      <c r="C1993" t="s">
        <v>245</v>
      </c>
      <c r="D1993" t="s">
        <v>307</v>
      </c>
      <c r="E1993">
        <v>79</v>
      </c>
      <c r="F1993">
        <v>239</v>
      </c>
      <c r="G1993">
        <v>209</v>
      </c>
      <c r="H1993">
        <v>224</v>
      </c>
      <c r="I1993">
        <v>234</v>
      </c>
      <c r="J1993">
        <v>197</v>
      </c>
      <c r="K1993">
        <v>212</v>
      </c>
      <c r="L1993">
        <v>193</v>
      </c>
      <c r="M1993">
        <v>198</v>
      </c>
      <c r="N1993">
        <v>194</v>
      </c>
      <c r="O1993">
        <v>210</v>
      </c>
      <c r="P1993">
        <v>208</v>
      </c>
      <c r="Q1993">
        <v>201</v>
      </c>
      <c r="R1993">
        <v>199</v>
      </c>
      <c r="S1993">
        <v>194</v>
      </c>
      <c r="T1993">
        <v>209</v>
      </c>
      <c r="U1993">
        <v>196</v>
      </c>
      <c r="V1993">
        <v>201</v>
      </c>
      <c r="W1993">
        <v>218</v>
      </c>
      <c r="X1993">
        <v>192</v>
      </c>
      <c r="Y1993">
        <v>198</v>
      </c>
    </row>
    <row r="1994" spans="1:25" x14ac:dyDescent="0.3">
      <c r="A1994" t="s">
        <v>8</v>
      </c>
      <c r="B1994" t="s">
        <v>7</v>
      </c>
      <c r="C1994" t="s">
        <v>245</v>
      </c>
      <c r="D1994" t="s">
        <v>307</v>
      </c>
      <c r="E1994">
        <v>80</v>
      </c>
      <c r="F1994">
        <v>237</v>
      </c>
      <c r="G1994">
        <v>238</v>
      </c>
      <c r="H1994">
        <v>194</v>
      </c>
      <c r="I1994">
        <v>212</v>
      </c>
      <c r="J1994">
        <v>224</v>
      </c>
      <c r="K1994">
        <v>187</v>
      </c>
      <c r="L1994">
        <v>203</v>
      </c>
      <c r="M1994">
        <v>183</v>
      </c>
      <c r="N1994">
        <v>186</v>
      </c>
      <c r="O1994">
        <v>194</v>
      </c>
      <c r="P1994">
        <v>200</v>
      </c>
      <c r="Q1994">
        <v>201</v>
      </c>
      <c r="R1994">
        <v>189</v>
      </c>
      <c r="S1994">
        <v>190</v>
      </c>
      <c r="T1994">
        <v>187</v>
      </c>
      <c r="U1994">
        <v>207</v>
      </c>
      <c r="V1994">
        <v>181</v>
      </c>
      <c r="W1994">
        <v>189</v>
      </c>
      <c r="X1994">
        <v>213</v>
      </c>
      <c r="Y1994">
        <v>178</v>
      </c>
    </row>
    <row r="1995" spans="1:25" x14ac:dyDescent="0.3">
      <c r="A1995" t="s">
        <v>8</v>
      </c>
      <c r="B1995" t="s">
        <v>7</v>
      </c>
      <c r="C1995" t="s">
        <v>245</v>
      </c>
      <c r="D1995" t="s">
        <v>307</v>
      </c>
      <c r="E1995">
        <v>81</v>
      </c>
      <c r="F1995">
        <v>213</v>
      </c>
      <c r="G1995">
        <v>228</v>
      </c>
      <c r="H1995">
        <v>224</v>
      </c>
      <c r="I1995">
        <v>185</v>
      </c>
      <c r="J1995">
        <v>197</v>
      </c>
      <c r="K1995">
        <v>216</v>
      </c>
      <c r="L1995">
        <v>180</v>
      </c>
      <c r="M1995">
        <v>192</v>
      </c>
      <c r="N1995">
        <v>168</v>
      </c>
      <c r="O1995">
        <v>179</v>
      </c>
      <c r="P1995">
        <v>186</v>
      </c>
      <c r="Q1995">
        <v>188</v>
      </c>
      <c r="R1995">
        <v>188</v>
      </c>
      <c r="S1995">
        <v>177</v>
      </c>
      <c r="T1995">
        <v>181</v>
      </c>
      <c r="U1995">
        <v>176</v>
      </c>
      <c r="V1995">
        <v>198</v>
      </c>
      <c r="W1995">
        <v>171</v>
      </c>
      <c r="X1995">
        <v>185</v>
      </c>
      <c r="Y1995">
        <v>204</v>
      </c>
    </row>
    <row r="1996" spans="1:25" x14ac:dyDescent="0.3">
      <c r="A1996" t="s">
        <v>8</v>
      </c>
      <c r="B1996" t="s">
        <v>7</v>
      </c>
      <c r="C1996" t="s">
        <v>245</v>
      </c>
      <c r="D1996" t="s">
        <v>307</v>
      </c>
      <c r="E1996">
        <v>82</v>
      </c>
      <c r="F1996">
        <v>147</v>
      </c>
      <c r="G1996">
        <v>204</v>
      </c>
      <c r="H1996">
        <v>220</v>
      </c>
      <c r="I1996">
        <v>214</v>
      </c>
      <c r="J1996">
        <v>177</v>
      </c>
      <c r="K1996">
        <v>187</v>
      </c>
      <c r="L1996">
        <v>206</v>
      </c>
      <c r="M1996">
        <v>172</v>
      </c>
      <c r="N1996">
        <v>179</v>
      </c>
      <c r="O1996">
        <v>158</v>
      </c>
      <c r="P1996">
        <v>164</v>
      </c>
      <c r="Q1996">
        <v>180</v>
      </c>
      <c r="R1996">
        <v>174</v>
      </c>
      <c r="S1996">
        <v>183</v>
      </c>
      <c r="T1996">
        <v>161</v>
      </c>
      <c r="U1996">
        <v>169</v>
      </c>
      <c r="V1996">
        <v>165</v>
      </c>
      <c r="W1996">
        <v>186</v>
      </c>
      <c r="X1996">
        <v>159</v>
      </c>
      <c r="Y1996">
        <v>177</v>
      </c>
    </row>
    <row r="1997" spans="1:25" x14ac:dyDescent="0.3">
      <c r="A1997" t="s">
        <v>8</v>
      </c>
      <c r="B1997" t="s">
        <v>7</v>
      </c>
      <c r="C1997" t="s">
        <v>245</v>
      </c>
      <c r="D1997" t="s">
        <v>307</v>
      </c>
      <c r="E1997">
        <v>83</v>
      </c>
      <c r="F1997">
        <v>113</v>
      </c>
      <c r="G1997">
        <v>137</v>
      </c>
      <c r="H1997">
        <v>191</v>
      </c>
      <c r="I1997">
        <v>213</v>
      </c>
      <c r="J1997">
        <v>192</v>
      </c>
      <c r="K1997">
        <v>165</v>
      </c>
      <c r="L1997">
        <v>177</v>
      </c>
      <c r="M1997">
        <v>196</v>
      </c>
      <c r="N1997">
        <v>156</v>
      </c>
      <c r="O1997">
        <v>167</v>
      </c>
      <c r="P1997">
        <v>148</v>
      </c>
      <c r="Q1997">
        <v>155</v>
      </c>
      <c r="R1997">
        <v>170</v>
      </c>
      <c r="S1997">
        <v>162</v>
      </c>
      <c r="T1997">
        <v>170</v>
      </c>
      <c r="U1997">
        <v>155</v>
      </c>
      <c r="V1997">
        <v>165</v>
      </c>
      <c r="W1997">
        <v>159</v>
      </c>
      <c r="X1997">
        <v>172</v>
      </c>
      <c r="Y1997">
        <v>158</v>
      </c>
    </row>
    <row r="1998" spans="1:25" x14ac:dyDescent="0.3">
      <c r="A1998" t="s">
        <v>8</v>
      </c>
      <c r="B1998" t="s">
        <v>7</v>
      </c>
      <c r="C1998" t="s">
        <v>245</v>
      </c>
      <c r="D1998" t="s">
        <v>307</v>
      </c>
      <c r="E1998">
        <v>84</v>
      </c>
      <c r="F1998">
        <v>124</v>
      </c>
      <c r="G1998">
        <v>101</v>
      </c>
      <c r="H1998">
        <v>133</v>
      </c>
      <c r="I1998">
        <v>179</v>
      </c>
      <c r="J1998">
        <v>198</v>
      </c>
      <c r="K1998">
        <v>168</v>
      </c>
      <c r="L1998">
        <v>147</v>
      </c>
      <c r="M1998">
        <v>165</v>
      </c>
      <c r="N1998">
        <v>183</v>
      </c>
      <c r="O1998">
        <v>143</v>
      </c>
      <c r="P1998">
        <v>153</v>
      </c>
      <c r="Q1998">
        <v>141</v>
      </c>
      <c r="R1998">
        <v>135</v>
      </c>
      <c r="S1998">
        <v>163</v>
      </c>
      <c r="T1998">
        <v>151</v>
      </c>
      <c r="U1998">
        <v>158</v>
      </c>
      <c r="V1998">
        <v>139</v>
      </c>
      <c r="W1998">
        <v>166</v>
      </c>
      <c r="X1998">
        <v>153</v>
      </c>
      <c r="Y1998">
        <v>163</v>
      </c>
    </row>
    <row r="1999" spans="1:25" x14ac:dyDescent="0.3">
      <c r="A1999" t="s">
        <v>8</v>
      </c>
      <c r="B1999" t="s">
        <v>7</v>
      </c>
      <c r="C1999" t="s">
        <v>245</v>
      </c>
      <c r="D1999" t="s">
        <v>307</v>
      </c>
      <c r="E1999">
        <v>85</v>
      </c>
      <c r="F1999">
        <v>131</v>
      </c>
      <c r="G1999">
        <v>113</v>
      </c>
      <c r="H1999">
        <v>96</v>
      </c>
      <c r="I1999">
        <v>114</v>
      </c>
      <c r="J1999">
        <v>156</v>
      </c>
      <c r="K1999">
        <v>176</v>
      </c>
      <c r="L1999">
        <v>153</v>
      </c>
      <c r="M1999">
        <v>136</v>
      </c>
      <c r="N1999">
        <v>145</v>
      </c>
      <c r="O1999">
        <v>164</v>
      </c>
      <c r="P1999">
        <v>133</v>
      </c>
      <c r="Q1999">
        <v>138</v>
      </c>
      <c r="R1999">
        <v>133</v>
      </c>
      <c r="S1999">
        <v>125</v>
      </c>
      <c r="T1999">
        <v>150</v>
      </c>
      <c r="U1999">
        <v>140</v>
      </c>
      <c r="V1999">
        <v>157</v>
      </c>
      <c r="W1999">
        <v>126</v>
      </c>
      <c r="X1999">
        <v>153</v>
      </c>
      <c r="Y1999">
        <v>139</v>
      </c>
    </row>
    <row r="2000" spans="1:25" x14ac:dyDescent="0.3">
      <c r="A2000" t="s">
        <v>8</v>
      </c>
      <c r="B2000" t="s">
        <v>7</v>
      </c>
      <c r="C2000" t="s">
        <v>245</v>
      </c>
      <c r="D2000" t="s">
        <v>307</v>
      </c>
      <c r="E2000">
        <v>86</v>
      </c>
      <c r="F2000">
        <v>110</v>
      </c>
      <c r="G2000">
        <v>113</v>
      </c>
      <c r="H2000">
        <v>93</v>
      </c>
      <c r="I2000">
        <v>87</v>
      </c>
      <c r="J2000">
        <v>103</v>
      </c>
      <c r="K2000">
        <v>139</v>
      </c>
      <c r="L2000">
        <v>162</v>
      </c>
      <c r="M2000">
        <v>140</v>
      </c>
      <c r="N2000">
        <v>113</v>
      </c>
      <c r="O2000">
        <v>137</v>
      </c>
      <c r="P2000">
        <v>146</v>
      </c>
      <c r="Q2000">
        <v>118</v>
      </c>
      <c r="R2000">
        <v>130</v>
      </c>
      <c r="S2000">
        <v>124</v>
      </c>
      <c r="T2000">
        <v>117</v>
      </c>
      <c r="U2000">
        <v>132</v>
      </c>
      <c r="V2000">
        <v>124</v>
      </c>
      <c r="W2000">
        <v>144</v>
      </c>
      <c r="X2000">
        <v>118</v>
      </c>
      <c r="Y2000">
        <v>129</v>
      </c>
    </row>
    <row r="2001" spans="1:25" x14ac:dyDescent="0.3">
      <c r="A2001" t="s">
        <v>8</v>
      </c>
      <c r="B2001" t="s">
        <v>7</v>
      </c>
      <c r="C2001" t="s">
        <v>245</v>
      </c>
      <c r="D2001" t="s">
        <v>307</v>
      </c>
      <c r="E2001">
        <v>87</v>
      </c>
      <c r="F2001">
        <v>120</v>
      </c>
      <c r="G2001">
        <v>96</v>
      </c>
      <c r="H2001">
        <v>99</v>
      </c>
      <c r="I2001">
        <v>85</v>
      </c>
      <c r="J2001">
        <v>77</v>
      </c>
      <c r="K2001">
        <v>95</v>
      </c>
      <c r="L2001">
        <v>119</v>
      </c>
      <c r="M2001">
        <v>145</v>
      </c>
      <c r="N2001">
        <v>122</v>
      </c>
      <c r="O2001">
        <v>105</v>
      </c>
      <c r="P2001">
        <v>114</v>
      </c>
      <c r="Q2001">
        <v>138</v>
      </c>
      <c r="R2001">
        <v>104</v>
      </c>
      <c r="S2001">
        <v>122</v>
      </c>
      <c r="T2001">
        <v>111</v>
      </c>
      <c r="U2001">
        <v>113</v>
      </c>
      <c r="V2001">
        <v>121</v>
      </c>
      <c r="W2001">
        <v>110</v>
      </c>
      <c r="X2001">
        <v>138</v>
      </c>
      <c r="Y2001">
        <v>102</v>
      </c>
    </row>
    <row r="2002" spans="1:25" x14ac:dyDescent="0.3">
      <c r="A2002" t="s">
        <v>8</v>
      </c>
      <c r="B2002" t="s">
        <v>7</v>
      </c>
      <c r="C2002" t="s">
        <v>245</v>
      </c>
      <c r="D2002" t="s">
        <v>307</v>
      </c>
      <c r="E2002">
        <v>88</v>
      </c>
      <c r="F2002">
        <v>92</v>
      </c>
      <c r="G2002">
        <v>107</v>
      </c>
      <c r="H2002">
        <v>88</v>
      </c>
      <c r="I2002">
        <v>87</v>
      </c>
      <c r="J2002">
        <v>76</v>
      </c>
      <c r="K2002">
        <v>75</v>
      </c>
      <c r="L2002">
        <v>84</v>
      </c>
      <c r="M2002">
        <v>101</v>
      </c>
      <c r="N2002">
        <v>131</v>
      </c>
      <c r="O2002">
        <v>109</v>
      </c>
      <c r="P2002">
        <v>93</v>
      </c>
      <c r="Q2002">
        <v>99</v>
      </c>
      <c r="R2002">
        <v>131</v>
      </c>
      <c r="S2002">
        <v>92</v>
      </c>
      <c r="T2002">
        <v>113</v>
      </c>
      <c r="U2002">
        <v>94</v>
      </c>
      <c r="V2002">
        <v>108</v>
      </c>
      <c r="W2002">
        <v>98</v>
      </c>
      <c r="X2002">
        <v>103</v>
      </c>
      <c r="Y2002">
        <v>121</v>
      </c>
    </row>
    <row r="2003" spans="1:25" x14ac:dyDescent="0.3">
      <c r="A2003" t="s">
        <v>8</v>
      </c>
      <c r="B2003" t="s">
        <v>7</v>
      </c>
      <c r="C2003" t="s">
        <v>245</v>
      </c>
      <c r="D2003" t="s">
        <v>307</v>
      </c>
      <c r="E2003">
        <v>89</v>
      </c>
      <c r="F2003">
        <v>84</v>
      </c>
      <c r="G2003">
        <v>82</v>
      </c>
      <c r="H2003">
        <v>102</v>
      </c>
      <c r="I2003">
        <v>71</v>
      </c>
      <c r="J2003">
        <v>74</v>
      </c>
      <c r="K2003">
        <v>62</v>
      </c>
      <c r="L2003">
        <v>72</v>
      </c>
      <c r="M2003">
        <v>68</v>
      </c>
      <c r="N2003">
        <v>86</v>
      </c>
      <c r="O2003">
        <v>114</v>
      </c>
      <c r="P2003">
        <v>100</v>
      </c>
      <c r="Q2003">
        <v>85</v>
      </c>
      <c r="R2003">
        <v>79</v>
      </c>
      <c r="S2003">
        <v>120</v>
      </c>
      <c r="T2003">
        <v>85</v>
      </c>
      <c r="U2003">
        <v>92</v>
      </c>
      <c r="V2003">
        <v>83</v>
      </c>
      <c r="W2003">
        <v>86</v>
      </c>
      <c r="X2003">
        <v>86</v>
      </c>
      <c r="Y2003">
        <v>102</v>
      </c>
    </row>
    <row r="2004" spans="1:25" x14ac:dyDescent="0.3">
      <c r="A2004" t="s">
        <v>8</v>
      </c>
      <c r="B2004" t="s">
        <v>7</v>
      </c>
      <c r="C2004" t="s">
        <v>245</v>
      </c>
      <c r="D2004" t="s">
        <v>307</v>
      </c>
      <c r="E2004">
        <v>90</v>
      </c>
      <c r="F2004">
        <v>272</v>
      </c>
      <c r="G2004">
        <v>271</v>
      </c>
      <c r="H2004">
        <v>279</v>
      </c>
      <c r="I2004">
        <v>299</v>
      </c>
      <c r="J2004">
        <v>292</v>
      </c>
      <c r="K2004">
        <v>285</v>
      </c>
      <c r="L2004">
        <v>298</v>
      </c>
      <c r="M2004">
        <v>311</v>
      </c>
      <c r="N2004">
        <v>289</v>
      </c>
      <c r="O2004">
        <v>311</v>
      </c>
      <c r="P2004">
        <v>354</v>
      </c>
      <c r="Q2004">
        <v>377</v>
      </c>
      <c r="R2004">
        <v>375</v>
      </c>
      <c r="S2004">
        <v>381</v>
      </c>
      <c r="T2004">
        <v>397</v>
      </c>
      <c r="U2004">
        <v>402</v>
      </c>
      <c r="V2004">
        <v>400</v>
      </c>
      <c r="W2004">
        <v>396</v>
      </c>
      <c r="X2004">
        <v>392</v>
      </c>
      <c r="Y2004">
        <v>385</v>
      </c>
    </row>
    <row r="2005" spans="1:25" x14ac:dyDescent="0.3">
      <c r="A2005" t="s">
        <v>6</v>
      </c>
      <c r="B2005" t="s">
        <v>5</v>
      </c>
      <c r="C2005" t="s">
        <v>245</v>
      </c>
      <c r="D2005" t="s">
        <v>306</v>
      </c>
      <c r="E2005">
        <v>0</v>
      </c>
      <c r="F2005">
        <v>557</v>
      </c>
      <c r="G2005">
        <v>559</v>
      </c>
      <c r="H2005">
        <v>561</v>
      </c>
      <c r="I2005">
        <v>587</v>
      </c>
      <c r="J2005">
        <v>551</v>
      </c>
      <c r="K2005">
        <v>595</v>
      </c>
      <c r="L2005">
        <v>615</v>
      </c>
      <c r="M2005">
        <v>659</v>
      </c>
      <c r="N2005">
        <v>657</v>
      </c>
      <c r="O2005">
        <v>604</v>
      </c>
      <c r="P2005">
        <v>674</v>
      </c>
      <c r="Q2005">
        <v>674</v>
      </c>
      <c r="R2005">
        <v>611</v>
      </c>
      <c r="S2005">
        <v>581</v>
      </c>
      <c r="T2005">
        <v>613</v>
      </c>
      <c r="U2005">
        <v>614</v>
      </c>
      <c r="V2005">
        <v>572</v>
      </c>
      <c r="W2005">
        <v>562</v>
      </c>
      <c r="X2005">
        <v>525</v>
      </c>
      <c r="Y2005">
        <v>490</v>
      </c>
    </row>
    <row r="2006" spans="1:25" x14ac:dyDescent="0.3">
      <c r="A2006" t="s">
        <v>6</v>
      </c>
      <c r="B2006" t="s">
        <v>5</v>
      </c>
      <c r="C2006" t="s">
        <v>245</v>
      </c>
      <c r="D2006" t="s">
        <v>306</v>
      </c>
      <c r="E2006">
        <v>1</v>
      </c>
      <c r="F2006">
        <v>537</v>
      </c>
      <c r="G2006">
        <v>575</v>
      </c>
      <c r="H2006">
        <v>559</v>
      </c>
      <c r="I2006">
        <v>568</v>
      </c>
      <c r="J2006">
        <v>583</v>
      </c>
      <c r="K2006">
        <v>562</v>
      </c>
      <c r="L2006">
        <v>595</v>
      </c>
      <c r="M2006">
        <v>631</v>
      </c>
      <c r="N2006">
        <v>677</v>
      </c>
      <c r="O2006">
        <v>642</v>
      </c>
      <c r="P2006">
        <v>615</v>
      </c>
      <c r="Q2006">
        <v>687</v>
      </c>
      <c r="R2006">
        <v>661</v>
      </c>
      <c r="S2006">
        <v>602</v>
      </c>
      <c r="T2006">
        <v>623</v>
      </c>
      <c r="U2006">
        <v>611</v>
      </c>
      <c r="V2006">
        <v>618</v>
      </c>
      <c r="W2006">
        <v>563</v>
      </c>
      <c r="X2006">
        <v>560</v>
      </c>
      <c r="Y2006">
        <v>531</v>
      </c>
    </row>
    <row r="2007" spans="1:25" x14ac:dyDescent="0.3">
      <c r="A2007" t="s">
        <v>6</v>
      </c>
      <c r="B2007" t="s">
        <v>5</v>
      </c>
      <c r="C2007" t="s">
        <v>245</v>
      </c>
      <c r="D2007" t="s">
        <v>306</v>
      </c>
      <c r="E2007">
        <v>2</v>
      </c>
      <c r="F2007">
        <v>588</v>
      </c>
      <c r="G2007">
        <v>552</v>
      </c>
      <c r="H2007">
        <v>584</v>
      </c>
      <c r="I2007">
        <v>577</v>
      </c>
      <c r="J2007">
        <v>563</v>
      </c>
      <c r="K2007">
        <v>597</v>
      </c>
      <c r="L2007">
        <v>568</v>
      </c>
      <c r="M2007">
        <v>614</v>
      </c>
      <c r="N2007">
        <v>646</v>
      </c>
      <c r="O2007">
        <v>675</v>
      </c>
      <c r="P2007">
        <v>646</v>
      </c>
      <c r="Q2007">
        <v>628</v>
      </c>
      <c r="R2007">
        <v>678</v>
      </c>
      <c r="S2007">
        <v>664</v>
      </c>
      <c r="T2007">
        <v>625</v>
      </c>
      <c r="U2007">
        <v>629</v>
      </c>
      <c r="V2007">
        <v>622</v>
      </c>
      <c r="W2007">
        <v>645</v>
      </c>
      <c r="X2007">
        <v>562</v>
      </c>
      <c r="Y2007">
        <v>569</v>
      </c>
    </row>
    <row r="2008" spans="1:25" x14ac:dyDescent="0.3">
      <c r="A2008" t="s">
        <v>6</v>
      </c>
      <c r="B2008" t="s">
        <v>5</v>
      </c>
      <c r="C2008" t="s">
        <v>245</v>
      </c>
      <c r="D2008" t="s">
        <v>306</v>
      </c>
      <c r="E2008">
        <v>3</v>
      </c>
      <c r="F2008">
        <v>591</v>
      </c>
      <c r="G2008">
        <v>591</v>
      </c>
      <c r="H2008">
        <v>574</v>
      </c>
      <c r="I2008">
        <v>589</v>
      </c>
      <c r="J2008">
        <v>577</v>
      </c>
      <c r="K2008">
        <v>572</v>
      </c>
      <c r="L2008">
        <v>609</v>
      </c>
      <c r="M2008">
        <v>576</v>
      </c>
      <c r="N2008">
        <v>625</v>
      </c>
      <c r="O2008">
        <v>671</v>
      </c>
      <c r="P2008">
        <v>676</v>
      </c>
      <c r="Q2008">
        <v>662</v>
      </c>
      <c r="R2008">
        <v>641</v>
      </c>
      <c r="S2008">
        <v>682</v>
      </c>
      <c r="T2008">
        <v>655</v>
      </c>
      <c r="U2008">
        <v>634</v>
      </c>
      <c r="V2008">
        <v>650</v>
      </c>
      <c r="W2008">
        <v>640</v>
      </c>
      <c r="X2008">
        <v>659</v>
      </c>
      <c r="Y2008">
        <v>571</v>
      </c>
    </row>
    <row r="2009" spans="1:25" x14ac:dyDescent="0.3">
      <c r="A2009" t="s">
        <v>6</v>
      </c>
      <c r="B2009" t="s">
        <v>5</v>
      </c>
      <c r="C2009" t="s">
        <v>245</v>
      </c>
      <c r="D2009" t="s">
        <v>306</v>
      </c>
      <c r="E2009">
        <v>4</v>
      </c>
      <c r="F2009">
        <v>633</v>
      </c>
      <c r="G2009">
        <v>619</v>
      </c>
      <c r="H2009">
        <v>609</v>
      </c>
      <c r="I2009">
        <v>587</v>
      </c>
      <c r="J2009">
        <v>585</v>
      </c>
      <c r="K2009">
        <v>584</v>
      </c>
      <c r="L2009">
        <v>572</v>
      </c>
      <c r="M2009">
        <v>612</v>
      </c>
      <c r="N2009">
        <v>581</v>
      </c>
      <c r="O2009">
        <v>637</v>
      </c>
      <c r="P2009">
        <v>672</v>
      </c>
      <c r="Q2009">
        <v>668</v>
      </c>
      <c r="R2009">
        <v>693</v>
      </c>
      <c r="S2009">
        <v>631</v>
      </c>
      <c r="T2009">
        <v>689</v>
      </c>
      <c r="U2009">
        <v>676</v>
      </c>
      <c r="V2009">
        <v>659</v>
      </c>
      <c r="W2009">
        <v>673</v>
      </c>
      <c r="X2009">
        <v>642</v>
      </c>
      <c r="Y2009">
        <v>668</v>
      </c>
    </row>
    <row r="2010" spans="1:25" x14ac:dyDescent="0.3">
      <c r="A2010" t="s">
        <v>6</v>
      </c>
      <c r="B2010" t="s">
        <v>5</v>
      </c>
      <c r="C2010" t="s">
        <v>245</v>
      </c>
      <c r="D2010" t="s">
        <v>306</v>
      </c>
      <c r="E2010">
        <v>5</v>
      </c>
      <c r="F2010">
        <v>612</v>
      </c>
      <c r="G2010">
        <v>642</v>
      </c>
      <c r="H2010">
        <v>622</v>
      </c>
      <c r="I2010">
        <v>620</v>
      </c>
      <c r="J2010">
        <v>587</v>
      </c>
      <c r="K2010">
        <v>595</v>
      </c>
      <c r="L2010">
        <v>595</v>
      </c>
      <c r="M2010">
        <v>568</v>
      </c>
      <c r="N2010">
        <v>612</v>
      </c>
      <c r="O2010">
        <v>573</v>
      </c>
      <c r="P2010">
        <v>629</v>
      </c>
      <c r="Q2010">
        <v>668</v>
      </c>
      <c r="R2010">
        <v>677</v>
      </c>
      <c r="S2010">
        <v>695</v>
      </c>
      <c r="T2010">
        <v>645</v>
      </c>
      <c r="U2010">
        <v>698</v>
      </c>
      <c r="V2010">
        <v>675</v>
      </c>
      <c r="W2010">
        <v>671</v>
      </c>
      <c r="X2010">
        <v>684</v>
      </c>
      <c r="Y2010">
        <v>638</v>
      </c>
    </row>
    <row r="2011" spans="1:25" x14ac:dyDescent="0.3">
      <c r="A2011" t="s">
        <v>6</v>
      </c>
      <c r="B2011" t="s">
        <v>5</v>
      </c>
      <c r="C2011" t="s">
        <v>245</v>
      </c>
      <c r="D2011" t="s">
        <v>306</v>
      </c>
      <c r="E2011">
        <v>6</v>
      </c>
      <c r="F2011">
        <v>627</v>
      </c>
      <c r="G2011">
        <v>627</v>
      </c>
      <c r="H2011">
        <v>650</v>
      </c>
      <c r="I2011">
        <v>622</v>
      </c>
      <c r="J2011">
        <v>615</v>
      </c>
      <c r="K2011">
        <v>595</v>
      </c>
      <c r="L2011">
        <v>586</v>
      </c>
      <c r="M2011">
        <v>592</v>
      </c>
      <c r="N2011">
        <v>569</v>
      </c>
      <c r="O2011">
        <v>607</v>
      </c>
      <c r="P2011">
        <v>575</v>
      </c>
      <c r="Q2011">
        <v>611</v>
      </c>
      <c r="R2011">
        <v>658</v>
      </c>
      <c r="S2011">
        <v>669</v>
      </c>
      <c r="T2011">
        <v>707</v>
      </c>
      <c r="U2011">
        <v>658</v>
      </c>
      <c r="V2011">
        <v>709</v>
      </c>
      <c r="W2011">
        <v>680</v>
      </c>
      <c r="X2011">
        <v>667</v>
      </c>
      <c r="Y2011">
        <v>691</v>
      </c>
    </row>
    <row r="2012" spans="1:25" x14ac:dyDescent="0.3">
      <c r="A2012" t="s">
        <v>6</v>
      </c>
      <c r="B2012" t="s">
        <v>5</v>
      </c>
      <c r="C2012" t="s">
        <v>245</v>
      </c>
      <c r="D2012" t="s">
        <v>306</v>
      </c>
      <c r="E2012">
        <v>7</v>
      </c>
      <c r="F2012">
        <v>688</v>
      </c>
      <c r="G2012">
        <v>629</v>
      </c>
      <c r="H2012">
        <v>638</v>
      </c>
      <c r="I2012">
        <v>661</v>
      </c>
      <c r="J2012">
        <v>634</v>
      </c>
      <c r="K2012">
        <v>625</v>
      </c>
      <c r="L2012">
        <v>588</v>
      </c>
      <c r="M2012">
        <v>583</v>
      </c>
      <c r="N2012">
        <v>590</v>
      </c>
      <c r="O2012">
        <v>571</v>
      </c>
      <c r="P2012">
        <v>610</v>
      </c>
      <c r="Q2012">
        <v>569</v>
      </c>
      <c r="R2012">
        <v>611</v>
      </c>
      <c r="S2012">
        <v>637</v>
      </c>
      <c r="T2012">
        <v>675</v>
      </c>
      <c r="U2012">
        <v>705</v>
      </c>
      <c r="V2012">
        <v>667</v>
      </c>
      <c r="W2012">
        <v>708</v>
      </c>
      <c r="X2012">
        <v>680</v>
      </c>
      <c r="Y2012">
        <v>662</v>
      </c>
    </row>
    <row r="2013" spans="1:25" x14ac:dyDescent="0.3">
      <c r="A2013" t="s">
        <v>6</v>
      </c>
      <c r="B2013" t="s">
        <v>5</v>
      </c>
      <c r="C2013" t="s">
        <v>245</v>
      </c>
      <c r="D2013" t="s">
        <v>306</v>
      </c>
      <c r="E2013">
        <v>8</v>
      </c>
      <c r="F2013">
        <v>694</v>
      </c>
      <c r="G2013">
        <v>700</v>
      </c>
      <c r="H2013">
        <v>648</v>
      </c>
      <c r="I2013">
        <v>650</v>
      </c>
      <c r="J2013">
        <v>669</v>
      </c>
      <c r="K2013">
        <v>635</v>
      </c>
      <c r="L2013">
        <v>626</v>
      </c>
      <c r="M2013">
        <v>594</v>
      </c>
      <c r="N2013">
        <v>592</v>
      </c>
      <c r="O2013">
        <v>595</v>
      </c>
      <c r="P2013">
        <v>561</v>
      </c>
      <c r="Q2013">
        <v>606</v>
      </c>
      <c r="R2013">
        <v>576</v>
      </c>
      <c r="S2013">
        <v>642</v>
      </c>
      <c r="T2013">
        <v>652</v>
      </c>
      <c r="U2013">
        <v>665</v>
      </c>
      <c r="V2013">
        <v>720</v>
      </c>
      <c r="W2013">
        <v>678</v>
      </c>
      <c r="X2013">
        <v>703</v>
      </c>
      <c r="Y2013">
        <v>687</v>
      </c>
    </row>
    <row r="2014" spans="1:25" x14ac:dyDescent="0.3">
      <c r="A2014" t="s">
        <v>6</v>
      </c>
      <c r="B2014" t="s">
        <v>5</v>
      </c>
      <c r="C2014" t="s">
        <v>245</v>
      </c>
      <c r="D2014" t="s">
        <v>306</v>
      </c>
      <c r="E2014">
        <v>9</v>
      </c>
      <c r="F2014">
        <v>754</v>
      </c>
      <c r="G2014">
        <v>704</v>
      </c>
      <c r="H2014">
        <v>705</v>
      </c>
      <c r="I2014">
        <v>649</v>
      </c>
      <c r="J2014">
        <v>655</v>
      </c>
      <c r="K2014">
        <v>666</v>
      </c>
      <c r="L2014">
        <v>647</v>
      </c>
      <c r="M2014">
        <v>630</v>
      </c>
      <c r="N2014">
        <v>605</v>
      </c>
      <c r="O2014">
        <v>594</v>
      </c>
      <c r="P2014">
        <v>587</v>
      </c>
      <c r="Q2014">
        <v>564</v>
      </c>
      <c r="R2014">
        <v>601</v>
      </c>
      <c r="S2014">
        <v>586</v>
      </c>
      <c r="T2014">
        <v>640</v>
      </c>
      <c r="U2014">
        <v>662</v>
      </c>
      <c r="V2014">
        <v>666</v>
      </c>
      <c r="W2014">
        <v>720</v>
      </c>
      <c r="X2014">
        <v>689</v>
      </c>
      <c r="Y2014">
        <v>711</v>
      </c>
    </row>
    <row r="2015" spans="1:25" x14ac:dyDescent="0.3">
      <c r="A2015" t="s">
        <v>6</v>
      </c>
      <c r="B2015" t="s">
        <v>5</v>
      </c>
      <c r="C2015" t="s">
        <v>245</v>
      </c>
      <c r="D2015" t="s">
        <v>306</v>
      </c>
      <c r="E2015">
        <v>10</v>
      </c>
      <c r="F2015">
        <v>752</v>
      </c>
      <c r="G2015">
        <v>773</v>
      </c>
      <c r="H2015">
        <v>712</v>
      </c>
      <c r="I2015">
        <v>719</v>
      </c>
      <c r="J2015">
        <v>648</v>
      </c>
      <c r="K2015">
        <v>664</v>
      </c>
      <c r="L2015">
        <v>673</v>
      </c>
      <c r="M2015">
        <v>650</v>
      </c>
      <c r="N2015">
        <v>645</v>
      </c>
      <c r="O2015">
        <v>611</v>
      </c>
      <c r="P2015">
        <v>595</v>
      </c>
      <c r="Q2015">
        <v>595</v>
      </c>
      <c r="R2015">
        <v>569</v>
      </c>
      <c r="S2015">
        <v>600</v>
      </c>
      <c r="T2015">
        <v>584</v>
      </c>
      <c r="U2015">
        <v>649</v>
      </c>
      <c r="V2015">
        <v>678</v>
      </c>
      <c r="W2015">
        <v>675</v>
      </c>
      <c r="X2015">
        <v>705</v>
      </c>
      <c r="Y2015">
        <v>684</v>
      </c>
    </row>
    <row r="2016" spans="1:25" x14ac:dyDescent="0.3">
      <c r="A2016" t="s">
        <v>6</v>
      </c>
      <c r="B2016" t="s">
        <v>5</v>
      </c>
      <c r="C2016" t="s">
        <v>245</v>
      </c>
      <c r="D2016" t="s">
        <v>306</v>
      </c>
      <c r="E2016">
        <v>11</v>
      </c>
      <c r="F2016">
        <v>746</v>
      </c>
      <c r="G2016">
        <v>746</v>
      </c>
      <c r="H2016">
        <v>774</v>
      </c>
      <c r="I2016">
        <v>711</v>
      </c>
      <c r="J2016">
        <v>713</v>
      </c>
      <c r="K2016">
        <v>645</v>
      </c>
      <c r="L2016">
        <v>677</v>
      </c>
      <c r="M2016">
        <v>677</v>
      </c>
      <c r="N2016">
        <v>661</v>
      </c>
      <c r="O2016">
        <v>649</v>
      </c>
      <c r="P2016">
        <v>623</v>
      </c>
      <c r="Q2016">
        <v>602</v>
      </c>
      <c r="R2016">
        <v>589</v>
      </c>
      <c r="S2016">
        <v>558</v>
      </c>
      <c r="T2016">
        <v>607</v>
      </c>
      <c r="U2016">
        <v>600</v>
      </c>
      <c r="V2016">
        <v>658</v>
      </c>
      <c r="W2016">
        <v>686</v>
      </c>
      <c r="X2016">
        <v>663</v>
      </c>
      <c r="Y2016">
        <v>713</v>
      </c>
    </row>
    <row r="2017" spans="1:25" x14ac:dyDescent="0.3">
      <c r="A2017" t="s">
        <v>6</v>
      </c>
      <c r="B2017" t="s">
        <v>5</v>
      </c>
      <c r="C2017" t="s">
        <v>245</v>
      </c>
      <c r="D2017" t="s">
        <v>306</v>
      </c>
      <c r="E2017">
        <v>12</v>
      </c>
      <c r="F2017">
        <v>680</v>
      </c>
      <c r="G2017">
        <v>748</v>
      </c>
      <c r="H2017">
        <v>754</v>
      </c>
      <c r="I2017">
        <v>769</v>
      </c>
      <c r="J2017">
        <v>709</v>
      </c>
      <c r="K2017">
        <v>716</v>
      </c>
      <c r="L2017">
        <v>647</v>
      </c>
      <c r="M2017">
        <v>681</v>
      </c>
      <c r="N2017">
        <v>685</v>
      </c>
      <c r="O2017">
        <v>664</v>
      </c>
      <c r="P2017">
        <v>649</v>
      </c>
      <c r="Q2017">
        <v>628</v>
      </c>
      <c r="R2017">
        <v>599</v>
      </c>
      <c r="S2017">
        <v>597</v>
      </c>
      <c r="T2017">
        <v>566</v>
      </c>
      <c r="U2017">
        <v>604</v>
      </c>
      <c r="V2017">
        <v>611</v>
      </c>
      <c r="W2017">
        <v>648</v>
      </c>
      <c r="X2017">
        <v>688</v>
      </c>
      <c r="Y2017">
        <v>668</v>
      </c>
    </row>
    <row r="2018" spans="1:25" x14ac:dyDescent="0.3">
      <c r="A2018" t="s">
        <v>6</v>
      </c>
      <c r="B2018" t="s">
        <v>5</v>
      </c>
      <c r="C2018" t="s">
        <v>245</v>
      </c>
      <c r="D2018" t="s">
        <v>306</v>
      </c>
      <c r="E2018">
        <v>13</v>
      </c>
      <c r="F2018">
        <v>768</v>
      </c>
      <c r="G2018">
        <v>682</v>
      </c>
      <c r="H2018">
        <v>748</v>
      </c>
      <c r="I2018">
        <v>740</v>
      </c>
      <c r="J2018">
        <v>756</v>
      </c>
      <c r="K2018">
        <v>709</v>
      </c>
      <c r="L2018">
        <v>726</v>
      </c>
      <c r="M2018">
        <v>660</v>
      </c>
      <c r="N2018">
        <v>692</v>
      </c>
      <c r="O2018">
        <v>697</v>
      </c>
      <c r="P2018">
        <v>668</v>
      </c>
      <c r="Q2018">
        <v>646</v>
      </c>
      <c r="R2018">
        <v>641</v>
      </c>
      <c r="S2018">
        <v>589</v>
      </c>
      <c r="T2018">
        <v>614</v>
      </c>
      <c r="U2018">
        <v>576</v>
      </c>
      <c r="V2018">
        <v>601</v>
      </c>
      <c r="W2018">
        <v>615</v>
      </c>
      <c r="X2018">
        <v>641</v>
      </c>
      <c r="Y2018">
        <v>683</v>
      </c>
    </row>
    <row r="2019" spans="1:25" x14ac:dyDescent="0.3">
      <c r="A2019" t="s">
        <v>6</v>
      </c>
      <c r="B2019" t="s">
        <v>5</v>
      </c>
      <c r="C2019" t="s">
        <v>245</v>
      </c>
      <c r="D2019" t="s">
        <v>306</v>
      </c>
      <c r="E2019">
        <v>14</v>
      </c>
      <c r="F2019">
        <v>768</v>
      </c>
      <c r="G2019">
        <v>780</v>
      </c>
      <c r="H2019">
        <v>678</v>
      </c>
      <c r="I2019">
        <v>743</v>
      </c>
      <c r="J2019">
        <v>738</v>
      </c>
      <c r="K2019">
        <v>761</v>
      </c>
      <c r="L2019">
        <v>708</v>
      </c>
      <c r="M2019">
        <v>721</v>
      </c>
      <c r="N2019">
        <v>668</v>
      </c>
      <c r="O2019">
        <v>697</v>
      </c>
      <c r="P2019">
        <v>709</v>
      </c>
      <c r="Q2019">
        <v>655</v>
      </c>
      <c r="R2019">
        <v>644</v>
      </c>
      <c r="S2019">
        <v>644</v>
      </c>
      <c r="T2019">
        <v>615</v>
      </c>
      <c r="U2019">
        <v>613</v>
      </c>
      <c r="V2019">
        <v>573</v>
      </c>
      <c r="W2019">
        <v>607</v>
      </c>
      <c r="X2019">
        <v>621</v>
      </c>
      <c r="Y2019">
        <v>646</v>
      </c>
    </row>
    <row r="2020" spans="1:25" x14ac:dyDescent="0.3">
      <c r="A2020" t="s">
        <v>6</v>
      </c>
      <c r="B2020" t="s">
        <v>5</v>
      </c>
      <c r="C2020" t="s">
        <v>245</v>
      </c>
      <c r="D2020" t="s">
        <v>306</v>
      </c>
      <c r="E2020">
        <v>15</v>
      </c>
      <c r="F2020">
        <v>685</v>
      </c>
      <c r="G2020">
        <v>759</v>
      </c>
      <c r="H2020">
        <v>779</v>
      </c>
      <c r="I2020">
        <v>676</v>
      </c>
      <c r="J2020">
        <v>728</v>
      </c>
      <c r="K2020">
        <v>736</v>
      </c>
      <c r="L2020">
        <v>767</v>
      </c>
      <c r="M2020">
        <v>713</v>
      </c>
      <c r="N2020">
        <v>732</v>
      </c>
      <c r="O2020">
        <v>669</v>
      </c>
      <c r="P2020">
        <v>703</v>
      </c>
      <c r="Q2020">
        <v>705</v>
      </c>
      <c r="R2020">
        <v>661</v>
      </c>
      <c r="S2020">
        <v>644</v>
      </c>
      <c r="T2020">
        <v>645</v>
      </c>
      <c r="U2020">
        <v>618</v>
      </c>
      <c r="V2020">
        <v>608</v>
      </c>
      <c r="W2020">
        <v>586</v>
      </c>
      <c r="X2020">
        <v>612</v>
      </c>
      <c r="Y2020">
        <v>633</v>
      </c>
    </row>
    <row r="2021" spans="1:25" x14ac:dyDescent="0.3">
      <c r="A2021" t="s">
        <v>6</v>
      </c>
      <c r="B2021" t="s">
        <v>5</v>
      </c>
      <c r="C2021" t="s">
        <v>245</v>
      </c>
      <c r="D2021" t="s">
        <v>306</v>
      </c>
      <c r="E2021">
        <v>16</v>
      </c>
      <c r="F2021">
        <v>694</v>
      </c>
      <c r="G2021">
        <v>691</v>
      </c>
      <c r="H2021">
        <v>761</v>
      </c>
      <c r="I2021">
        <v>786</v>
      </c>
      <c r="J2021">
        <v>683</v>
      </c>
      <c r="K2021">
        <v>730</v>
      </c>
      <c r="L2021">
        <v>740</v>
      </c>
      <c r="M2021">
        <v>757</v>
      </c>
      <c r="N2021">
        <v>716</v>
      </c>
      <c r="O2021">
        <v>733</v>
      </c>
      <c r="P2021">
        <v>671</v>
      </c>
      <c r="Q2021">
        <v>700</v>
      </c>
      <c r="R2021">
        <v>702</v>
      </c>
      <c r="S2021">
        <v>663</v>
      </c>
      <c r="T2021">
        <v>637</v>
      </c>
      <c r="U2021">
        <v>658</v>
      </c>
      <c r="V2021">
        <v>624</v>
      </c>
      <c r="W2021">
        <v>603</v>
      </c>
      <c r="X2021">
        <v>583</v>
      </c>
      <c r="Y2021">
        <v>616</v>
      </c>
    </row>
    <row r="2022" spans="1:25" x14ac:dyDescent="0.3">
      <c r="A2022" t="s">
        <v>6</v>
      </c>
      <c r="B2022" t="s">
        <v>5</v>
      </c>
      <c r="C2022" t="s">
        <v>245</v>
      </c>
      <c r="D2022" t="s">
        <v>306</v>
      </c>
      <c r="E2022">
        <v>17</v>
      </c>
      <c r="F2022">
        <v>708</v>
      </c>
      <c r="G2022">
        <v>704</v>
      </c>
      <c r="H2022">
        <v>697</v>
      </c>
      <c r="I2022">
        <v>747</v>
      </c>
      <c r="J2022">
        <v>784</v>
      </c>
      <c r="K2022">
        <v>682</v>
      </c>
      <c r="L2022">
        <v>723</v>
      </c>
      <c r="M2022">
        <v>752</v>
      </c>
      <c r="N2022">
        <v>761</v>
      </c>
      <c r="O2022">
        <v>718</v>
      </c>
      <c r="P2022">
        <v>729</v>
      </c>
      <c r="Q2022">
        <v>660</v>
      </c>
      <c r="R2022">
        <v>698</v>
      </c>
      <c r="S2022">
        <v>693</v>
      </c>
      <c r="T2022">
        <v>650</v>
      </c>
      <c r="U2022">
        <v>632</v>
      </c>
      <c r="V2022">
        <v>653</v>
      </c>
      <c r="W2022">
        <v>627</v>
      </c>
      <c r="X2022">
        <v>600</v>
      </c>
      <c r="Y2022">
        <v>581</v>
      </c>
    </row>
    <row r="2023" spans="1:25" x14ac:dyDescent="0.3">
      <c r="A2023" t="s">
        <v>6</v>
      </c>
      <c r="B2023" t="s">
        <v>5</v>
      </c>
      <c r="C2023" t="s">
        <v>245</v>
      </c>
      <c r="D2023" t="s">
        <v>306</v>
      </c>
      <c r="E2023">
        <v>18</v>
      </c>
      <c r="F2023">
        <v>631</v>
      </c>
      <c r="G2023">
        <v>682</v>
      </c>
      <c r="H2023">
        <v>688</v>
      </c>
      <c r="I2023">
        <v>687</v>
      </c>
      <c r="J2023">
        <v>714</v>
      </c>
      <c r="K2023">
        <v>766</v>
      </c>
      <c r="L2023">
        <v>672</v>
      </c>
      <c r="M2023">
        <v>717</v>
      </c>
      <c r="N2023">
        <v>735</v>
      </c>
      <c r="O2023">
        <v>739</v>
      </c>
      <c r="P2023">
        <v>684</v>
      </c>
      <c r="Q2023">
        <v>698</v>
      </c>
      <c r="R2023">
        <v>651</v>
      </c>
      <c r="S2023">
        <v>667</v>
      </c>
      <c r="T2023">
        <v>678</v>
      </c>
      <c r="U2023">
        <v>632</v>
      </c>
      <c r="V2023">
        <v>609</v>
      </c>
      <c r="W2023">
        <v>635</v>
      </c>
      <c r="X2023">
        <v>596</v>
      </c>
      <c r="Y2023">
        <v>576</v>
      </c>
    </row>
    <row r="2024" spans="1:25" x14ac:dyDescent="0.3">
      <c r="A2024" t="s">
        <v>6</v>
      </c>
      <c r="B2024" t="s">
        <v>5</v>
      </c>
      <c r="C2024" t="s">
        <v>245</v>
      </c>
      <c r="D2024" t="s">
        <v>306</v>
      </c>
      <c r="E2024">
        <v>19</v>
      </c>
      <c r="F2024">
        <v>495</v>
      </c>
      <c r="G2024">
        <v>520</v>
      </c>
      <c r="H2024">
        <v>562</v>
      </c>
      <c r="I2024">
        <v>567</v>
      </c>
      <c r="J2024">
        <v>589</v>
      </c>
      <c r="K2024">
        <v>589</v>
      </c>
      <c r="L2024">
        <v>629</v>
      </c>
      <c r="M2024">
        <v>566</v>
      </c>
      <c r="N2024">
        <v>617</v>
      </c>
      <c r="O2024">
        <v>611</v>
      </c>
      <c r="P2024">
        <v>618</v>
      </c>
      <c r="Q2024">
        <v>550</v>
      </c>
      <c r="R2024">
        <v>578</v>
      </c>
      <c r="S2024">
        <v>551</v>
      </c>
      <c r="T2024">
        <v>532</v>
      </c>
      <c r="U2024">
        <v>552</v>
      </c>
      <c r="V2024">
        <v>499</v>
      </c>
      <c r="W2024">
        <v>495</v>
      </c>
      <c r="X2024">
        <v>540</v>
      </c>
      <c r="Y2024">
        <v>504</v>
      </c>
    </row>
    <row r="2025" spans="1:25" x14ac:dyDescent="0.3">
      <c r="A2025" t="s">
        <v>6</v>
      </c>
      <c r="B2025" t="s">
        <v>5</v>
      </c>
      <c r="C2025" t="s">
        <v>245</v>
      </c>
      <c r="D2025" t="s">
        <v>306</v>
      </c>
      <c r="E2025">
        <v>20</v>
      </c>
      <c r="F2025">
        <v>497</v>
      </c>
      <c r="G2025">
        <v>473</v>
      </c>
      <c r="H2025">
        <v>491</v>
      </c>
      <c r="I2025">
        <v>535</v>
      </c>
      <c r="J2025">
        <v>554</v>
      </c>
      <c r="K2025">
        <v>543</v>
      </c>
      <c r="L2025">
        <v>568</v>
      </c>
      <c r="M2025">
        <v>597</v>
      </c>
      <c r="N2025">
        <v>544</v>
      </c>
      <c r="O2025">
        <v>571</v>
      </c>
      <c r="P2025">
        <v>584</v>
      </c>
      <c r="Q2025">
        <v>585</v>
      </c>
      <c r="R2025">
        <v>527</v>
      </c>
      <c r="S2025">
        <v>557</v>
      </c>
      <c r="T2025">
        <v>512</v>
      </c>
      <c r="U2025">
        <v>518</v>
      </c>
      <c r="V2025">
        <v>541</v>
      </c>
      <c r="W2025">
        <v>511</v>
      </c>
      <c r="X2025">
        <v>474</v>
      </c>
      <c r="Y2025">
        <v>518</v>
      </c>
    </row>
    <row r="2026" spans="1:25" x14ac:dyDescent="0.3">
      <c r="A2026" t="s">
        <v>6</v>
      </c>
      <c r="B2026" t="s">
        <v>5</v>
      </c>
      <c r="C2026" t="s">
        <v>245</v>
      </c>
      <c r="D2026" t="s">
        <v>306</v>
      </c>
      <c r="E2026">
        <v>21</v>
      </c>
      <c r="F2026">
        <v>537</v>
      </c>
      <c r="G2026">
        <v>510</v>
      </c>
      <c r="H2026">
        <v>490</v>
      </c>
      <c r="I2026">
        <v>511</v>
      </c>
      <c r="J2026">
        <v>556</v>
      </c>
      <c r="K2026">
        <v>564</v>
      </c>
      <c r="L2026">
        <v>563</v>
      </c>
      <c r="M2026">
        <v>583</v>
      </c>
      <c r="N2026">
        <v>606</v>
      </c>
      <c r="O2026">
        <v>552</v>
      </c>
      <c r="P2026">
        <v>571</v>
      </c>
      <c r="Q2026">
        <v>597</v>
      </c>
      <c r="R2026">
        <v>582</v>
      </c>
      <c r="S2026">
        <v>558</v>
      </c>
      <c r="T2026">
        <v>552</v>
      </c>
      <c r="U2026">
        <v>490</v>
      </c>
      <c r="V2026">
        <v>531</v>
      </c>
      <c r="W2026">
        <v>543</v>
      </c>
      <c r="X2026">
        <v>531</v>
      </c>
      <c r="Y2026">
        <v>500</v>
      </c>
    </row>
    <row r="2027" spans="1:25" x14ac:dyDescent="0.3">
      <c r="A2027" t="s">
        <v>6</v>
      </c>
      <c r="B2027" t="s">
        <v>5</v>
      </c>
      <c r="C2027" t="s">
        <v>245</v>
      </c>
      <c r="D2027" t="s">
        <v>306</v>
      </c>
      <c r="E2027">
        <v>22</v>
      </c>
      <c r="F2027">
        <v>531</v>
      </c>
      <c r="G2027">
        <v>565</v>
      </c>
      <c r="H2027">
        <v>529</v>
      </c>
      <c r="I2027">
        <v>509</v>
      </c>
      <c r="J2027">
        <v>540</v>
      </c>
      <c r="K2027">
        <v>591</v>
      </c>
      <c r="L2027">
        <v>601</v>
      </c>
      <c r="M2027">
        <v>593</v>
      </c>
      <c r="N2027">
        <v>621</v>
      </c>
      <c r="O2027">
        <v>661</v>
      </c>
      <c r="P2027">
        <v>596</v>
      </c>
      <c r="Q2027">
        <v>610</v>
      </c>
      <c r="R2027">
        <v>633</v>
      </c>
      <c r="S2027">
        <v>614</v>
      </c>
      <c r="T2027">
        <v>582</v>
      </c>
      <c r="U2027">
        <v>570</v>
      </c>
      <c r="V2027">
        <v>530</v>
      </c>
      <c r="W2027">
        <v>551</v>
      </c>
      <c r="X2027">
        <v>601</v>
      </c>
      <c r="Y2027">
        <v>574</v>
      </c>
    </row>
    <row r="2028" spans="1:25" x14ac:dyDescent="0.3">
      <c r="A2028" t="s">
        <v>6</v>
      </c>
      <c r="B2028" t="s">
        <v>5</v>
      </c>
      <c r="C2028" t="s">
        <v>245</v>
      </c>
      <c r="D2028" t="s">
        <v>306</v>
      </c>
      <c r="E2028">
        <v>23</v>
      </c>
      <c r="F2028">
        <v>494</v>
      </c>
      <c r="G2028">
        <v>562</v>
      </c>
      <c r="H2028">
        <v>566</v>
      </c>
      <c r="I2028">
        <v>541</v>
      </c>
      <c r="J2028">
        <v>506</v>
      </c>
      <c r="K2028">
        <v>579</v>
      </c>
      <c r="L2028">
        <v>620</v>
      </c>
      <c r="M2028">
        <v>647</v>
      </c>
      <c r="N2028">
        <v>623</v>
      </c>
      <c r="O2028">
        <v>646</v>
      </c>
      <c r="P2028">
        <v>706</v>
      </c>
      <c r="Q2028">
        <v>605</v>
      </c>
      <c r="R2028">
        <v>634</v>
      </c>
      <c r="S2028">
        <v>658</v>
      </c>
      <c r="T2028">
        <v>630</v>
      </c>
      <c r="U2028">
        <v>591</v>
      </c>
      <c r="V2028">
        <v>594</v>
      </c>
      <c r="W2028">
        <v>551</v>
      </c>
      <c r="X2028">
        <v>581</v>
      </c>
      <c r="Y2028">
        <v>628</v>
      </c>
    </row>
    <row r="2029" spans="1:25" x14ac:dyDescent="0.3">
      <c r="A2029" t="s">
        <v>6</v>
      </c>
      <c r="B2029" t="s">
        <v>5</v>
      </c>
      <c r="C2029" t="s">
        <v>245</v>
      </c>
      <c r="D2029" t="s">
        <v>306</v>
      </c>
      <c r="E2029">
        <v>24</v>
      </c>
      <c r="F2029">
        <v>522</v>
      </c>
      <c r="G2029">
        <v>487</v>
      </c>
      <c r="H2029">
        <v>568</v>
      </c>
      <c r="I2029">
        <v>582</v>
      </c>
      <c r="J2029">
        <v>541</v>
      </c>
      <c r="K2029">
        <v>527</v>
      </c>
      <c r="L2029">
        <v>602</v>
      </c>
      <c r="M2029">
        <v>625</v>
      </c>
      <c r="N2029">
        <v>645</v>
      </c>
      <c r="O2029">
        <v>622</v>
      </c>
      <c r="P2029">
        <v>667</v>
      </c>
      <c r="Q2029">
        <v>720</v>
      </c>
      <c r="R2029">
        <v>625</v>
      </c>
      <c r="S2029">
        <v>633</v>
      </c>
      <c r="T2029">
        <v>678</v>
      </c>
      <c r="U2029">
        <v>634</v>
      </c>
      <c r="V2029">
        <v>582</v>
      </c>
      <c r="W2029">
        <v>602</v>
      </c>
      <c r="X2029">
        <v>548</v>
      </c>
      <c r="Y2029">
        <v>596</v>
      </c>
    </row>
    <row r="2030" spans="1:25" x14ac:dyDescent="0.3">
      <c r="A2030" t="s">
        <v>6</v>
      </c>
      <c r="B2030" t="s">
        <v>5</v>
      </c>
      <c r="C2030" t="s">
        <v>245</v>
      </c>
      <c r="D2030" t="s">
        <v>306</v>
      </c>
      <c r="E2030">
        <v>25</v>
      </c>
      <c r="F2030">
        <v>569</v>
      </c>
      <c r="G2030">
        <v>541</v>
      </c>
      <c r="H2030">
        <v>495</v>
      </c>
      <c r="I2030">
        <v>560</v>
      </c>
      <c r="J2030">
        <v>581</v>
      </c>
      <c r="K2030">
        <v>576</v>
      </c>
      <c r="L2030">
        <v>547</v>
      </c>
      <c r="M2030">
        <v>614</v>
      </c>
      <c r="N2030">
        <v>634</v>
      </c>
      <c r="O2030">
        <v>667</v>
      </c>
      <c r="P2030">
        <v>625</v>
      </c>
      <c r="Q2030">
        <v>639</v>
      </c>
      <c r="R2030">
        <v>704</v>
      </c>
      <c r="S2030">
        <v>595</v>
      </c>
      <c r="T2030">
        <v>631</v>
      </c>
      <c r="U2030">
        <v>662</v>
      </c>
      <c r="V2030">
        <v>616</v>
      </c>
      <c r="W2030">
        <v>595</v>
      </c>
      <c r="X2030">
        <v>637</v>
      </c>
      <c r="Y2030">
        <v>574</v>
      </c>
    </row>
    <row r="2031" spans="1:25" x14ac:dyDescent="0.3">
      <c r="A2031" t="s">
        <v>6</v>
      </c>
      <c r="B2031" t="s">
        <v>5</v>
      </c>
      <c r="C2031" t="s">
        <v>245</v>
      </c>
      <c r="D2031" t="s">
        <v>306</v>
      </c>
      <c r="E2031">
        <v>26</v>
      </c>
      <c r="F2031">
        <v>590</v>
      </c>
      <c r="G2031">
        <v>580</v>
      </c>
      <c r="H2031">
        <v>545</v>
      </c>
      <c r="I2031">
        <v>491</v>
      </c>
      <c r="J2031">
        <v>562</v>
      </c>
      <c r="K2031">
        <v>594</v>
      </c>
      <c r="L2031">
        <v>603</v>
      </c>
      <c r="M2031">
        <v>568</v>
      </c>
      <c r="N2031">
        <v>624</v>
      </c>
      <c r="O2031">
        <v>652</v>
      </c>
      <c r="P2031">
        <v>662</v>
      </c>
      <c r="Q2031">
        <v>631</v>
      </c>
      <c r="R2031">
        <v>638</v>
      </c>
      <c r="S2031">
        <v>699</v>
      </c>
      <c r="T2031">
        <v>596</v>
      </c>
      <c r="U2031">
        <v>630</v>
      </c>
      <c r="V2031">
        <v>663</v>
      </c>
      <c r="W2031">
        <v>633</v>
      </c>
      <c r="X2031">
        <v>606</v>
      </c>
      <c r="Y2031">
        <v>638</v>
      </c>
    </row>
    <row r="2032" spans="1:25" x14ac:dyDescent="0.3">
      <c r="A2032" t="s">
        <v>6</v>
      </c>
      <c r="B2032" t="s">
        <v>5</v>
      </c>
      <c r="C2032" t="s">
        <v>245</v>
      </c>
      <c r="D2032" t="s">
        <v>306</v>
      </c>
      <c r="E2032">
        <v>27</v>
      </c>
      <c r="F2032">
        <v>599</v>
      </c>
      <c r="G2032">
        <v>605</v>
      </c>
      <c r="H2032">
        <v>585</v>
      </c>
      <c r="I2032">
        <v>563</v>
      </c>
      <c r="J2032">
        <v>502</v>
      </c>
      <c r="K2032">
        <v>570</v>
      </c>
      <c r="L2032">
        <v>601</v>
      </c>
      <c r="M2032">
        <v>605</v>
      </c>
      <c r="N2032">
        <v>572</v>
      </c>
      <c r="O2032">
        <v>629</v>
      </c>
      <c r="P2032">
        <v>648</v>
      </c>
      <c r="Q2032">
        <v>665</v>
      </c>
      <c r="R2032">
        <v>617</v>
      </c>
      <c r="S2032">
        <v>614</v>
      </c>
      <c r="T2032">
        <v>714</v>
      </c>
      <c r="U2032">
        <v>607</v>
      </c>
      <c r="V2032">
        <v>618</v>
      </c>
      <c r="W2032">
        <v>681</v>
      </c>
      <c r="X2032">
        <v>628</v>
      </c>
      <c r="Y2032">
        <v>619</v>
      </c>
    </row>
    <row r="2033" spans="1:25" x14ac:dyDescent="0.3">
      <c r="A2033" t="s">
        <v>6</v>
      </c>
      <c r="B2033" t="s">
        <v>5</v>
      </c>
      <c r="C2033" t="s">
        <v>245</v>
      </c>
      <c r="D2033" t="s">
        <v>306</v>
      </c>
      <c r="E2033">
        <v>28</v>
      </c>
      <c r="F2033">
        <v>649</v>
      </c>
      <c r="G2033">
        <v>624</v>
      </c>
      <c r="H2033">
        <v>593</v>
      </c>
      <c r="I2033">
        <v>601</v>
      </c>
      <c r="J2033">
        <v>551</v>
      </c>
      <c r="K2033">
        <v>510</v>
      </c>
      <c r="L2033">
        <v>576</v>
      </c>
      <c r="M2033">
        <v>595</v>
      </c>
      <c r="N2033">
        <v>610</v>
      </c>
      <c r="O2033">
        <v>582</v>
      </c>
      <c r="P2033">
        <v>633</v>
      </c>
      <c r="Q2033">
        <v>660</v>
      </c>
      <c r="R2033">
        <v>686</v>
      </c>
      <c r="S2033">
        <v>622</v>
      </c>
      <c r="T2033">
        <v>604</v>
      </c>
      <c r="U2033">
        <v>701</v>
      </c>
      <c r="V2033">
        <v>622</v>
      </c>
      <c r="W2033">
        <v>633</v>
      </c>
      <c r="X2033">
        <v>695</v>
      </c>
      <c r="Y2033">
        <v>640</v>
      </c>
    </row>
    <row r="2034" spans="1:25" x14ac:dyDescent="0.3">
      <c r="A2034" t="s">
        <v>6</v>
      </c>
      <c r="B2034" t="s">
        <v>5</v>
      </c>
      <c r="C2034" t="s">
        <v>245</v>
      </c>
      <c r="D2034" t="s">
        <v>306</v>
      </c>
      <c r="E2034">
        <v>29</v>
      </c>
      <c r="F2034">
        <v>673</v>
      </c>
      <c r="G2034">
        <v>666</v>
      </c>
      <c r="H2034">
        <v>634</v>
      </c>
      <c r="I2034">
        <v>608</v>
      </c>
      <c r="J2034">
        <v>595</v>
      </c>
      <c r="K2034">
        <v>570</v>
      </c>
      <c r="L2034">
        <v>529</v>
      </c>
      <c r="M2034">
        <v>588</v>
      </c>
      <c r="N2034">
        <v>609</v>
      </c>
      <c r="O2034">
        <v>608</v>
      </c>
      <c r="P2034">
        <v>605</v>
      </c>
      <c r="Q2034">
        <v>655</v>
      </c>
      <c r="R2034">
        <v>645</v>
      </c>
      <c r="S2034">
        <v>662</v>
      </c>
      <c r="T2034">
        <v>607</v>
      </c>
      <c r="U2034">
        <v>606</v>
      </c>
      <c r="V2034">
        <v>675</v>
      </c>
      <c r="W2034">
        <v>628</v>
      </c>
      <c r="X2034">
        <v>639</v>
      </c>
      <c r="Y2034">
        <v>701</v>
      </c>
    </row>
    <row r="2035" spans="1:25" x14ac:dyDescent="0.3">
      <c r="A2035" t="s">
        <v>6</v>
      </c>
      <c r="B2035" t="s">
        <v>5</v>
      </c>
      <c r="C2035" t="s">
        <v>245</v>
      </c>
      <c r="D2035" t="s">
        <v>306</v>
      </c>
      <c r="E2035">
        <v>30</v>
      </c>
      <c r="F2035">
        <v>707</v>
      </c>
      <c r="G2035">
        <v>711</v>
      </c>
      <c r="H2035">
        <v>671</v>
      </c>
      <c r="I2035">
        <v>624</v>
      </c>
      <c r="J2035">
        <v>608</v>
      </c>
      <c r="K2035">
        <v>603</v>
      </c>
      <c r="L2035">
        <v>579</v>
      </c>
      <c r="M2035">
        <v>541</v>
      </c>
      <c r="N2035">
        <v>599</v>
      </c>
      <c r="O2035">
        <v>613</v>
      </c>
      <c r="P2035">
        <v>619</v>
      </c>
      <c r="Q2035">
        <v>598</v>
      </c>
      <c r="R2035">
        <v>673</v>
      </c>
      <c r="S2035">
        <v>638</v>
      </c>
      <c r="T2035">
        <v>672</v>
      </c>
      <c r="U2035">
        <v>604</v>
      </c>
      <c r="V2035">
        <v>609</v>
      </c>
      <c r="W2035">
        <v>682</v>
      </c>
      <c r="X2035">
        <v>617</v>
      </c>
      <c r="Y2035">
        <v>658</v>
      </c>
    </row>
    <row r="2036" spans="1:25" x14ac:dyDescent="0.3">
      <c r="A2036" t="s">
        <v>6</v>
      </c>
      <c r="B2036" t="s">
        <v>5</v>
      </c>
      <c r="C2036" t="s">
        <v>245</v>
      </c>
      <c r="D2036" t="s">
        <v>306</v>
      </c>
      <c r="E2036">
        <v>31</v>
      </c>
      <c r="F2036">
        <v>732</v>
      </c>
      <c r="G2036">
        <v>721</v>
      </c>
      <c r="H2036">
        <v>735</v>
      </c>
      <c r="I2036">
        <v>667</v>
      </c>
      <c r="J2036">
        <v>645</v>
      </c>
      <c r="K2036">
        <v>607</v>
      </c>
      <c r="L2036">
        <v>617</v>
      </c>
      <c r="M2036">
        <v>578</v>
      </c>
      <c r="N2036">
        <v>554</v>
      </c>
      <c r="O2036">
        <v>611</v>
      </c>
      <c r="P2036">
        <v>612</v>
      </c>
      <c r="Q2036">
        <v>625</v>
      </c>
      <c r="R2036">
        <v>606</v>
      </c>
      <c r="S2036">
        <v>668</v>
      </c>
      <c r="T2036">
        <v>645</v>
      </c>
      <c r="U2036">
        <v>677</v>
      </c>
      <c r="V2036">
        <v>605</v>
      </c>
      <c r="W2036">
        <v>608</v>
      </c>
      <c r="X2036">
        <v>684</v>
      </c>
      <c r="Y2036">
        <v>639</v>
      </c>
    </row>
    <row r="2037" spans="1:25" x14ac:dyDescent="0.3">
      <c r="A2037" t="s">
        <v>6</v>
      </c>
      <c r="B2037" t="s">
        <v>5</v>
      </c>
      <c r="C2037" t="s">
        <v>245</v>
      </c>
      <c r="D2037" t="s">
        <v>306</v>
      </c>
      <c r="E2037">
        <v>32</v>
      </c>
      <c r="F2037">
        <v>717</v>
      </c>
      <c r="G2037">
        <v>737</v>
      </c>
      <c r="H2037">
        <v>739</v>
      </c>
      <c r="I2037">
        <v>769</v>
      </c>
      <c r="J2037">
        <v>700</v>
      </c>
      <c r="K2037">
        <v>671</v>
      </c>
      <c r="L2037">
        <v>630</v>
      </c>
      <c r="M2037">
        <v>611</v>
      </c>
      <c r="N2037">
        <v>584</v>
      </c>
      <c r="O2037">
        <v>561</v>
      </c>
      <c r="P2037">
        <v>606</v>
      </c>
      <c r="Q2037">
        <v>608</v>
      </c>
      <c r="R2037">
        <v>632</v>
      </c>
      <c r="S2037">
        <v>604</v>
      </c>
      <c r="T2037">
        <v>676</v>
      </c>
      <c r="U2037">
        <v>630</v>
      </c>
      <c r="V2037">
        <v>665</v>
      </c>
      <c r="W2037">
        <v>601</v>
      </c>
      <c r="X2037">
        <v>641</v>
      </c>
      <c r="Y2037">
        <v>691</v>
      </c>
    </row>
    <row r="2038" spans="1:25" x14ac:dyDescent="0.3">
      <c r="A2038" t="s">
        <v>6</v>
      </c>
      <c r="B2038" t="s">
        <v>5</v>
      </c>
      <c r="C2038" t="s">
        <v>245</v>
      </c>
      <c r="D2038" t="s">
        <v>306</v>
      </c>
      <c r="E2038">
        <v>33</v>
      </c>
      <c r="F2038">
        <v>764</v>
      </c>
      <c r="G2038">
        <v>717</v>
      </c>
      <c r="H2038">
        <v>739</v>
      </c>
      <c r="I2038">
        <v>754</v>
      </c>
      <c r="J2038">
        <v>792</v>
      </c>
      <c r="K2038">
        <v>700</v>
      </c>
      <c r="L2038">
        <v>681</v>
      </c>
      <c r="M2038">
        <v>641</v>
      </c>
      <c r="N2038">
        <v>609</v>
      </c>
      <c r="O2038">
        <v>579</v>
      </c>
      <c r="P2038">
        <v>574</v>
      </c>
      <c r="Q2038">
        <v>595</v>
      </c>
      <c r="R2038">
        <v>582</v>
      </c>
      <c r="S2038">
        <v>652</v>
      </c>
      <c r="T2038">
        <v>606</v>
      </c>
      <c r="U2038">
        <v>694</v>
      </c>
      <c r="V2038">
        <v>644</v>
      </c>
      <c r="W2038">
        <v>661</v>
      </c>
      <c r="X2038">
        <v>617</v>
      </c>
      <c r="Y2038">
        <v>637</v>
      </c>
    </row>
    <row r="2039" spans="1:25" x14ac:dyDescent="0.3">
      <c r="A2039" t="s">
        <v>6</v>
      </c>
      <c r="B2039" t="s">
        <v>5</v>
      </c>
      <c r="C2039" t="s">
        <v>245</v>
      </c>
      <c r="D2039" t="s">
        <v>306</v>
      </c>
      <c r="E2039">
        <v>34</v>
      </c>
      <c r="F2039">
        <v>786</v>
      </c>
      <c r="G2039">
        <v>782</v>
      </c>
      <c r="H2039">
        <v>715</v>
      </c>
      <c r="I2039">
        <v>768</v>
      </c>
      <c r="J2039">
        <v>764</v>
      </c>
      <c r="K2039">
        <v>798</v>
      </c>
      <c r="L2039">
        <v>715</v>
      </c>
      <c r="M2039">
        <v>725</v>
      </c>
      <c r="N2039">
        <v>651</v>
      </c>
      <c r="O2039">
        <v>606</v>
      </c>
      <c r="P2039">
        <v>582</v>
      </c>
      <c r="Q2039">
        <v>556</v>
      </c>
      <c r="R2039">
        <v>594</v>
      </c>
      <c r="S2039">
        <v>559</v>
      </c>
      <c r="T2039">
        <v>654</v>
      </c>
      <c r="U2039">
        <v>613</v>
      </c>
      <c r="V2039">
        <v>693</v>
      </c>
      <c r="W2039">
        <v>652</v>
      </c>
      <c r="X2039">
        <v>655</v>
      </c>
      <c r="Y2039">
        <v>650</v>
      </c>
    </row>
    <row r="2040" spans="1:25" x14ac:dyDescent="0.3">
      <c r="A2040" t="s">
        <v>6</v>
      </c>
      <c r="B2040" t="s">
        <v>5</v>
      </c>
      <c r="C2040" t="s">
        <v>245</v>
      </c>
      <c r="D2040" t="s">
        <v>306</v>
      </c>
      <c r="E2040">
        <v>35</v>
      </c>
      <c r="F2040">
        <v>792</v>
      </c>
      <c r="G2040">
        <v>799</v>
      </c>
      <c r="H2040">
        <v>813</v>
      </c>
      <c r="I2040">
        <v>707</v>
      </c>
      <c r="J2040">
        <v>772</v>
      </c>
      <c r="K2040">
        <v>769</v>
      </c>
      <c r="L2040">
        <v>793</v>
      </c>
      <c r="M2040">
        <v>712</v>
      </c>
      <c r="N2040">
        <v>730</v>
      </c>
      <c r="O2040">
        <v>653</v>
      </c>
      <c r="P2040">
        <v>626</v>
      </c>
      <c r="Q2040">
        <v>555</v>
      </c>
      <c r="R2040">
        <v>557</v>
      </c>
      <c r="S2040">
        <v>597</v>
      </c>
      <c r="T2040">
        <v>539</v>
      </c>
      <c r="U2040">
        <v>658</v>
      </c>
      <c r="V2040">
        <v>598</v>
      </c>
      <c r="W2040">
        <v>696</v>
      </c>
      <c r="X2040">
        <v>650</v>
      </c>
      <c r="Y2040">
        <v>661</v>
      </c>
    </row>
    <row r="2041" spans="1:25" x14ac:dyDescent="0.3">
      <c r="A2041" t="s">
        <v>6</v>
      </c>
      <c r="B2041" t="s">
        <v>5</v>
      </c>
      <c r="C2041" t="s">
        <v>245</v>
      </c>
      <c r="D2041" t="s">
        <v>306</v>
      </c>
      <c r="E2041">
        <v>36</v>
      </c>
      <c r="F2041">
        <v>814</v>
      </c>
      <c r="G2041">
        <v>812</v>
      </c>
      <c r="H2041">
        <v>828</v>
      </c>
      <c r="I2041">
        <v>828</v>
      </c>
      <c r="J2041">
        <v>735</v>
      </c>
      <c r="K2041">
        <v>790</v>
      </c>
      <c r="L2041">
        <v>800</v>
      </c>
      <c r="M2041">
        <v>803</v>
      </c>
      <c r="N2041">
        <v>720</v>
      </c>
      <c r="O2041">
        <v>724</v>
      </c>
      <c r="P2041">
        <v>658</v>
      </c>
      <c r="Q2041">
        <v>626</v>
      </c>
      <c r="R2041">
        <v>564</v>
      </c>
      <c r="S2041">
        <v>557</v>
      </c>
      <c r="T2041">
        <v>598</v>
      </c>
      <c r="U2041">
        <v>559</v>
      </c>
      <c r="V2041">
        <v>656</v>
      </c>
      <c r="W2041">
        <v>587</v>
      </c>
      <c r="X2041">
        <v>705</v>
      </c>
      <c r="Y2041">
        <v>653</v>
      </c>
    </row>
    <row r="2042" spans="1:25" x14ac:dyDescent="0.3">
      <c r="A2042" t="s">
        <v>6</v>
      </c>
      <c r="B2042" t="s">
        <v>5</v>
      </c>
      <c r="C2042" t="s">
        <v>245</v>
      </c>
      <c r="D2042" t="s">
        <v>306</v>
      </c>
      <c r="E2042">
        <v>37</v>
      </c>
      <c r="F2042">
        <v>842</v>
      </c>
      <c r="G2042">
        <v>823</v>
      </c>
      <c r="H2042">
        <v>821</v>
      </c>
      <c r="I2042">
        <v>835</v>
      </c>
      <c r="J2042">
        <v>827</v>
      </c>
      <c r="K2042">
        <v>741</v>
      </c>
      <c r="L2042">
        <v>767</v>
      </c>
      <c r="M2042">
        <v>816</v>
      </c>
      <c r="N2042">
        <v>796</v>
      </c>
      <c r="O2042">
        <v>704</v>
      </c>
      <c r="P2042">
        <v>738</v>
      </c>
      <c r="Q2042">
        <v>662</v>
      </c>
      <c r="R2042">
        <v>621</v>
      </c>
      <c r="S2042">
        <v>574</v>
      </c>
      <c r="T2042">
        <v>552</v>
      </c>
      <c r="U2042">
        <v>606</v>
      </c>
      <c r="V2042">
        <v>569</v>
      </c>
      <c r="W2042">
        <v>659</v>
      </c>
      <c r="X2042">
        <v>581</v>
      </c>
      <c r="Y2042">
        <v>704</v>
      </c>
    </row>
    <row r="2043" spans="1:25" x14ac:dyDescent="0.3">
      <c r="A2043" t="s">
        <v>6</v>
      </c>
      <c r="B2043" t="s">
        <v>5</v>
      </c>
      <c r="C2043" t="s">
        <v>245</v>
      </c>
      <c r="D2043" t="s">
        <v>306</v>
      </c>
      <c r="E2043">
        <v>38</v>
      </c>
      <c r="F2043">
        <v>838</v>
      </c>
      <c r="G2043">
        <v>854</v>
      </c>
      <c r="H2043">
        <v>820</v>
      </c>
      <c r="I2043">
        <v>835</v>
      </c>
      <c r="J2043">
        <v>832</v>
      </c>
      <c r="K2043">
        <v>832</v>
      </c>
      <c r="L2043">
        <v>764</v>
      </c>
      <c r="M2043">
        <v>793</v>
      </c>
      <c r="N2043">
        <v>834</v>
      </c>
      <c r="O2043">
        <v>801</v>
      </c>
      <c r="P2043">
        <v>706</v>
      </c>
      <c r="Q2043">
        <v>738</v>
      </c>
      <c r="R2043">
        <v>665</v>
      </c>
      <c r="S2043">
        <v>635</v>
      </c>
      <c r="T2043">
        <v>582</v>
      </c>
      <c r="U2043">
        <v>560</v>
      </c>
      <c r="V2043">
        <v>599</v>
      </c>
      <c r="W2043">
        <v>560</v>
      </c>
      <c r="X2043">
        <v>669</v>
      </c>
      <c r="Y2043">
        <v>591</v>
      </c>
    </row>
    <row r="2044" spans="1:25" x14ac:dyDescent="0.3">
      <c r="A2044" t="s">
        <v>6</v>
      </c>
      <c r="B2044" t="s">
        <v>5</v>
      </c>
      <c r="C2044" t="s">
        <v>245</v>
      </c>
      <c r="D2044" t="s">
        <v>306</v>
      </c>
      <c r="E2044">
        <v>39</v>
      </c>
      <c r="F2044">
        <v>835</v>
      </c>
      <c r="G2044">
        <v>846</v>
      </c>
      <c r="H2044">
        <v>862</v>
      </c>
      <c r="I2044">
        <v>823</v>
      </c>
      <c r="J2044">
        <v>837</v>
      </c>
      <c r="K2044">
        <v>836</v>
      </c>
      <c r="L2044">
        <v>839</v>
      </c>
      <c r="M2044">
        <v>784</v>
      </c>
      <c r="N2044">
        <v>795</v>
      </c>
      <c r="O2044">
        <v>826</v>
      </c>
      <c r="P2044">
        <v>791</v>
      </c>
      <c r="Q2044">
        <v>708</v>
      </c>
      <c r="R2044">
        <v>735</v>
      </c>
      <c r="S2044">
        <v>659</v>
      </c>
      <c r="T2044">
        <v>626</v>
      </c>
      <c r="U2044">
        <v>588</v>
      </c>
      <c r="V2044">
        <v>558</v>
      </c>
      <c r="W2044">
        <v>592</v>
      </c>
      <c r="X2044">
        <v>548</v>
      </c>
      <c r="Y2044">
        <v>657</v>
      </c>
    </row>
    <row r="2045" spans="1:25" x14ac:dyDescent="0.3">
      <c r="A2045" t="s">
        <v>6</v>
      </c>
      <c r="B2045" t="s">
        <v>5</v>
      </c>
      <c r="C2045" t="s">
        <v>245</v>
      </c>
      <c r="D2045" t="s">
        <v>306</v>
      </c>
      <c r="E2045">
        <v>40</v>
      </c>
      <c r="F2045">
        <v>789</v>
      </c>
      <c r="G2045">
        <v>820</v>
      </c>
      <c r="H2045">
        <v>854</v>
      </c>
      <c r="I2045">
        <v>874</v>
      </c>
      <c r="J2045">
        <v>815</v>
      </c>
      <c r="K2045">
        <v>837</v>
      </c>
      <c r="L2045">
        <v>837</v>
      </c>
      <c r="M2045">
        <v>837</v>
      </c>
      <c r="N2045">
        <v>788</v>
      </c>
      <c r="O2045">
        <v>794</v>
      </c>
      <c r="P2045">
        <v>841</v>
      </c>
      <c r="Q2045">
        <v>790</v>
      </c>
      <c r="R2045">
        <v>702</v>
      </c>
      <c r="S2045">
        <v>739</v>
      </c>
      <c r="T2045">
        <v>682</v>
      </c>
      <c r="U2045">
        <v>628</v>
      </c>
      <c r="V2045">
        <v>591</v>
      </c>
      <c r="W2045">
        <v>559</v>
      </c>
      <c r="X2045">
        <v>589</v>
      </c>
      <c r="Y2045">
        <v>549</v>
      </c>
    </row>
    <row r="2046" spans="1:25" x14ac:dyDescent="0.3">
      <c r="A2046" t="s">
        <v>6</v>
      </c>
      <c r="B2046" t="s">
        <v>5</v>
      </c>
      <c r="C2046" t="s">
        <v>245</v>
      </c>
      <c r="D2046" t="s">
        <v>306</v>
      </c>
      <c r="E2046">
        <v>41</v>
      </c>
      <c r="F2046">
        <v>745</v>
      </c>
      <c r="G2046">
        <v>796</v>
      </c>
      <c r="H2046">
        <v>836</v>
      </c>
      <c r="I2046">
        <v>866</v>
      </c>
      <c r="J2046">
        <v>884</v>
      </c>
      <c r="K2046">
        <v>831</v>
      </c>
      <c r="L2046">
        <v>836</v>
      </c>
      <c r="M2046">
        <v>841</v>
      </c>
      <c r="N2046">
        <v>833</v>
      </c>
      <c r="O2046">
        <v>801</v>
      </c>
      <c r="P2046">
        <v>775</v>
      </c>
      <c r="Q2046">
        <v>847</v>
      </c>
      <c r="R2046">
        <v>771</v>
      </c>
      <c r="S2046">
        <v>697</v>
      </c>
      <c r="T2046">
        <v>749</v>
      </c>
      <c r="U2046">
        <v>698</v>
      </c>
      <c r="V2046">
        <v>635</v>
      </c>
      <c r="W2046">
        <v>586</v>
      </c>
      <c r="X2046">
        <v>562</v>
      </c>
      <c r="Y2046">
        <v>603</v>
      </c>
    </row>
    <row r="2047" spans="1:25" x14ac:dyDescent="0.3">
      <c r="A2047" t="s">
        <v>6</v>
      </c>
      <c r="B2047" t="s">
        <v>5</v>
      </c>
      <c r="C2047" t="s">
        <v>245</v>
      </c>
      <c r="D2047" t="s">
        <v>306</v>
      </c>
      <c r="E2047">
        <v>42</v>
      </c>
      <c r="F2047">
        <v>733</v>
      </c>
      <c r="G2047">
        <v>743</v>
      </c>
      <c r="H2047">
        <v>806</v>
      </c>
      <c r="I2047">
        <v>834</v>
      </c>
      <c r="J2047">
        <v>880</v>
      </c>
      <c r="K2047">
        <v>901</v>
      </c>
      <c r="L2047">
        <v>851</v>
      </c>
      <c r="M2047">
        <v>857</v>
      </c>
      <c r="N2047">
        <v>849</v>
      </c>
      <c r="O2047">
        <v>844</v>
      </c>
      <c r="P2047">
        <v>799</v>
      </c>
      <c r="Q2047">
        <v>780</v>
      </c>
      <c r="R2047">
        <v>829</v>
      </c>
      <c r="S2047">
        <v>791</v>
      </c>
      <c r="T2047">
        <v>701</v>
      </c>
      <c r="U2047">
        <v>767</v>
      </c>
      <c r="V2047">
        <v>692</v>
      </c>
      <c r="W2047">
        <v>638</v>
      </c>
      <c r="X2047">
        <v>597</v>
      </c>
      <c r="Y2047">
        <v>560</v>
      </c>
    </row>
    <row r="2048" spans="1:25" x14ac:dyDescent="0.3">
      <c r="A2048" t="s">
        <v>6</v>
      </c>
      <c r="B2048" t="s">
        <v>5</v>
      </c>
      <c r="C2048" t="s">
        <v>245</v>
      </c>
      <c r="D2048" t="s">
        <v>306</v>
      </c>
      <c r="E2048">
        <v>43</v>
      </c>
      <c r="F2048">
        <v>703</v>
      </c>
      <c r="G2048">
        <v>733</v>
      </c>
      <c r="H2048">
        <v>758</v>
      </c>
      <c r="I2048">
        <v>793</v>
      </c>
      <c r="J2048">
        <v>830</v>
      </c>
      <c r="K2048">
        <v>871</v>
      </c>
      <c r="L2048">
        <v>902</v>
      </c>
      <c r="M2048">
        <v>846</v>
      </c>
      <c r="N2048">
        <v>857</v>
      </c>
      <c r="O2048">
        <v>824</v>
      </c>
      <c r="P2048">
        <v>835</v>
      </c>
      <c r="Q2048">
        <v>799</v>
      </c>
      <c r="R2048">
        <v>764</v>
      </c>
      <c r="S2048">
        <v>839</v>
      </c>
      <c r="T2048">
        <v>794</v>
      </c>
      <c r="U2048">
        <v>706</v>
      </c>
      <c r="V2048">
        <v>775</v>
      </c>
      <c r="W2048">
        <v>690</v>
      </c>
      <c r="X2048">
        <v>636</v>
      </c>
      <c r="Y2048">
        <v>607</v>
      </c>
    </row>
    <row r="2049" spans="1:25" x14ac:dyDescent="0.3">
      <c r="A2049" t="s">
        <v>6</v>
      </c>
      <c r="B2049" t="s">
        <v>5</v>
      </c>
      <c r="C2049" t="s">
        <v>245</v>
      </c>
      <c r="D2049" t="s">
        <v>306</v>
      </c>
      <c r="E2049">
        <v>44</v>
      </c>
      <c r="F2049">
        <v>721</v>
      </c>
      <c r="G2049">
        <v>711</v>
      </c>
      <c r="H2049">
        <v>728</v>
      </c>
      <c r="I2049">
        <v>763</v>
      </c>
      <c r="J2049">
        <v>789</v>
      </c>
      <c r="K2049">
        <v>847</v>
      </c>
      <c r="L2049">
        <v>864</v>
      </c>
      <c r="M2049">
        <v>887</v>
      </c>
      <c r="N2049">
        <v>850</v>
      </c>
      <c r="O2049">
        <v>857</v>
      </c>
      <c r="P2049">
        <v>818</v>
      </c>
      <c r="Q2049">
        <v>825</v>
      </c>
      <c r="R2049">
        <v>797</v>
      </c>
      <c r="S2049">
        <v>765</v>
      </c>
      <c r="T2049">
        <v>860</v>
      </c>
      <c r="U2049">
        <v>795</v>
      </c>
      <c r="V2049">
        <v>701</v>
      </c>
      <c r="W2049">
        <v>767</v>
      </c>
      <c r="X2049">
        <v>683</v>
      </c>
      <c r="Y2049">
        <v>641</v>
      </c>
    </row>
    <row r="2050" spans="1:25" x14ac:dyDescent="0.3">
      <c r="A2050" t="s">
        <v>6</v>
      </c>
      <c r="B2050" t="s">
        <v>5</v>
      </c>
      <c r="C2050" t="s">
        <v>245</v>
      </c>
      <c r="D2050" t="s">
        <v>306</v>
      </c>
      <c r="E2050">
        <v>45</v>
      </c>
      <c r="F2050">
        <v>714</v>
      </c>
      <c r="G2050">
        <v>716</v>
      </c>
      <c r="H2050">
        <v>727</v>
      </c>
      <c r="I2050">
        <v>722</v>
      </c>
      <c r="J2050">
        <v>755</v>
      </c>
      <c r="K2050">
        <v>804</v>
      </c>
      <c r="L2050">
        <v>835</v>
      </c>
      <c r="M2050">
        <v>864</v>
      </c>
      <c r="N2050">
        <v>884</v>
      </c>
      <c r="O2050">
        <v>843</v>
      </c>
      <c r="P2050">
        <v>852</v>
      </c>
      <c r="Q2050">
        <v>812</v>
      </c>
      <c r="R2050">
        <v>821</v>
      </c>
      <c r="S2050">
        <v>800</v>
      </c>
      <c r="T2050">
        <v>762</v>
      </c>
      <c r="U2050">
        <v>845</v>
      </c>
      <c r="V2050">
        <v>800</v>
      </c>
      <c r="W2050">
        <v>704</v>
      </c>
      <c r="X2050">
        <v>768</v>
      </c>
      <c r="Y2050">
        <v>687</v>
      </c>
    </row>
    <row r="2051" spans="1:25" x14ac:dyDescent="0.3">
      <c r="A2051" t="s">
        <v>6</v>
      </c>
      <c r="B2051" t="s">
        <v>5</v>
      </c>
      <c r="C2051" t="s">
        <v>245</v>
      </c>
      <c r="D2051" t="s">
        <v>306</v>
      </c>
      <c r="E2051">
        <v>46</v>
      </c>
      <c r="F2051">
        <v>699</v>
      </c>
      <c r="G2051">
        <v>708</v>
      </c>
      <c r="H2051">
        <v>717</v>
      </c>
      <c r="I2051">
        <v>732</v>
      </c>
      <c r="J2051">
        <v>721</v>
      </c>
      <c r="K2051">
        <v>753</v>
      </c>
      <c r="L2051">
        <v>798</v>
      </c>
      <c r="M2051">
        <v>845</v>
      </c>
      <c r="N2051">
        <v>860</v>
      </c>
      <c r="O2051">
        <v>894</v>
      </c>
      <c r="P2051">
        <v>839</v>
      </c>
      <c r="Q2051">
        <v>837</v>
      </c>
      <c r="R2051">
        <v>819</v>
      </c>
      <c r="S2051">
        <v>816</v>
      </c>
      <c r="T2051">
        <v>795</v>
      </c>
      <c r="U2051">
        <v>747</v>
      </c>
      <c r="V2051">
        <v>866</v>
      </c>
      <c r="W2051">
        <v>787</v>
      </c>
      <c r="X2051">
        <v>711</v>
      </c>
      <c r="Y2051">
        <v>771</v>
      </c>
    </row>
    <row r="2052" spans="1:25" x14ac:dyDescent="0.3">
      <c r="A2052" t="s">
        <v>6</v>
      </c>
      <c r="B2052" t="s">
        <v>5</v>
      </c>
      <c r="C2052" t="s">
        <v>245</v>
      </c>
      <c r="D2052" t="s">
        <v>306</v>
      </c>
      <c r="E2052">
        <v>47</v>
      </c>
      <c r="F2052">
        <v>708</v>
      </c>
      <c r="G2052">
        <v>680</v>
      </c>
      <c r="H2052">
        <v>716</v>
      </c>
      <c r="I2052">
        <v>711</v>
      </c>
      <c r="J2052">
        <v>721</v>
      </c>
      <c r="K2052">
        <v>740</v>
      </c>
      <c r="L2052">
        <v>745</v>
      </c>
      <c r="M2052">
        <v>818</v>
      </c>
      <c r="N2052">
        <v>846</v>
      </c>
      <c r="O2052">
        <v>864</v>
      </c>
      <c r="P2052">
        <v>894</v>
      </c>
      <c r="Q2052">
        <v>829</v>
      </c>
      <c r="R2052">
        <v>852</v>
      </c>
      <c r="S2052">
        <v>818</v>
      </c>
      <c r="T2052">
        <v>815</v>
      </c>
      <c r="U2052">
        <v>786</v>
      </c>
      <c r="V2052">
        <v>743</v>
      </c>
      <c r="W2052">
        <v>854</v>
      </c>
      <c r="X2052">
        <v>781</v>
      </c>
      <c r="Y2052">
        <v>715</v>
      </c>
    </row>
    <row r="2053" spans="1:25" x14ac:dyDescent="0.3">
      <c r="A2053" t="s">
        <v>6</v>
      </c>
      <c r="B2053" t="s">
        <v>5</v>
      </c>
      <c r="C2053" t="s">
        <v>245</v>
      </c>
      <c r="D2053" t="s">
        <v>306</v>
      </c>
      <c r="E2053">
        <v>48</v>
      </c>
      <c r="F2053">
        <v>662</v>
      </c>
      <c r="G2053">
        <v>714</v>
      </c>
      <c r="H2053">
        <v>680</v>
      </c>
      <c r="I2053">
        <v>716</v>
      </c>
      <c r="J2053">
        <v>704</v>
      </c>
      <c r="K2053">
        <v>713</v>
      </c>
      <c r="L2053">
        <v>737</v>
      </c>
      <c r="M2053">
        <v>731</v>
      </c>
      <c r="N2053">
        <v>809</v>
      </c>
      <c r="O2053">
        <v>839</v>
      </c>
      <c r="P2053">
        <v>855</v>
      </c>
      <c r="Q2053">
        <v>874</v>
      </c>
      <c r="R2053">
        <v>812</v>
      </c>
      <c r="S2053">
        <v>866</v>
      </c>
      <c r="T2053">
        <v>824</v>
      </c>
      <c r="U2053">
        <v>803</v>
      </c>
      <c r="V2053">
        <v>786</v>
      </c>
      <c r="W2053">
        <v>738</v>
      </c>
      <c r="X2053">
        <v>858</v>
      </c>
      <c r="Y2053">
        <v>777</v>
      </c>
    </row>
    <row r="2054" spans="1:25" x14ac:dyDescent="0.3">
      <c r="A2054" t="s">
        <v>6</v>
      </c>
      <c r="B2054" t="s">
        <v>5</v>
      </c>
      <c r="C2054" t="s">
        <v>245</v>
      </c>
      <c r="D2054" t="s">
        <v>306</v>
      </c>
      <c r="E2054">
        <v>49</v>
      </c>
      <c r="F2054">
        <v>684</v>
      </c>
      <c r="G2054">
        <v>661</v>
      </c>
      <c r="H2054">
        <v>711</v>
      </c>
      <c r="I2054">
        <v>675</v>
      </c>
      <c r="J2054">
        <v>716</v>
      </c>
      <c r="K2054">
        <v>692</v>
      </c>
      <c r="L2054">
        <v>712</v>
      </c>
      <c r="M2054">
        <v>747</v>
      </c>
      <c r="N2054">
        <v>722</v>
      </c>
      <c r="O2054">
        <v>792</v>
      </c>
      <c r="P2054">
        <v>816</v>
      </c>
      <c r="Q2054">
        <v>837</v>
      </c>
      <c r="R2054">
        <v>856</v>
      </c>
      <c r="S2054">
        <v>812</v>
      </c>
      <c r="T2054">
        <v>875</v>
      </c>
      <c r="U2054">
        <v>817</v>
      </c>
      <c r="V2054">
        <v>800</v>
      </c>
      <c r="W2054">
        <v>785</v>
      </c>
      <c r="X2054">
        <v>733</v>
      </c>
      <c r="Y2054">
        <v>852</v>
      </c>
    </row>
    <row r="2055" spans="1:25" x14ac:dyDescent="0.3">
      <c r="A2055" t="s">
        <v>6</v>
      </c>
      <c r="B2055" t="s">
        <v>5</v>
      </c>
      <c r="C2055" t="s">
        <v>245</v>
      </c>
      <c r="D2055" t="s">
        <v>306</v>
      </c>
      <c r="E2055">
        <v>50</v>
      </c>
      <c r="F2055">
        <v>705</v>
      </c>
      <c r="G2055">
        <v>686</v>
      </c>
      <c r="H2055">
        <v>657</v>
      </c>
      <c r="I2055">
        <v>707</v>
      </c>
      <c r="J2055">
        <v>676</v>
      </c>
      <c r="K2055">
        <v>709</v>
      </c>
      <c r="L2055">
        <v>683</v>
      </c>
      <c r="M2055">
        <v>721</v>
      </c>
      <c r="N2055">
        <v>754</v>
      </c>
      <c r="O2055">
        <v>708</v>
      </c>
      <c r="P2055">
        <v>795</v>
      </c>
      <c r="Q2055">
        <v>813</v>
      </c>
      <c r="R2055">
        <v>845</v>
      </c>
      <c r="S2055">
        <v>868</v>
      </c>
      <c r="T2055">
        <v>823</v>
      </c>
      <c r="U2055">
        <v>879</v>
      </c>
      <c r="V2055">
        <v>796</v>
      </c>
      <c r="W2055">
        <v>806</v>
      </c>
      <c r="X2055">
        <v>782</v>
      </c>
      <c r="Y2055">
        <v>748</v>
      </c>
    </row>
    <row r="2056" spans="1:25" x14ac:dyDescent="0.3">
      <c r="A2056" t="s">
        <v>6</v>
      </c>
      <c r="B2056" t="s">
        <v>5</v>
      </c>
      <c r="C2056" t="s">
        <v>245</v>
      </c>
      <c r="D2056" t="s">
        <v>306</v>
      </c>
      <c r="E2056">
        <v>51</v>
      </c>
      <c r="F2056">
        <v>746</v>
      </c>
      <c r="G2056">
        <v>698</v>
      </c>
      <c r="H2056">
        <v>689</v>
      </c>
      <c r="I2056">
        <v>649</v>
      </c>
      <c r="J2056">
        <v>704</v>
      </c>
      <c r="K2056">
        <v>672</v>
      </c>
      <c r="L2056">
        <v>719</v>
      </c>
      <c r="M2056">
        <v>680</v>
      </c>
      <c r="N2056">
        <v>718</v>
      </c>
      <c r="O2056">
        <v>755</v>
      </c>
      <c r="P2056">
        <v>699</v>
      </c>
      <c r="Q2056">
        <v>774</v>
      </c>
      <c r="R2056">
        <v>806</v>
      </c>
      <c r="S2056">
        <v>835</v>
      </c>
      <c r="T2056">
        <v>874</v>
      </c>
      <c r="U2056">
        <v>814</v>
      </c>
      <c r="V2056">
        <v>882</v>
      </c>
      <c r="W2056">
        <v>813</v>
      </c>
      <c r="X2056">
        <v>809</v>
      </c>
      <c r="Y2056">
        <v>776</v>
      </c>
    </row>
    <row r="2057" spans="1:25" x14ac:dyDescent="0.3">
      <c r="A2057" t="s">
        <v>6</v>
      </c>
      <c r="B2057" t="s">
        <v>5</v>
      </c>
      <c r="C2057" t="s">
        <v>245</v>
      </c>
      <c r="D2057" t="s">
        <v>306</v>
      </c>
      <c r="E2057">
        <v>52</v>
      </c>
      <c r="F2057">
        <v>785</v>
      </c>
      <c r="G2057">
        <v>742</v>
      </c>
      <c r="H2057">
        <v>691</v>
      </c>
      <c r="I2057">
        <v>687</v>
      </c>
      <c r="J2057">
        <v>651</v>
      </c>
      <c r="K2057">
        <v>704</v>
      </c>
      <c r="L2057">
        <v>667</v>
      </c>
      <c r="M2057">
        <v>725</v>
      </c>
      <c r="N2057">
        <v>677</v>
      </c>
      <c r="O2057">
        <v>714</v>
      </c>
      <c r="P2057">
        <v>757</v>
      </c>
      <c r="Q2057">
        <v>689</v>
      </c>
      <c r="R2057">
        <v>773</v>
      </c>
      <c r="S2057">
        <v>800</v>
      </c>
      <c r="T2057">
        <v>833</v>
      </c>
      <c r="U2057">
        <v>884</v>
      </c>
      <c r="V2057">
        <v>820</v>
      </c>
      <c r="W2057">
        <v>872</v>
      </c>
      <c r="X2057">
        <v>802</v>
      </c>
      <c r="Y2057">
        <v>802</v>
      </c>
    </row>
    <row r="2058" spans="1:25" x14ac:dyDescent="0.3">
      <c r="A2058" t="s">
        <v>6</v>
      </c>
      <c r="B2058" t="s">
        <v>5</v>
      </c>
      <c r="C2058" t="s">
        <v>245</v>
      </c>
      <c r="D2058" t="s">
        <v>306</v>
      </c>
      <c r="E2058">
        <v>53</v>
      </c>
      <c r="F2058">
        <v>805</v>
      </c>
      <c r="G2058">
        <v>770</v>
      </c>
      <c r="H2058">
        <v>740</v>
      </c>
      <c r="I2058">
        <v>681</v>
      </c>
      <c r="J2058">
        <v>698</v>
      </c>
      <c r="K2058">
        <v>643</v>
      </c>
      <c r="L2058">
        <v>689</v>
      </c>
      <c r="M2058">
        <v>656</v>
      </c>
      <c r="N2058">
        <v>725</v>
      </c>
      <c r="O2058">
        <v>665</v>
      </c>
      <c r="P2058">
        <v>710</v>
      </c>
      <c r="Q2058">
        <v>753</v>
      </c>
      <c r="R2058">
        <v>682</v>
      </c>
      <c r="S2058">
        <v>769</v>
      </c>
      <c r="T2058">
        <v>799</v>
      </c>
      <c r="U2058">
        <v>817</v>
      </c>
      <c r="V2058">
        <v>879</v>
      </c>
      <c r="W2058">
        <v>824</v>
      </c>
      <c r="X2058">
        <v>868</v>
      </c>
      <c r="Y2058">
        <v>804</v>
      </c>
    </row>
    <row r="2059" spans="1:25" x14ac:dyDescent="0.3">
      <c r="A2059" t="s">
        <v>6</v>
      </c>
      <c r="B2059" t="s">
        <v>5</v>
      </c>
      <c r="C2059" t="s">
        <v>245</v>
      </c>
      <c r="D2059" t="s">
        <v>306</v>
      </c>
      <c r="E2059">
        <v>54</v>
      </c>
      <c r="F2059">
        <v>894</v>
      </c>
      <c r="G2059">
        <v>806</v>
      </c>
      <c r="H2059">
        <v>765</v>
      </c>
      <c r="I2059">
        <v>739</v>
      </c>
      <c r="J2059">
        <v>676</v>
      </c>
      <c r="K2059">
        <v>698</v>
      </c>
      <c r="L2059">
        <v>656</v>
      </c>
      <c r="M2059">
        <v>677</v>
      </c>
      <c r="N2059">
        <v>645</v>
      </c>
      <c r="O2059">
        <v>726</v>
      </c>
      <c r="P2059">
        <v>671</v>
      </c>
      <c r="Q2059">
        <v>708</v>
      </c>
      <c r="R2059">
        <v>738</v>
      </c>
      <c r="S2059">
        <v>676</v>
      </c>
      <c r="T2059">
        <v>764</v>
      </c>
      <c r="U2059">
        <v>802</v>
      </c>
      <c r="V2059">
        <v>816</v>
      </c>
      <c r="W2059">
        <v>882</v>
      </c>
      <c r="X2059">
        <v>820</v>
      </c>
      <c r="Y2059">
        <v>856</v>
      </c>
    </row>
    <row r="2060" spans="1:25" x14ac:dyDescent="0.3">
      <c r="A2060" t="s">
        <v>6</v>
      </c>
      <c r="B2060" t="s">
        <v>5</v>
      </c>
      <c r="C2060" t="s">
        <v>245</v>
      </c>
      <c r="D2060" t="s">
        <v>306</v>
      </c>
      <c r="E2060">
        <v>55</v>
      </c>
      <c r="F2060">
        <v>687</v>
      </c>
      <c r="G2060">
        <v>889</v>
      </c>
      <c r="H2060">
        <v>800</v>
      </c>
      <c r="I2060">
        <v>761</v>
      </c>
      <c r="J2060">
        <v>736</v>
      </c>
      <c r="K2060">
        <v>663</v>
      </c>
      <c r="L2060">
        <v>691</v>
      </c>
      <c r="M2060">
        <v>667</v>
      </c>
      <c r="N2060">
        <v>670</v>
      </c>
      <c r="O2060">
        <v>631</v>
      </c>
      <c r="P2060">
        <v>730</v>
      </c>
      <c r="Q2060">
        <v>667</v>
      </c>
      <c r="R2060">
        <v>707</v>
      </c>
      <c r="S2060">
        <v>731</v>
      </c>
      <c r="T2060">
        <v>684</v>
      </c>
      <c r="U2060">
        <v>768</v>
      </c>
      <c r="V2060">
        <v>794</v>
      </c>
      <c r="W2060">
        <v>826</v>
      </c>
      <c r="X2060">
        <v>872</v>
      </c>
      <c r="Y2060">
        <v>807</v>
      </c>
    </row>
    <row r="2061" spans="1:25" x14ac:dyDescent="0.3">
      <c r="A2061" t="s">
        <v>6</v>
      </c>
      <c r="B2061" t="s">
        <v>5</v>
      </c>
      <c r="C2061" t="s">
        <v>245</v>
      </c>
      <c r="D2061" t="s">
        <v>306</v>
      </c>
      <c r="E2061">
        <v>56</v>
      </c>
      <c r="F2061">
        <v>660</v>
      </c>
      <c r="G2061">
        <v>677</v>
      </c>
      <c r="H2061">
        <v>877</v>
      </c>
      <c r="I2061">
        <v>800</v>
      </c>
      <c r="J2061">
        <v>756</v>
      </c>
      <c r="K2061">
        <v>728</v>
      </c>
      <c r="L2061">
        <v>653</v>
      </c>
      <c r="M2061">
        <v>693</v>
      </c>
      <c r="N2061">
        <v>658</v>
      </c>
      <c r="O2061">
        <v>663</v>
      </c>
      <c r="P2061">
        <v>623</v>
      </c>
      <c r="Q2061">
        <v>739</v>
      </c>
      <c r="R2061">
        <v>665</v>
      </c>
      <c r="S2061">
        <v>705</v>
      </c>
      <c r="T2061">
        <v>733</v>
      </c>
      <c r="U2061">
        <v>676</v>
      </c>
      <c r="V2061">
        <v>766</v>
      </c>
      <c r="W2061">
        <v>790</v>
      </c>
      <c r="X2061">
        <v>817</v>
      </c>
      <c r="Y2061">
        <v>869</v>
      </c>
    </row>
    <row r="2062" spans="1:25" x14ac:dyDescent="0.3">
      <c r="A2062" t="s">
        <v>6</v>
      </c>
      <c r="B2062" t="s">
        <v>5</v>
      </c>
      <c r="C2062" t="s">
        <v>245</v>
      </c>
      <c r="D2062" t="s">
        <v>306</v>
      </c>
      <c r="E2062">
        <v>57</v>
      </c>
      <c r="F2062">
        <v>680</v>
      </c>
      <c r="G2062">
        <v>662</v>
      </c>
      <c r="H2062">
        <v>675</v>
      </c>
      <c r="I2062">
        <v>881</v>
      </c>
      <c r="J2062">
        <v>794</v>
      </c>
      <c r="K2062">
        <v>758</v>
      </c>
      <c r="L2062">
        <v>725</v>
      </c>
      <c r="M2062">
        <v>646</v>
      </c>
      <c r="N2062">
        <v>687</v>
      </c>
      <c r="O2062">
        <v>650</v>
      </c>
      <c r="P2062">
        <v>661</v>
      </c>
      <c r="Q2062">
        <v>620</v>
      </c>
      <c r="R2062">
        <v>734</v>
      </c>
      <c r="S2062">
        <v>658</v>
      </c>
      <c r="T2062">
        <v>705</v>
      </c>
      <c r="U2062">
        <v>732</v>
      </c>
      <c r="V2062">
        <v>673</v>
      </c>
      <c r="W2062">
        <v>767</v>
      </c>
      <c r="X2062">
        <v>788</v>
      </c>
      <c r="Y2062">
        <v>824</v>
      </c>
    </row>
    <row r="2063" spans="1:25" x14ac:dyDescent="0.3">
      <c r="A2063" t="s">
        <v>6</v>
      </c>
      <c r="B2063" t="s">
        <v>5</v>
      </c>
      <c r="C2063" t="s">
        <v>245</v>
      </c>
      <c r="D2063" t="s">
        <v>306</v>
      </c>
      <c r="E2063">
        <v>58</v>
      </c>
      <c r="F2063">
        <v>649</v>
      </c>
      <c r="G2063">
        <v>680</v>
      </c>
      <c r="H2063">
        <v>668</v>
      </c>
      <c r="I2063">
        <v>665</v>
      </c>
      <c r="J2063">
        <v>862</v>
      </c>
      <c r="K2063">
        <v>785</v>
      </c>
      <c r="L2063">
        <v>752</v>
      </c>
      <c r="M2063">
        <v>718</v>
      </c>
      <c r="N2063">
        <v>646</v>
      </c>
      <c r="O2063">
        <v>679</v>
      </c>
      <c r="P2063">
        <v>650</v>
      </c>
      <c r="Q2063">
        <v>658</v>
      </c>
      <c r="R2063">
        <v>623</v>
      </c>
      <c r="S2063">
        <v>727</v>
      </c>
      <c r="T2063">
        <v>654</v>
      </c>
      <c r="U2063">
        <v>707</v>
      </c>
      <c r="V2063">
        <v>735</v>
      </c>
      <c r="W2063">
        <v>669</v>
      </c>
      <c r="X2063">
        <v>766</v>
      </c>
      <c r="Y2063">
        <v>779</v>
      </c>
    </row>
    <row r="2064" spans="1:25" x14ac:dyDescent="0.3">
      <c r="A2064" t="s">
        <v>6</v>
      </c>
      <c r="B2064" t="s">
        <v>5</v>
      </c>
      <c r="C2064" t="s">
        <v>245</v>
      </c>
      <c r="D2064" t="s">
        <v>306</v>
      </c>
      <c r="E2064">
        <v>59</v>
      </c>
      <c r="F2064">
        <v>598</v>
      </c>
      <c r="G2064">
        <v>643</v>
      </c>
      <c r="H2064">
        <v>677</v>
      </c>
      <c r="I2064">
        <v>667</v>
      </c>
      <c r="J2064">
        <v>652</v>
      </c>
      <c r="K2064">
        <v>857</v>
      </c>
      <c r="L2064">
        <v>782</v>
      </c>
      <c r="M2064">
        <v>745</v>
      </c>
      <c r="N2064">
        <v>705</v>
      </c>
      <c r="O2064">
        <v>646</v>
      </c>
      <c r="P2064">
        <v>666</v>
      </c>
      <c r="Q2064">
        <v>643</v>
      </c>
      <c r="R2064">
        <v>640</v>
      </c>
      <c r="S2064">
        <v>612</v>
      </c>
      <c r="T2064">
        <v>727</v>
      </c>
      <c r="U2064">
        <v>645</v>
      </c>
      <c r="V2064">
        <v>706</v>
      </c>
      <c r="W2064">
        <v>734</v>
      </c>
      <c r="X2064">
        <v>683</v>
      </c>
      <c r="Y2064">
        <v>768</v>
      </c>
    </row>
    <row r="2065" spans="1:25" x14ac:dyDescent="0.3">
      <c r="A2065" t="s">
        <v>6</v>
      </c>
      <c r="B2065" t="s">
        <v>5</v>
      </c>
      <c r="C2065" t="s">
        <v>245</v>
      </c>
      <c r="D2065" t="s">
        <v>306</v>
      </c>
      <c r="E2065">
        <v>60</v>
      </c>
      <c r="F2065">
        <v>541</v>
      </c>
      <c r="G2065">
        <v>594</v>
      </c>
      <c r="H2065">
        <v>631</v>
      </c>
      <c r="I2065">
        <v>670</v>
      </c>
      <c r="J2065">
        <v>659</v>
      </c>
      <c r="K2065">
        <v>656</v>
      </c>
      <c r="L2065">
        <v>857</v>
      </c>
      <c r="M2065">
        <v>773</v>
      </c>
      <c r="N2065">
        <v>727</v>
      </c>
      <c r="O2065">
        <v>697</v>
      </c>
      <c r="P2065">
        <v>629</v>
      </c>
      <c r="Q2065">
        <v>665</v>
      </c>
      <c r="R2065">
        <v>641</v>
      </c>
      <c r="S2065">
        <v>651</v>
      </c>
      <c r="T2065">
        <v>599</v>
      </c>
      <c r="U2065">
        <v>729</v>
      </c>
      <c r="V2065">
        <v>641</v>
      </c>
      <c r="W2065">
        <v>699</v>
      </c>
      <c r="X2065">
        <v>722</v>
      </c>
      <c r="Y2065">
        <v>677</v>
      </c>
    </row>
    <row r="2066" spans="1:25" x14ac:dyDescent="0.3">
      <c r="A2066" t="s">
        <v>6</v>
      </c>
      <c r="B2066" t="s">
        <v>5</v>
      </c>
      <c r="C2066" t="s">
        <v>245</v>
      </c>
      <c r="D2066" t="s">
        <v>306</v>
      </c>
      <c r="E2066">
        <v>61</v>
      </c>
      <c r="F2066">
        <v>572</v>
      </c>
      <c r="G2066">
        <v>536</v>
      </c>
      <c r="H2066">
        <v>578</v>
      </c>
      <c r="I2066">
        <v>629</v>
      </c>
      <c r="J2066">
        <v>672</v>
      </c>
      <c r="K2066">
        <v>656</v>
      </c>
      <c r="L2066">
        <v>626</v>
      </c>
      <c r="M2066">
        <v>848</v>
      </c>
      <c r="N2066">
        <v>766</v>
      </c>
      <c r="O2066">
        <v>714</v>
      </c>
      <c r="P2066">
        <v>692</v>
      </c>
      <c r="Q2066">
        <v>627</v>
      </c>
      <c r="R2066">
        <v>662</v>
      </c>
      <c r="S2066">
        <v>646</v>
      </c>
      <c r="T2066">
        <v>651</v>
      </c>
      <c r="U2066">
        <v>604</v>
      </c>
      <c r="V2066">
        <v>723</v>
      </c>
      <c r="W2066">
        <v>654</v>
      </c>
      <c r="X2066">
        <v>677</v>
      </c>
      <c r="Y2066">
        <v>729</v>
      </c>
    </row>
    <row r="2067" spans="1:25" x14ac:dyDescent="0.3">
      <c r="A2067" t="s">
        <v>6</v>
      </c>
      <c r="B2067" t="s">
        <v>5</v>
      </c>
      <c r="C2067" t="s">
        <v>245</v>
      </c>
      <c r="D2067" t="s">
        <v>306</v>
      </c>
      <c r="E2067">
        <v>62</v>
      </c>
      <c r="F2067">
        <v>566</v>
      </c>
      <c r="G2067">
        <v>567</v>
      </c>
      <c r="H2067">
        <v>535</v>
      </c>
      <c r="I2067">
        <v>569</v>
      </c>
      <c r="J2067">
        <v>620</v>
      </c>
      <c r="K2067">
        <v>662</v>
      </c>
      <c r="L2067">
        <v>648</v>
      </c>
      <c r="M2067">
        <v>616</v>
      </c>
      <c r="N2067">
        <v>850</v>
      </c>
      <c r="O2067">
        <v>760</v>
      </c>
      <c r="P2067">
        <v>701</v>
      </c>
      <c r="Q2067">
        <v>687</v>
      </c>
      <c r="R2067">
        <v>627</v>
      </c>
      <c r="S2067">
        <v>664</v>
      </c>
      <c r="T2067">
        <v>644</v>
      </c>
      <c r="U2067">
        <v>643</v>
      </c>
      <c r="V2067">
        <v>592</v>
      </c>
      <c r="W2067">
        <v>715</v>
      </c>
      <c r="X2067">
        <v>660</v>
      </c>
      <c r="Y2067">
        <v>677</v>
      </c>
    </row>
    <row r="2068" spans="1:25" x14ac:dyDescent="0.3">
      <c r="A2068" t="s">
        <v>6</v>
      </c>
      <c r="B2068" t="s">
        <v>5</v>
      </c>
      <c r="C2068" t="s">
        <v>245</v>
      </c>
      <c r="D2068" t="s">
        <v>306</v>
      </c>
      <c r="E2068">
        <v>63</v>
      </c>
      <c r="F2068">
        <v>538</v>
      </c>
      <c r="G2068">
        <v>553</v>
      </c>
      <c r="H2068">
        <v>564</v>
      </c>
      <c r="I2068">
        <v>530</v>
      </c>
      <c r="J2068">
        <v>561</v>
      </c>
      <c r="K2068">
        <v>608</v>
      </c>
      <c r="L2068">
        <v>642</v>
      </c>
      <c r="M2068">
        <v>648</v>
      </c>
      <c r="N2068">
        <v>617</v>
      </c>
      <c r="O2068">
        <v>830</v>
      </c>
      <c r="P2068">
        <v>761</v>
      </c>
      <c r="Q2068">
        <v>697</v>
      </c>
      <c r="R2068">
        <v>680</v>
      </c>
      <c r="S2068">
        <v>613</v>
      </c>
      <c r="T2068">
        <v>645</v>
      </c>
      <c r="U2068">
        <v>647</v>
      </c>
      <c r="V2068">
        <v>642</v>
      </c>
      <c r="W2068">
        <v>584</v>
      </c>
      <c r="X2068">
        <v>718</v>
      </c>
      <c r="Y2068">
        <v>656</v>
      </c>
    </row>
    <row r="2069" spans="1:25" x14ac:dyDescent="0.3">
      <c r="A2069" t="s">
        <v>6</v>
      </c>
      <c r="B2069" t="s">
        <v>5</v>
      </c>
      <c r="C2069" t="s">
        <v>245</v>
      </c>
      <c r="D2069" t="s">
        <v>306</v>
      </c>
      <c r="E2069">
        <v>64</v>
      </c>
      <c r="F2069">
        <v>527</v>
      </c>
      <c r="G2069">
        <v>533</v>
      </c>
      <c r="H2069">
        <v>548</v>
      </c>
      <c r="I2069">
        <v>550</v>
      </c>
      <c r="J2069">
        <v>525</v>
      </c>
      <c r="K2069">
        <v>541</v>
      </c>
      <c r="L2069">
        <v>596</v>
      </c>
      <c r="M2069">
        <v>636</v>
      </c>
      <c r="N2069">
        <v>639</v>
      </c>
      <c r="O2069">
        <v>610</v>
      </c>
      <c r="P2069">
        <v>819</v>
      </c>
      <c r="Q2069">
        <v>753</v>
      </c>
      <c r="R2069">
        <v>690</v>
      </c>
      <c r="S2069">
        <v>681</v>
      </c>
      <c r="T2069">
        <v>613</v>
      </c>
      <c r="U2069">
        <v>638</v>
      </c>
      <c r="V2069">
        <v>643</v>
      </c>
      <c r="W2069">
        <v>635</v>
      </c>
      <c r="X2069">
        <v>589</v>
      </c>
      <c r="Y2069">
        <v>707</v>
      </c>
    </row>
    <row r="2070" spans="1:25" x14ac:dyDescent="0.3">
      <c r="A2070" t="s">
        <v>6</v>
      </c>
      <c r="B2070" t="s">
        <v>5</v>
      </c>
      <c r="C2070" t="s">
        <v>245</v>
      </c>
      <c r="D2070" t="s">
        <v>306</v>
      </c>
      <c r="E2070">
        <v>65</v>
      </c>
      <c r="F2070">
        <v>489</v>
      </c>
      <c r="G2070">
        <v>526</v>
      </c>
      <c r="H2070">
        <v>536</v>
      </c>
      <c r="I2070">
        <v>537</v>
      </c>
      <c r="J2070">
        <v>541</v>
      </c>
      <c r="K2070">
        <v>523</v>
      </c>
      <c r="L2070">
        <v>544</v>
      </c>
      <c r="M2070">
        <v>590</v>
      </c>
      <c r="N2070">
        <v>627</v>
      </c>
      <c r="O2070">
        <v>630</v>
      </c>
      <c r="P2070">
        <v>607</v>
      </c>
      <c r="Q2070">
        <v>806</v>
      </c>
      <c r="R2070">
        <v>738</v>
      </c>
      <c r="S2070">
        <v>678</v>
      </c>
      <c r="T2070">
        <v>680</v>
      </c>
      <c r="U2070">
        <v>615</v>
      </c>
      <c r="V2070">
        <v>637</v>
      </c>
      <c r="W2070">
        <v>636</v>
      </c>
      <c r="X2070">
        <v>628</v>
      </c>
      <c r="Y2070">
        <v>592</v>
      </c>
    </row>
    <row r="2071" spans="1:25" x14ac:dyDescent="0.3">
      <c r="A2071" t="s">
        <v>6</v>
      </c>
      <c r="B2071" t="s">
        <v>5</v>
      </c>
      <c r="C2071" t="s">
        <v>245</v>
      </c>
      <c r="D2071" t="s">
        <v>306</v>
      </c>
      <c r="E2071">
        <v>66</v>
      </c>
      <c r="F2071">
        <v>500</v>
      </c>
      <c r="G2071">
        <v>466</v>
      </c>
      <c r="H2071">
        <v>508</v>
      </c>
      <c r="I2071">
        <v>530</v>
      </c>
      <c r="J2071">
        <v>526</v>
      </c>
      <c r="K2071">
        <v>533</v>
      </c>
      <c r="L2071">
        <v>509</v>
      </c>
      <c r="M2071">
        <v>528</v>
      </c>
      <c r="N2071">
        <v>576</v>
      </c>
      <c r="O2071">
        <v>623</v>
      </c>
      <c r="P2071">
        <v>623</v>
      </c>
      <c r="Q2071">
        <v>602</v>
      </c>
      <c r="R2071">
        <v>793</v>
      </c>
      <c r="S2071">
        <v>735</v>
      </c>
      <c r="T2071">
        <v>664</v>
      </c>
      <c r="U2071">
        <v>682</v>
      </c>
      <c r="V2071">
        <v>618</v>
      </c>
      <c r="W2071">
        <v>629</v>
      </c>
      <c r="X2071">
        <v>623</v>
      </c>
      <c r="Y2071">
        <v>625</v>
      </c>
    </row>
    <row r="2072" spans="1:25" x14ac:dyDescent="0.3">
      <c r="A2072" t="s">
        <v>6</v>
      </c>
      <c r="B2072" t="s">
        <v>5</v>
      </c>
      <c r="C2072" t="s">
        <v>245</v>
      </c>
      <c r="D2072" t="s">
        <v>306</v>
      </c>
      <c r="E2072">
        <v>67</v>
      </c>
      <c r="F2072">
        <v>460</v>
      </c>
      <c r="G2072">
        <v>499</v>
      </c>
      <c r="H2072">
        <v>458</v>
      </c>
      <c r="I2072">
        <v>499</v>
      </c>
      <c r="J2072">
        <v>520</v>
      </c>
      <c r="K2072">
        <v>518</v>
      </c>
      <c r="L2072">
        <v>519</v>
      </c>
      <c r="M2072">
        <v>506</v>
      </c>
      <c r="N2072">
        <v>517</v>
      </c>
      <c r="O2072">
        <v>569</v>
      </c>
      <c r="P2072">
        <v>618</v>
      </c>
      <c r="Q2072">
        <v>619</v>
      </c>
      <c r="R2072">
        <v>601</v>
      </c>
      <c r="S2072">
        <v>788</v>
      </c>
      <c r="T2072">
        <v>733</v>
      </c>
      <c r="U2072">
        <v>657</v>
      </c>
      <c r="V2072">
        <v>672</v>
      </c>
      <c r="W2072">
        <v>615</v>
      </c>
      <c r="X2072">
        <v>626</v>
      </c>
      <c r="Y2072">
        <v>620</v>
      </c>
    </row>
    <row r="2073" spans="1:25" x14ac:dyDescent="0.3">
      <c r="A2073" t="s">
        <v>6</v>
      </c>
      <c r="B2073" t="s">
        <v>5</v>
      </c>
      <c r="C2073" t="s">
        <v>245</v>
      </c>
      <c r="D2073" t="s">
        <v>306</v>
      </c>
      <c r="E2073">
        <v>68</v>
      </c>
      <c r="F2073">
        <v>394</v>
      </c>
      <c r="G2073">
        <v>454</v>
      </c>
      <c r="H2073">
        <v>491</v>
      </c>
      <c r="I2073">
        <v>457</v>
      </c>
      <c r="J2073">
        <v>491</v>
      </c>
      <c r="K2073">
        <v>506</v>
      </c>
      <c r="L2073">
        <v>504</v>
      </c>
      <c r="M2073">
        <v>508</v>
      </c>
      <c r="N2073">
        <v>500</v>
      </c>
      <c r="O2073">
        <v>503</v>
      </c>
      <c r="P2073">
        <v>553</v>
      </c>
      <c r="Q2073">
        <v>615</v>
      </c>
      <c r="R2073">
        <v>599</v>
      </c>
      <c r="S2073">
        <v>591</v>
      </c>
      <c r="T2073">
        <v>785</v>
      </c>
      <c r="U2073">
        <v>730</v>
      </c>
      <c r="V2073">
        <v>648</v>
      </c>
      <c r="W2073">
        <v>656</v>
      </c>
      <c r="X2073">
        <v>601</v>
      </c>
      <c r="Y2073">
        <v>622</v>
      </c>
    </row>
    <row r="2074" spans="1:25" x14ac:dyDescent="0.3">
      <c r="A2074" t="s">
        <v>6</v>
      </c>
      <c r="B2074" t="s">
        <v>5</v>
      </c>
      <c r="C2074" t="s">
        <v>245</v>
      </c>
      <c r="D2074" t="s">
        <v>306</v>
      </c>
      <c r="E2074">
        <v>69</v>
      </c>
      <c r="F2074">
        <v>421</v>
      </c>
      <c r="G2074">
        <v>392</v>
      </c>
      <c r="H2074">
        <v>443</v>
      </c>
      <c r="I2074">
        <v>481</v>
      </c>
      <c r="J2074">
        <v>449</v>
      </c>
      <c r="K2074">
        <v>486</v>
      </c>
      <c r="L2074">
        <v>490</v>
      </c>
      <c r="M2074">
        <v>506</v>
      </c>
      <c r="N2074">
        <v>494</v>
      </c>
      <c r="O2074">
        <v>491</v>
      </c>
      <c r="P2074">
        <v>505</v>
      </c>
      <c r="Q2074">
        <v>542</v>
      </c>
      <c r="R2074">
        <v>607</v>
      </c>
      <c r="S2074">
        <v>595</v>
      </c>
      <c r="T2074">
        <v>585</v>
      </c>
      <c r="U2074">
        <v>764</v>
      </c>
      <c r="V2074">
        <v>718</v>
      </c>
      <c r="W2074">
        <v>640</v>
      </c>
      <c r="X2074">
        <v>649</v>
      </c>
      <c r="Y2074">
        <v>580</v>
      </c>
    </row>
    <row r="2075" spans="1:25" x14ac:dyDescent="0.3">
      <c r="A2075" t="s">
        <v>6</v>
      </c>
      <c r="B2075" t="s">
        <v>5</v>
      </c>
      <c r="C2075" t="s">
        <v>245</v>
      </c>
      <c r="D2075" t="s">
        <v>306</v>
      </c>
      <c r="E2075">
        <v>70</v>
      </c>
      <c r="F2075">
        <v>415</v>
      </c>
      <c r="G2075">
        <v>406</v>
      </c>
      <c r="H2075">
        <v>379</v>
      </c>
      <c r="I2075">
        <v>426</v>
      </c>
      <c r="J2075">
        <v>467</v>
      </c>
      <c r="K2075">
        <v>441</v>
      </c>
      <c r="L2075">
        <v>485</v>
      </c>
      <c r="M2075">
        <v>486</v>
      </c>
      <c r="N2075">
        <v>492</v>
      </c>
      <c r="O2075">
        <v>491</v>
      </c>
      <c r="P2075">
        <v>476</v>
      </c>
      <c r="Q2075">
        <v>499</v>
      </c>
      <c r="R2075">
        <v>537</v>
      </c>
      <c r="S2075">
        <v>592</v>
      </c>
      <c r="T2075">
        <v>585</v>
      </c>
      <c r="U2075">
        <v>571</v>
      </c>
      <c r="V2075">
        <v>767</v>
      </c>
      <c r="W2075">
        <v>722</v>
      </c>
      <c r="X2075">
        <v>630</v>
      </c>
      <c r="Y2075">
        <v>641</v>
      </c>
    </row>
    <row r="2076" spans="1:25" x14ac:dyDescent="0.3">
      <c r="A2076" t="s">
        <v>6</v>
      </c>
      <c r="B2076" t="s">
        <v>5</v>
      </c>
      <c r="C2076" t="s">
        <v>245</v>
      </c>
      <c r="D2076" t="s">
        <v>306</v>
      </c>
      <c r="E2076">
        <v>71</v>
      </c>
      <c r="F2076">
        <v>423</v>
      </c>
      <c r="G2076">
        <v>409</v>
      </c>
      <c r="H2076">
        <v>395</v>
      </c>
      <c r="I2076">
        <v>373</v>
      </c>
      <c r="J2076">
        <v>418</v>
      </c>
      <c r="K2076">
        <v>455</v>
      </c>
      <c r="L2076">
        <v>427</v>
      </c>
      <c r="M2076">
        <v>472</v>
      </c>
      <c r="N2076">
        <v>475</v>
      </c>
      <c r="O2076">
        <v>480</v>
      </c>
      <c r="P2076">
        <v>485</v>
      </c>
      <c r="Q2076">
        <v>465</v>
      </c>
      <c r="R2076">
        <v>491</v>
      </c>
      <c r="S2076">
        <v>526</v>
      </c>
      <c r="T2076">
        <v>586</v>
      </c>
      <c r="U2076">
        <v>565</v>
      </c>
      <c r="V2076">
        <v>562</v>
      </c>
      <c r="W2076">
        <v>758</v>
      </c>
      <c r="X2076">
        <v>699</v>
      </c>
      <c r="Y2076">
        <v>621</v>
      </c>
    </row>
    <row r="2077" spans="1:25" x14ac:dyDescent="0.3">
      <c r="A2077" t="s">
        <v>6</v>
      </c>
      <c r="B2077" t="s">
        <v>5</v>
      </c>
      <c r="C2077" t="s">
        <v>245</v>
      </c>
      <c r="D2077" t="s">
        <v>306</v>
      </c>
      <c r="E2077">
        <v>72</v>
      </c>
      <c r="F2077">
        <v>396</v>
      </c>
      <c r="G2077">
        <v>409</v>
      </c>
      <c r="H2077">
        <v>406</v>
      </c>
      <c r="I2077">
        <v>380</v>
      </c>
      <c r="J2077">
        <v>361</v>
      </c>
      <c r="K2077">
        <v>400</v>
      </c>
      <c r="L2077">
        <v>436</v>
      </c>
      <c r="M2077">
        <v>417</v>
      </c>
      <c r="N2077">
        <v>459</v>
      </c>
      <c r="O2077">
        <v>468</v>
      </c>
      <c r="P2077">
        <v>469</v>
      </c>
      <c r="Q2077">
        <v>472</v>
      </c>
      <c r="R2077">
        <v>458</v>
      </c>
      <c r="S2077">
        <v>478</v>
      </c>
      <c r="T2077">
        <v>516</v>
      </c>
      <c r="U2077">
        <v>580</v>
      </c>
      <c r="V2077">
        <v>561</v>
      </c>
      <c r="W2077">
        <v>557</v>
      </c>
      <c r="X2077">
        <v>751</v>
      </c>
      <c r="Y2077">
        <v>675</v>
      </c>
    </row>
    <row r="2078" spans="1:25" x14ac:dyDescent="0.3">
      <c r="A2078" t="s">
        <v>6</v>
      </c>
      <c r="B2078" t="s">
        <v>5</v>
      </c>
      <c r="C2078" t="s">
        <v>245</v>
      </c>
      <c r="D2078" t="s">
        <v>306</v>
      </c>
      <c r="E2078">
        <v>73</v>
      </c>
      <c r="F2078">
        <v>327</v>
      </c>
      <c r="G2078">
        <v>386</v>
      </c>
      <c r="H2078">
        <v>397</v>
      </c>
      <c r="I2078">
        <v>392</v>
      </c>
      <c r="J2078">
        <v>376</v>
      </c>
      <c r="K2078">
        <v>342</v>
      </c>
      <c r="L2078">
        <v>387</v>
      </c>
      <c r="M2078">
        <v>415</v>
      </c>
      <c r="N2078">
        <v>408</v>
      </c>
      <c r="O2078">
        <v>440</v>
      </c>
      <c r="P2078">
        <v>452</v>
      </c>
      <c r="Q2078">
        <v>466</v>
      </c>
      <c r="R2078">
        <v>465</v>
      </c>
      <c r="S2078">
        <v>449</v>
      </c>
      <c r="T2078">
        <v>462</v>
      </c>
      <c r="U2078">
        <v>498</v>
      </c>
      <c r="V2078">
        <v>567</v>
      </c>
      <c r="W2078">
        <v>536</v>
      </c>
      <c r="X2078">
        <v>555</v>
      </c>
      <c r="Y2078">
        <v>729</v>
      </c>
    </row>
    <row r="2079" spans="1:25" x14ac:dyDescent="0.3">
      <c r="A2079" t="s">
        <v>6</v>
      </c>
      <c r="B2079" t="s">
        <v>5</v>
      </c>
      <c r="C2079" t="s">
        <v>245</v>
      </c>
      <c r="D2079" t="s">
        <v>306</v>
      </c>
      <c r="E2079">
        <v>74</v>
      </c>
      <c r="F2079">
        <v>315</v>
      </c>
      <c r="G2079">
        <v>320</v>
      </c>
      <c r="H2079">
        <v>374</v>
      </c>
      <c r="I2079">
        <v>374</v>
      </c>
      <c r="J2079">
        <v>377</v>
      </c>
      <c r="K2079">
        <v>349</v>
      </c>
      <c r="L2079">
        <v>325</v>
      </c>
      <c r="M2079">
        <v>371</v>
      </c>
      <c r="N2079">
        <v>404</v>
      </c>
      <c r="O2079">
        <v>399</v>
      </c>
      <c r="P2079">
        <v>426</v>
      </c>
      <c r="Q2079">
        <v>446</v>
      </c>
      <c r="R2079">
        <v>451</v>
      </c>
      <c r="S2079">
        <v>460</v>
      </c>
      <c r="T2079">
        <v>433</v>
      </c>
      <c r="U2079">
        <v>446</v>
      </c>
      <c r="V2079">
        <v>485</v>
      </c>
      <c r="W2079">
        <v>560</v>
      </c>
      <c r="X2079">
        <v>519</v>
      </c>
      <c r="Y2079">
        <v>540</v>
      </c>
    </row>
    <row r="2080" spans="1:25" x14ac:dyDescent="0.3">
      <c r="A2080" t="s">
        <v>6</v>
      </c>
      <c r="B2080" t="s">
        <v>5</v>
      </c>
      <c r="C2080" t="s">
        <v>245</v>
      </c>
      <c r="D2080" t="s">
        <v>306</v>
      </c>
      <c r="E2080">
        <v>75</v>
      </c>
      <c r="F2080">
        <v>332</v>
      </c>
      <c r="G2080">
        <v>297</v>
      </c>
      <c r="H2080">
        <v>308</v>
      </c>
      <c r="I2080">
        <v>362</v>
      </c>
      <c r="J2080">
        <v>353</v>
      </c>
      <c r="K2080">
        <v>374</v>
      </c>
      <c r="L2080">
        <v>336</v>
      </c>
      <c r="M2080">
        <v>312</v>
      </c>
      <c r="N2080">
        <v>358</v>
      </c>
      <c r="O2080">
        <v>394</v>
      </c>
      <c r="P2080">
        <v>391</v>
      </c>
      <c r="Q2080">
        <v>412</v>
      </c>
      <c r="R2080">
        <v>434</v>
      </c>
      <c r="S2080">
        <v>437</v>
      </c>
      <c r="T2080">
        <v>443</v>
      </c>
      <c r="U2080">
        <v>420</v>
      </c>
      <c r="V2080">
        <v>434</v>
      </c>
      <c r="W2080">
        <v>466</v>
      </c>
      <c r="X2080">
        <v>543</v>
      </c>
      <c r="Y2080">
        <v>507</v>
      </c>
    </row>
    <row r="2081" spans="1:25" x14ac:dyDescent="0.3">
      <c r="A2081" t="s">
        <v>6</v>
      </c>
      <c r="B2081" t="s">
        <v>5</v>
      </c>
      <c r="C2081" t="s">
        <v>245</v>
      </c>
      <c r="D2081" t="s">
        <v>306</v>
      </c>
      <c r="E2081">
        <v>76</v>
      </c>
      <c r="F2081">
        <v>306</v>
      </c>
      <c r="G2081">
        <v>311</v>
      </c>
      <c r="H2081">
        <v>283</v>
      </c>
      <c r="I2081">
        <v>287</v>
      </c>
      <c r="J2081">
        <v>358</v>
      </c>
      <c r="K2081">
        <v>341</v>
      </c>
      <c r="L2081">
        <v>353</v>
      </c>
      <c r="M2081">
        <v>321</v>
      </c>
      <c r="N2081">
        <v>299</v>
      </c>
      <c r="O2081">
        <v>346</v>
      </c>
      <c r="P2081">
        <v>387</v>
      </c>
      <c r="Q2081">
        <v>381</v>
      </c>
      <c r="R2081">
        <v>397</v>
      </c>
      <c r="S2081">
        <v>423</v>
      </c>
      <c r="T2081">
        <v>422</v>
      </c>
      <c r="U2081">
        <v>432</v>
      </c>
      <c r="V2081">
        <v>408</v>
      </c>
      <c r="W2081">
        <v>417</v>
      </c>
      <c r="X2081">
        <v>445</v>
      </c>
      <c r="Y2081">
        <v>525</v>
      </c>
    </row>
    <row r="2082" spans="1:25" x14ac:dyDescent="0.3">
      <c r="A2082" t="s">
        <v>6</v>
      </c>
      <c r="B2082" t="s">
        <v>5</v>
      </c>
      <c r="C2082" t="s">
        <v>245</v>
      </c>
      <c r="D2082" t="s">
        <v>306</v>
      </c>
      <c r="E2082">
        <v>77</v>
      </c>
      <c r="F2082">
        <v>284</v>
      </c>
      <c r="G2082">
        <v>286</v>
      </c>
      <c r="H2082">
        <v>297</v>
      </c>
      <c r="I2082">
        <v>274</v>
      </c>
      <c r="J2082">
        <v>270</v>
      </c>
      <c r="K2082">
        <v>344</v>
      </c>
      <c r="L2082">
        <v>318</v>
      </c>
      <c r="M2082">
        <v>336</v>
      </c>
      <c r="N2082">
        <v>301</v>
      </c>
      <c r="O2082">
        <v>283</v>
      </c>
      <c r="P2082">
        <v>339</v>
      </c>
      <c r="Q2082">
        <v>383</v>
      </c>
      <c r="R2082">
        <v>369</v>
      </c>
      <c r="S2082">
        <v>383</v>
      </c>
      <c r="T2082">
        <v>406</v>
      </c>
      <c r="U2082">
        <v>414</v>
      </c>
      <c r="V2082">
        <v>416</v>
      </c>
      <c r="W2082">
        <v>393</v>
      </c>
      <c r="X2082">
        <v>397</v>
      </c>
      <c r="Y2082">
        <v>428</v>
      </c>
    </row>
    <row r="2083" spans="1:25" x14ac:dyDescent="0.3">
      <c r="A2083" t="s">
        <v>6</v>
      </c>
      <c r="B2083" t="s">
        <v>5</v>
      </c>
      <c r="C2083" t="s">
        <v>245</v>
      </c>
      <c r="D2083" t="s">
        <v>306</v>
      </c>
      <c r="E2083">
        <v>78</v>
      </c>
      <c r="F2083">
        <v>249</v>
      </c>
      <c r="G2083">
        <v>267</v>
      </c>
      <c r="H2083">
        <v>272</v>
      </c>
      <c r="I2083">
        <v>282</v>
      </c>
      <c r="J2083">
        <v>267</v>
      </c>
      <c r="K2083">
        <v>254</v>
      </c>
      <c r="L2083">
        <v>326</v>
      </c>
      <c r="M2083">
        <v>305</v>
      </c>
      <c r="N2083">
        <v>316</v>
      </c>
      <c r="O2083">
        <v>286</v>
      </c>
      <c r="P2083">
        <v>269</v>
      </c>
      <c r="Q2083">
        <v>319</v>
      </c>
      <c r="R2083">
        <v>371</v>
      </c>
      <c r="S2083">
        <v>351</v>
      </c>
      <c r="T2083">
        <v>367</v>
      </c>
      <c r="U2083">
        <v>389</v>
      </c>
      <c r="V2083">
        <v>396</v>
      </c>
      <c r="W2083">
        <v>397</v>
      </c>
      <c r="X2083">
        <v>376</v>
      </c>
      <c r="Y2083">
        <v>370</v>
      </c>
    </row>
    <row r="2084" spans="1:25" x14ac:dyDescent="0.3">
      <c r="A2084" t="s">
        <v>6</v>
      </c>
      <c r="B2084" t="s">
        <v>5</v>
      </c>
      <c r="C2084" t="s">
        <v>245</v>
      </c>
      <c r="D2084" t="s">
        <v>306</v>
      </c>
      <c r="E2084">
        <v>79</v>
      </c>
      <c r="F2084">
        <v>274</v>
      </c>
      <c r="G2084">
        <v>227</v>
      </c>
      <c r="H2084">
        <v>248</v>
      </c>
      <c r="I2084">
        <v>259</v>
      </c>
      <c r="J2084">
        <v>265</v>
      </c>
      <c r="K2084">
        <v>253</v>
      </c>
      <c r="L2084">
        <v>246</v>
      </c>
      <c r="M2084">
        <v>304</v>
      </c>
      <c r="N2084">
        <v>289</v>
      </c>
      <c r="O2084">
        <v>296</v>
      </c>
      <c r="P2084">
        <v>271</v>
      </c>
      <c r="Q2084">
        <v>259</v>
      </c>
      <c r="R2084">
        <v>310</v>
      </c>
      <c r="S2084">
        <v>360</v>
      </c>
      <c r="T2084">
        <v>336</v>
      </c>
      <c r="U2084">
        <v>339</v>
      </c>
      <c r="V2084">
        <v>371</v>
      </c>
      <c r="W2084">
        <v>374</v>
      </c>
      <c r="X2084">
        <v>382</v>
      </c>
      <c r="Y2084">
        <v>355</v>
      </c>
    </row>
    <row r="2085" spans="1:25" x14ac:dyDescent="0.3">
      <c r="A2085" t="s">
        <v>6</v>
      </c>
      <c r="B2085" t="s">
        <v>5</v>
      </c>
      <c r="C2085" t="s">
        <v>245</v>
      </c>
      <c r="D2085" t="s">
        <v>306</v>
      </c>
      <c r="E2085">
        <v>80</v>
      </c>
      <c r="F2085">
        <v>243</v>
      </c>
      <c r="G2085">
        <v>250</v>
      </c>
      <c r="H2085">
        <v>218</v>
      </c>
      <c r="I2085">
        <v>229</v>
      </c>
      <c r="J2085">
        <v>248</v>
      </c>
      <c r="K2085">
        <v>255</v>
      </c>
      <c r="L2085">
        <v>236</v>
      </c>
      <c r="M2085">
        <v>235</v>
      </c>
      <c r="N2085">
        <v>290</v>
      </c>
      <c r="O2085">
        <v>277</v>
      </c>
      <c r="P2085">
        <v>280</v>
      </c>
      <c r="Q2085">
        <v>245</v>
      </c>
      <c r="R2085">
        <v>244</v>
      </c>
      <c r="S2085">
        <v>279</v>
      </c>
      <c r="T2085">
        <v>340</v>
      </c>
      <c r="U2085">
        <v>325</v>
      </c>
      <c r="V2085">
        <v>315</v>
      </c>
      <c r="W2085">
        <v>356</v>
      </c>
      <c r="X2085">
        <v>356</v>
      </c>
      <c r="Y2085">
        <v>366</v>
      </c>
    </row>
    <row r="2086" spans="1:25" x14ac:dyDescent="0.3">
      <c r="A2086" t="s">
        <v>6</v>
      </c>
      <c r="B2086" t="s">
        <v>5</v>
      </c>
      <c r="C2086" t="s">
        <v>245</v>
      </c>
      <c r="D2086" t="s">
        <v>306</v>
      </c>
      <c r="E2086">
        <v>81</v>
      </c>
      <c r="F2086">
        <v>216</v>
      </c>
      <c r="G2086">
        <v>222</v>
      </c>
      <c r="H2086">
        <v>234</v>
      </c>
      <c r="I2086">
        <v>192</v>
      </c>
      <c r="J2086">
        <v>210</v>
      </c>
      <c r="K2086">
        <v>232</v>
      </c>
      <c r="L2086">
        <v>235</v>
      </c>
      <c r="M2086">
        <v>219</v>
      </c>
      <c r="N2086">
        <v>221</v>
      </c>
      <c r="O2086">
        <v>271</v>
      </c>
      <c r="P2086">
        <v>253</v>
      </c>
      <c r="Q2086">
        <v>274</v>
      </c>
      <c r="R2086">
        <v>228</v>
      </c>
      <c r="S2086">
        <v>228</v>
      </c>
      <c r="T2086">
        <v>259</v>
      </c>
      <c r="U2086">
        <v>316</v>
      </c>
      <c r="V2086">
        <v>300</v>
      </c>
      <c r="W2086">
        <v>295</v>
      </c>
      <c r="X2086">
        <v>342</v>
      </c>
      <c r="Y2086">
        <v>332</v>
      </c>
    </row>
    <row r="2087" spans="1:25" x14ac:dyDescent="0.3">
      <c r="A2087" t="s">
        <v>6</v>
      </c>
      <c r="B2087" t="s">
        <v>5</v>
      </c>
      <c r="C2087" t="s">
        <v>245</v>
      </c>
      <c r="D2087" t="s">
        <v>306</v>
      </c>
      <c r="E2087">
        <v>82</v>
      </c>
      <c r="F2087">
        <v>126</v>
      </c>
      <c r="G2087">
        <v>185</v>
      </c>
      <c r="H2087">
        <v>201</v>
      </c>
      <c r="I2087">
        <v>202</v>
      </c>
      <c r="J2087">
        <v>177</v>
      </c>
      <c r="K2087">
        <v>189</v>
      </c>
      <c r="L2087">
        <v>217</v>
      </c>
      <c r="M2087">
        <v>222</v>
      </c>
      <c r="N2087">
        <v>202</v>
      </c>
      <c r="O2087">
        <v>210</v>
      </c>
      <c r="P2087">
        <v>255</v>
      </c>
      <c r="Q2087">
        <v>239</v>
      </c>
      <c r="R2087">
        <v>255</v>
      </c>
      <c r="S2087">
        <v>212</v>
      </c>
      <c r="T2087">
        <v>211</v>
      </c>
      <c r="U2087">
        <v>240</v>
      </c>
      <c r="V2087">
        <v>299</v>
      </c>
      <c r="W2087">
        <v>276</v>
      </c>
      <c r="X2087">
        <v>271</v>
      </c>
      <c r="Y2087">
        <v>318</v>
      </c>
    </row>
    <row r="2088" spans="1:25" x14ac:dyDescent="0.3">
      <c r="A2088" t="s">
        <v>6</v>
      </c>
      <c r="B2088" t="s">
        <v>5</v>
      </c>
      <c r="C2088" t="s">
        <v>245</v>
      </c>
      <c r="D2088" t="s">
        <v>306</v>
      </c>
      <c r="E2088">
        <v>83</v>
      </c>
      <c r="F2088">
        <v>102</v>
      </c>
      <c r="G2088">
        <v>109</v>
      </c>
      <c r="H2088">
        <v>165</v>
      </c>
      <c r="I2088">
        <v>178</v>
      </c>
      <c r="J2088">
        <v>178</v>
      </c>
      <c r="K2088">
        <v>168</v>
      </c>
      <c r="L2088">
        <v>175</v>
      </c>
      <c r="M2088">
        <v>199</v>
      </c>
      <c r="N2088">
        <v>211</v>
      </c>
      <c r="O2088">
        <v>180</v>
      </c>
      <c r="P2088">
        <v>193</v>
      </c>
      <c r="Q2088">
        <v>235</v>
      </c>
      <c r="R2088">
        <v>225</v>
      </c>
      <c r="S2088">
        <v>235</v>
      </c>
      <c r="T2088">
        <v>191</v>
      </c>
      <c r="U2088">
        <v>196</v>
      </c>
      <c r="V2088">
        <v>215</v>
      </c>
      <c r="W2088">
        <v>268</v>
      </c>
      <c r="X2088">
        <v>258</v>
      </c>
      <c r="Y2088">
        <v>250</v>
      </c>
    </row>
    <row r="2089" spans="1:25" x14ac:dyDescent="0.3">
      <c r="A2089" t="s">
        <v>6</v>
      </c>
      <c r="B2089" t="s">
        <v>5</v>
      </c>
      <c r="C2089" t="s">
        <v>245</v>
      </c>
      <c r="D2089" t="s">
        <v>306</v>
      </c>
      <c r="E2089">
        <v>84</v>
      </c>
      <c r="F2089">
        <v>104</v>
      </c>
      <c r="G2089">
        <v>93</v>
      </c>
      <c r="H2089">
        <v>94</v>
      </c>
      <c r="I2089">
        <v>148</v>
      </c>
      <c r="J2089">
        <v>163</v>
      </c>
      <c r="K2089">
        <v>161</v>
      </c>
      <c r="L2089">
        <v>154</v>
      </c>
      <c r="M2089">
        <v>158</v>
      </c>
      <c r="N2089">
        <v>183</v>
      </c>
      <c r="O2089">
        <v>186</v>
      </c>
      <c r="P2089">
        <v>161</v>
      </c>
      <c r="Q2089">
        <v>170</v>
      </c>
      <c r="R2089">
        <v>216</v>
      </c>
      <c r="S2089">
        <v>214</v>
      </c>
      <c r="T2089">
        <v>206</v>
      </c>
      <c r="U2089">
        <v>171</v>
      </c>
      <c r="V2089">
        <v>178</v>
      </c>
      <c r="W2089">
        <v>189</v>
      </c>
      <c r="X2089">
        <v>247</v>
      </c>
      <c r="Y2089">
        <v>234</v>
      </c>
    </row>
    <row r="2090" spans="1:25" x14ac:dyDescent="0.3">
      <c r="A2090" t="s">
        <v>6</v>
      </c>
      <c r="B2090" t="s">
        <v>5</v>
      </c>
      <c r="C2090" t="s">
        <v>245</v>
      </c>
      <c r="D2090" t="s">
        <v>306</v>
      </c>
      <c r="E2090">
        <v>85</v>
      </c>
      <c r="F2090">
        <v>102</v>
      </c>
      <c r="G2090">
        <v>86</v>
      </c>
      <c r="H2090">
        <v>79</v>
      </c>
      <c r="I2090">
        <v>79</v>
      </c>
      <c r="J2090">
        <v>129</v>
      </c>
      <c r="K2090">
        <v>148</v>
      </c>
      <c r="L2090">
        <v>137</v>
      </c>
      <c r="M2090">
        <v>133</v>
      </c>
      <c r="N2090">
        <v>143</v>
      </c>
      <c r="O2090">
        <v>161</v>
      </c>
      <c r="P2090">
        <v>167</v>
      </c>
      <c r="Q2090">
        <v>151</v>
      </c>
      <c r="R2090">
        <v>153</v>
      </c>
      <c r="S2090">
        <v>205</v>
      </c>
      <c r="T2090">
        <v>193</v>
      </c>
      <c r="U2090">
        <v>187</v>
      </c>
      <c r="V2090">
        <v>152</v>
      </c>
      <c r="W2090">
        <v>156</v>
      </c>
      <c r="X2090">
        <v>171</v>
      </c>
      <c r="Y2090">
        <v>226</v>
      </c>
    </row>
    <row r="2091" spans="1:25" x14ac:dyDescent="0.3">
      <c r="A2091" t="s">
        <v>6</v>
      </c>
      <c r="B2091" t="s">
        <v>5</v>
      </c>
      <c r="C2091" t="s">
        <v>245</v>
      </c>
      <c r="D2091" t="s">
        <v>306</v>
      </c>
      <c r="E2091">
        <v>86</v>
      </c>
      <c r="F2091">
        <v>88</v>
      </c>
      <c r="G2091">
        <v>80</v>
      </c>
      <c r="H2091">
        <v>75</v>
      </c>
      <c r="I2091">
        <v>65</v>
      </c>
      <c r="J2091">
        <v>70</v>
      </c>
      <c r="K2091">
        <v>101</v>
      </c>
      <c r="L2091">
        <v>126</v>
      </c>
      <c r="M2091">
        <v>128</v>
      </c>
      <c r="N2091">
        <v>115</v>
      </c>
      <c r="O2091">
        <v>135</v>
      </c>
      <c r="P2091">
        <v>148</v>
      </c>
      <c r="Q2091">
        <v>147</v>
      </c>
      <c r="R2091">
        <v>128</v>
      </c>
      <c r="S2091">
        <v>132</v>
      </c>
      <c r="T2091">
        <v>183</v>
      </c>
      <c r="U2091">
        <v>177</v>
      </c>
      <c r="V2091">
        <v>170</v>
      </c>
      <c r="W2091">
        <v>137</v>
      </c>
      <c r="X2091">
        <v>136</v>
      </c>
      <c r="Y2091">
        <v>148</v>
      </c>
    </row>
    <row r="2092" spans="1:25" x14ac:dyDescent="0.3">
      <c r="A2092" t="s">
        <v>6</v>
      </c>
      <c r="B2092" t="s">
        <v>5</v>
      </c>
      <c r="C2092" t="s">
        <v>245</v>
      </c>
      <c r="D2092" t="s">
        <v>306</v>
      </c>
      <c r="E2092">
        <v>87</v>
      </c>
      <c r="F2092">
        <v>71</v>
      </c>
      <c r="G2092">
        <v>74</v>
      </c>
      <c r="H2092">
        <v>65</v>
      </c>
      <c r="I2092">
        <v>67</v>
      </c>
      <c r="J2092">
        <v>49</v>
      </c>
      <c r="K2092">
        <v>64</v>
      </c>
      <c r="L2092">
        <v>83</v>
      </c>
      <c r="M2092">
        <v>107</v>
      </c>
      <c r="N2092">
        <v>112</v>
      </c>
      <c r="O2092">
        <v>107</v>
      </c>
      <c r="P2092">
        <v>117</v>
      </c>
      <c r="Q2092">
        <v>130</v>
      </c>
      <c r="R2092">
        <v>130</v>
      </c>
      <c r="S2092">
        <v>122</v>
      </c>
      <c r="T2092">
        <v>112</v>
      </c>
      <c r="U2092">
        <v>156</v>
      </c>
      <c r="V2092">
        <v>161</v>
      </c>
      <c r="W2092">
        <v>158</v>
      </c>
      <c r="X2092">
        <v>122</v>
      </c>
      <c r="Y2092">
        <v>115</v>
      </c>
    </row>
    <row r="2093" spans="1:25" x14ac:dyDescent="0.3">
      <c r="A2093" t="s">
        <v>6</v>
      </c>
      <c r="B2093" t="s">
        <v>5</v>
      </c>
      <c r="C2093" t="s">
        <v>245</v>
      </c>
      <c r="D2093" t="s">
        <v>306</v>
      </c>
      <c r="E2093">
        <v>88</v>
      </c>
      <c r="F2093">
        <v>62</v>
      </c>
      <c r="G2093">
        <v>58</v>
      </c>
      <c r="H2093">
        <v>62</v>
      </c>
      <c r="I2093">
        <v>52</v>
      </c>
      <c r="J2093">
        <v>59</v>
      </c>
      <c r="K2093">
        <v>39</v>
      </c>
      <c r="L2093">
        <v>62</v>
      </c>
      <c r="M2093">
        <v>63</v>
      </c>
      <c r="N2093">
        <v>87</v>
      </c>
      <c r="O2093">
        <v>86</v>
      </c>
      <c r="P2093">
        <v>97</v>
      </c>
      <c r="Q2093">
        <v>96</v>
      </c>
      <c r="R2093">
        <v>122</v>
      </c>
      <c r="S2093">
        <v>114</v>
      </c>
      <c r="T2093">
        <v>103</v>
      </c>
      <c r="U2093">
        <v>95</v>
      </c>
      <c r="V2093">
        <v>131</v>
      </c>
      <c r="W2093">
        <v>141</v>
      </c>
      <c r="X2093">
        <v>140</v>
      </c>
      <c r="Y2093">
        <v>108</v>
      </c>
    </row>
    <row r="2094" spans="1:25" x14ac:dyDescent="0.3">
      <c r="A2094" t="s">
        <v>6</v>
      </c>
      <c r="B2094" t="s">
        <v>5</v>
      </c>
      <c r="C2094" t="s">
        <v>245</v>
      </c>
      <c r="D2094" t="s">
        <v>306</v>
      </c>
      <c r="E2094">
        <v>89</v>
      </c>
      <c r="F2094">
        <v>45</v>
      </c>
      <c r="G2094">
        <v>50</v>
      </c>
      <c r="H2094">
        <v>46</v>
      </c>
      <c r="I2094">
        <v>53</v>
      </c>
      <c r="J2094">
        <v>43</v>
      </c>
      <c r="K2094">
        <v>51</v>
      </c>
      <c r="L2094">
        <v>31</v>
      </c>
      <c r="M2094">
        <v>54</v>
      </c>
      <c r="N2094">
        <v>47</v>
      </c>
      <c r="O2094">
        <v>79</v>
      </c>
      <c r="P2094">
        <v>73</v>
      </c>
      <c r="Q2094">
        <v>81</v>
      </c>
      <c r="R2094">
        <v>83</v>
      </c>
      <c r="S2094">
        <v>100</v>
      </c>
      <c r="T2094">
        <v>95</v>
      </c>
      <c r="U2094">
        <v>86</v>
      </c>
      <c r="V2094">
        <v>83</v>
      </c>
      <c r="W2094">
        <v>102</v>
      </c>
      <c r="X2094">
        <v>118</v>
      </c>
      <c r="Y2094">
        <v>113</v>
      </c>
    </row>
    <row r="2095" spans="1:25" x14ac:dyDescent="0.3">
      <c r="A2095" t="s">
        <v>6</v>
      </c>
      <c r="B2095" t="s">
        <v>5</v>
      </c>
      <c r="C2095" t="s">
        <v>245</v>
      </c>
      <c r="D2095" t="s">
        <v>306</v>
      </c>
      <c r="E2095">
        <v>90</v>
      </c>
      <c r="F2095">
        <v>126</v>
      </c>
      <c r="G2095">
        <v>139</v>
      </c>
      <c r="H2095">
        <v>145</v>
      </c>
      <c r="I2095">
        <v>152</v>
      </c>
      <c r="J2095">
        <v>152</v>
      </c>
      <c r="K2095">
        <v>156</v>
      </c>
      <c r="L2095">
        <v>167</v>
      </c>
      <c r="M2095">
        <v>159</v>
      </c>
      <c r="N2095">
        <v>164</v>
      </c>
      <c r="O2095">
        <v>154</v>
      </c>
      <c r="P2095">
        <v>187</v>
      </c>
      <c r="Q2095">
        <v>209</v>
      </c>
      <c r="R2095">
        <v>242</v>
      </c>
      <c r="S2095">
        <v>262</v>
      </c>
      <c r="T2095">
        <v>289</v>
      </c>
      <c r="U2095">
        <v>313</v>
      </c>
      <c r="V2095">
        <v>312</v>
      </c>
      <c r="W2095">
        <v>305</v>
      </c>
      <c r="X2095">
        <v>331</v>
      </c>
      <c r="Y2095">
        <v>358</v>
      </c>
    </row>
    <row r="2096" spans="1:25" x14ac:dyDescent="0.3">
      <c r="A2096" t="s">
        <v>6</v>
      </c>
      <c r="B2096" t="s">
        <v>5</v>
      </c>
      <c r="C2096" t="s">
        <v>245</v>
      </c>
      <c r="D2096" t="s">
        <v>307</v>
      </c>
      <c r="E2096">
        <v>0</v>
      </c>
      <c r="F2096">
        <v>517</v>
      </c>
      <c r="G2096">
        <v>525</v>
      </c>
      <c r="H2096">
        <v>526</v>
      </c>
      <c r="I2096">
        <v>577</v>
      </c>
      <c r="J2096">
        <v>570</v>
      </c>
      <c r="K2096">
        <v>585</v>
      </c>
      <c r="L2096">
        <v>587</v>
      </c>
      <c r="M2096">
        <v>582</v>
      </c>
      <c r="N2096">
        <v>620</v>
      </c>
      <c r="O2096">
        <v>589</v>
      </c>
      <c r="P2096">
        <v>629</v>
      </c>
      <c r="Q2096">
        <v>568</v>
      </c>
      <c r="R2096">
        <v>576</v>
      </c>
      <c r="S2096">
        <v>577</v>
      </c>
      <c r="T2096">
        <v>562</v>
      </c>
      <c r="U2096">
        <v>607</v>
      </c>
      <c r="V2096">
        <v>573</v>
      </c>
      <c r="W2096">
        <v>519</v>
      </c>
      <c r="X2096">
        <v>510</v>
      </c>
      <c r="Y2096">
        <v>488</v>
      </c>
    </row>
    <row r="2097" spans="1:25" x14ac:dyDescent="0.3">
      <c r="A2097" t="s">
        <v>6</v>
      </c>
      <c r="B2097" t="s">
        <v>5</v>
      </c>
      <c r="C2097" t="s">
        <v>245</v>
      </c>
      <c r="D2097" t="s">
        <v>307</v>
      </c>
      <c r="E2097">
        <v>1</v>
      </c>
      <c r="F2097">
        <v>549</v>
      </c>
      <c r="G2097">
        <v>527</v>
      </c>
      <c r="H2097">
        <v>519</v>
      </c>
      <c r="I2097">
        <v>520</v>
      </c>
      <c r="J2097">
        <v>585</v>
      </c>
      <c r="K2097">
        <v>561</v>
      </c>
      <c r="L2097">
        <v>590</v>
      </c>
      <c r="M2097">
        <v>591</v>
      </c>
      <c r="N2097">
        <v>596</v>
      </c>
      <c r="O2097">
        <v>633</v>
      </c>
      <c r="P2097">
        <v>607</v>
      </c>
      <c r="Q2097">
        <v>626</v>
      </c>
      <c r="R2097">
        <v>580</v>
      </c>
      <c r="S2097">
        <v>582</v>
      </c>
      <c r="T2097">
        <v>573</v>
      </c>
      <c r="U2097">
        <v>576</v>
      </c>
      <c r="V2097">
        <v>608</v>
      </c>
      <c r="W2097">
        <v>569</v>
      </c>
      <c r="X2097">
        <v>531</v>
      </c>
      <c r="Y2097">
        <v>529</v>
      </c>
    </row>
    <row r="2098" spans="1:25" x14ac:dyDescent="0.3">
      <c r="A2098" t="s">
        <v>6</v>
      </c>
      <c r="B2098" t="s">
        <v>5</v>
      </c>
      <c r="C2098" t="s">
        <v>245</v>
      </c>
      <c r="D2098" t="s">
        <v>307</v>
      </c>
      <c r="E2098">
        <v>2</v>
      </c>
      <c r="F2098">
        <v>541</v>
      </c>
      <c r="G2098">
        <v>569</v>
      </c>
      <c r="H2098">
        <v>534</v>
      </c>
      <c r="I2098">
        <v>532</v>
      </c>
      <c r="J2098">
        <v>513</v>
      </c>
      <c r="K2098">
        <v>591</v>
      </c>
      <c r="L2098">
        <v>570</v>
      </c>
      <c r="M2098">
        <v>595</v>
      </c>
      <c r="N2098">
        <v>611</v>
      </c>
      <c r="O2098">
        <v>620</v>
      </c>
      <c r="P2098">
        <v>633</v>
      </c>
      <c r="Q2098">
        <v>602</v>
      </c>
      <c r="R2098">
        <v>624</v>
      </c>
      <c r="S2098">
        <v>567</v>
      </c>
      <c r="T2098">
        <v>595</v>
      </c>
      <c r="U2098">
        <v>579</v>
      </c>
      <c r="V2098">
        <v>594</v>
      </c>
      <c r="W2098">
        <v>620</v>
      </c>
      <c r="X2098">
        <v>586</v>
      </c>
      <c r="Y2098">
        <v>530</v>
      </c>
    </row>
    <row r="2099" spans="1:25" x14ac:dyDescent="0.3">
      <c r="A2099" t="s">
        <v>6</v>
      </c>
      <c r="B2099" t="s">
        <v>5</v>
      </c>
      <c r="C2099" t="s">
        <v>245</v>
      </c>
      <c r="D2099" t="s">
        <v>307</v>
      </c>
      <c r="E2099">
        <v>3</v>
      </c>
      <c r="F2099">
        <v>552</v>
      </c>
      <c r="G2099">
        <v>552</v>
      </c>
      <c r="H2099">
        <v>574</v>
      </c>
      <c r="I2099">
        <v>550</v>
      </c>
      <c r="J2099">
        <v>542</v>
      </c>
      <c r="K2099">
        <v>526</v>
      </c>
      <c r="L2099">
        <v>594</v>
      </c>
      <c r="M2099">
        <v>574</v>
      </c>
      <c r="N2099">
        <v>615</v>
      </c>
      <c r="O2099">
        <v>607</v>
      </c>
      <c r="P2099">
        <v>627</v>
      </c>
      <c r="Q2099">
        <v>632</v>
      </c>
      <c r="R2099">
        <v>596</v>
      </c>
      <c r="S2099">
        <v>632</v>
      </c>
      <c r="T2099">
        <v>603</v>
      </c>
      <c r="U2099">
        <v>613</v>
      </c>
      <c r="V2099">
        <v>604</v>
      </c>
      <c r="W2099">
        <v>604</v>
      </c>
      <c r="X2099">
        <v>611</v>
      </c>
      <c r="Y2099">
        <v>596</v>
      </c>
    </row>
    <row r="2100" spans="1:25" x14ac:dyDescent="0.3">
      <c r="A2100" t="s">
        <v>6</v>
      </c>
      <c r="B2100" t="s">
        <v>5</v>
      </c>
      <c r="C2100" t="s">
        <v>245</v>
      </c>
      <c r="D2100" t="s">
        <v>307</v>
      </c>
      <c r="E2100">
        <v>4</v>
      </c>
      <c r="F2100">
        <v>586</v>
      </c>
      <c r="G2100">
        <v>575</v>
      </c>
      <c r="H2100">
        <v>566</v>
      </c>
      <c r="I2100">
        <v>584</v>
      </c>
      <c r="J2100">
        <v>566</v>
      </c>
      <c r="K2100">
        <v>554</v>
      </c>
      <c r="L2100">
        <v>534</v>
      </c>
      <c r="M2100">
        <v>599</v>
      </c>
      <c r="N2100">
        <v>581</v>
      </c>
      <c r="O2100">
        <v>623</v>
      </c>
      <c r="P2100">
        <v>619</v>
      </c>
      <c r="Q2100">
        <v>635</v>
      </c>
      <c r="R2100">
        <v>641</v>
      </c>
      <c r="S2100">
        <v>614</v>
      </c>
      <c r="T2100">
        <v>636</v>
      </c>
      <c r="U2100">
        <v>613</v>
      </c>
      <c r="V2100">
        <v>621</v>
      </c>
      <c r="W2100">
        <v>611</v>
      </c>
      <c r="X2100">
        <v>612</v>
      </c>
      <c r="Y2100">
        <v>630</v>
      </c>
    </row>
    <row r="2101" spans="1:25" x14ac:dyDescent="0.3">
      <c r="A2101" t="s">
        <v>6</v>
      </c>
      <c r="B2101" t="s">
        <v>5</v>
      </c>
      <c r="C2101" t="s">
        <v>245</v>
      </c>
      <c r="D2101" t="s">
        <v>307</v>
      </c>
      <c r="E2101">
        <v>5</v>
      </c>
      <c r="F2101">
        <v>600</v>
      </c>
      <c r="G2101">
        <v>596</v>
      </c>
      <c r="H2101">
        <v>588</v>
      </c>
      <c r="I2101">
        <v>571</v>
      </c>
      <c r="J2101">
        <v>584</v>
      </c>
      <c r="K2101">
        <v>569</v>
      </c>
      <c r="L2101">
        <v>571</v>
      </c>
      <c r="M2101">
        <v>539</v>
      </c>
      <c r="N2101">
        <v>617</v>
      </c>
      <c r="O2101">
        <v>573</v>
      </c>
      <c r="P2101">
        <v>623</v>
      </c>
      <c r="Q2101">
        <v>624</v>
      </c>
      <c r="R2101">
        <v>642</v>
      </c>
      <c r="S2101">
        <v>653</v>
      </c>
      <c r="T2101">
        <v>631</v>
      </c>
      <c r="U2101">
        <v>638</v>
      </c>
      <c r="V2101">
        <v>604</v>
      </c>
      <c r="W2101">
        <v>622</v>
      </c>
      <c r="X2101">
        <v>602</v>
      </c>
      <c r="Y2101">
        <v>623</v>
      </c>
    </row>
    <row r="2102" spans="1:25" x14ac:dyDescent="0.3">
      <c r="A2102" t="s">
        <v>6</v>
      </c>
      <c r="B2102" t="s">
        <v>5</v>
      </c>
      <c r="C2102" t="s">
        <v>245</v>
      </c>
      <c r="D2102" t="s">
        <v>307</v>
      </c>
      <c r="E2102">
        <v>6</v>
      </c>
      <c r="F2102">
        <v>589</v>
      </c>
      <c r="G2102">
        <v>599</v>
      </c>
      <c r="H2102">
        <v>608</v>
      </c>
      <c r="I2102">
        <v>597</v>
      </c>
      <c r="J2102">
        <v>580</v>
      </c>
      <c r="K2102">
        <v>577</v>
      </c>
      <c r="L2102">
        <v>570</v>
      </c>
      <c r="M2102">
        <v>570</v>
      </c>
      <c r="N2102">
        <v>540</v>
      </c>
      <c r="O2102">
        <v>629</v>
      </c>
      <c r="P2102">
        <v>560</v>
      </c>
      <c r="Q2102">
        <v>624</v>
      </c>
      <c r="R2102">
        <v>616</v>
      </c>
      <c r="S2102">
        <v>641</v>
      </c>
      <c r="T2102">
        <v>672</v>
      </c>
      <c r="U2102">
        <v>641</v>
      </c>
      <c r="V2102">
        <v>637</v>
      </c>
      <c r="W2102">
        <v>608</v>
      </c>
      <c r="X2102">
        <v>626</v>
      </c>
      <c r="Y2102">
        <v>607</v>
      </c>
    </row>
    <row r="2103" spans="1:25" x14ac:dyDescent="0.3">
      <c r="A2103" t="s">
        <v>6</v>
      </c>
      <c r="B2103" t="s">
        <v>5</v>
      </c>
      <c r="C2103" t="s">
        <v>245</v>
      </c>
      <c r="D2103" t="s">
        <v>307</v>
      </c>
      <c r="E2103">
        <v>7</v>
      </c>
      <c r="F2103">
        <v>638</v>
      </c>
      <c r="G2103">
        <v>599</v>
      </c>
      <c r="H2103">
        <v>598</v>
      </c>
      <c r="I2103">
        <v>627</v>
      </c>
      <c r="J2103">
        <v>597</v>
      </c>
      <c r="K2103">
        <v>584</v>
      </c>
      <c r="L2103">
        <v>584</v>
      </c>
      <c r="M2103">
        <v>578</v>
      </c>
      <c r="N2103">
        <v>568</v>
      </c>
      <c r="O2103">
        <v>540</v>
      </c>
      <c r="P2103">
        <v>635</v>
      </c>
      <c r="Q2103">
        <v>553</v>
      </c>
      <c r="R2103">
        <v>629</v>
      </c>
      <c r="S2103">
        <v>612</v>
      </c>
      <c r="T2103">
        <v>644</v>
      </c>
      <c r="U2103">
        <v>692</v>
      </c>
      <c r="V2103">
        <v>640</v>
      </c>
      <c r="W2103">
        <v>641</v>
      </c>
      <c r="X2103">
        <v>618</v>
      </c>
      <c r="Y2103">
        <v>634</v>
      </c>
    </row>
    <row r="2104" spans="1:25" x14ac:dyDescent="0.3">
      <c r="A2104" t="s">
        <v>6</v>
      </c>
      <c r="B2104" t="s">
        <v>5</v>
      </c>
      <c r="C2104" t="s">
        <v>245</v>
      </c>
      <c r="D2104" t="s">
        <v>307</v>
      </c>
      <c r="E2104">
        <v>8</v>
      </c>
      <c r="F2104">
        <v>658</v>
      </c>
      <c r="G2104">
        <v>652</v>
      </c>
      <c r="H2104">
        <v>600</v>
      </c>
      <c r="I2104">
        <v>608</v>
      </c>
      <c r="J2104">
        <v>635</v>
      </c>
      <c r="K2104">
        <v>600</v>
      </c>
      <c r="L2104">
        <v>589</v>
      </c>
      <c r="M2104">
        <v>593</v>
      </c>
      <c r="N2104">
        <v>576</v>
      </c>
      <c r="O2104">
        <v>570</v>
      </c>
      <c r="P2104">
        <v>545</v>
      </c>
      <c r="Q2104">
        <v>638</v>
      </c>
      <c r="R2104">
        <v>550</v>
      </c>
      <c r="S2104">
        <v>629</v>
      </c>
      <c r="T2104">
        <v>616</v>
      </c>
      <c r="U2104">
        <v>658</v>
      </c>
      <c r="V2104">
        <v>697</v>
      </c>
      <c r="W2104">
        <v>646</v>
      </c>
      <c r="X2104">
        <v>644</v>
      </c>
      <c r="Y2104">
        <v>629</v>
      </c>
    </row>
    <row r="2105" spans="1:25" x14ac:dyDescent="0.3">
      <c r="A2105" t="s">
        <v>6</v>
      </c>
      <c r="B2105" t="s">
        <v>5</v>
      </c>
      <c r="C2105" t="s">
        <v>245</v>
      </c>
      <c r="D2105" t="s">
        <v>307</v>
      </c>
      <c r="E2105">
        <v>9</v>
      </c>
      <c r="F2105">
        <v>688</v>
      </c>
      <c r="G2105">
        <v>657</v>
      </c>
      <c r="H2105">
        <v>651</v>
      </c>
      <c r="I2105">
        <v>606</v>
      </c>
      <c r="J2105">
        <v>611</v>
      </c>
      <c r="K2105">
        <v>639</v>
      </c>
      <c r="L2105">
        <v>605</v>
      </c>
      <c r="M2105">
        <v>598</v>
      </c>
      <c r="N2105">
        <v>592</v>
      </c>
      <c r="O2105">
        <v>584</v>
      </c>
      <c r="P2105">
        <v>569</v>
      </c>
      <c r="Q2105">
        <v>546</v>
      </c>
      <c r="R2105">
        <v>641</v>
      </c>
      <c r="S2105">
        <v>561</v>
      </c>
      <c r="T2105">
        <v>647</v>
      </c>
      <c r="U2105">
        <v>616</v>
      </c>
      <c r="V2105">
        <v>648</v>
      </c>
      <c r="W2105">
        <v>700</v>
      </c>
      <c r="X2105">
        <v>637</v>
      </c>
      <c r="Y2105">
        <v>656</v>
      </c>
    </row>
    <row r="2106" spans="1:25" x14ac:dyDescent="0.3">
      <c r="A2106" t="s">
        <v>6</v>
      </c>
      <c r="B2106" t="s">
        <v>5</v>
      </c>
      <c r="C2106" t="s">
        <v>245</v>
      </c>
      <c r="D2106" t="s">
        <v>307</v>
      </c>
      <c r="E2106">
        <v>10</v>
      </c>
      <c r="F2106">
        <v>706</v>
      </c>
      <c r="G2106">
        <v>694</v>
      </c>
      <c r="H2106">
        <v>670</v>
      </c>
      <c r="I2106">
        <v>659</v>
      </c>
      <c r="J2106">
        <v>614</v>
      </c>
      <c r="K2106">
        <v>617</v>
      </c>
      <c r="L2106">
        <v>644</v>
      </c>
      <c r="M2106">
        <v>603</v>
      </c>
      <c r="N2106">
        <v>599</v>
      </c>
      <c r="O2106">
        <v>593</v>
      </c>
      <c r="P2106">
        <v>583</v>
      </c>
      <c r="Q2106">
        <v>566</v>
      </c>
      <c r="R2106">
        <v>555</v>
      </c>
      <c r="S2106">
        <v>641</v>
      </c>
      <c r="T2106">
        <v>565</v>
      </c>
      <c r="U2106">
        <v>652</v>
      </c>
      <c r="V2106">
        <v>614</v>
      </c>
      <c r="W2106">
        <v>649</v>
      </c>
      <c r="X2106">
        <v>703</v>
      </c>
      <c r="Y2106">
        <v>633</v>
      </c>
    </row>
    <row r="2107" spans="1:25" x14ac:dyDescent="0.3">
      <c r="A2107" t="s">
        <v>6</v>
      </c>
      <c r="B2107" t="s">
        <v>5</v>
      </c>
      <c r="C2107" t="s">
        <v>245</v>
      </c>
      <c r="D2107" t="s">
        <v>307</v>
      </c>
      <c r="E2107">
        <v>11</v>
      </c>
      <c r="F2107">
        <v>689</v>
      </c>
      <c r="G2107">
        <v>724</v>
      </c>
      <c r="H2107">
        <v>707</v>
      </c>
      <c r="I2107">
        <v>658</v>
      </c>
      <c r="J2107">
        <v>660</v>
      </c>
      <c r="K2107">
        <v>607</v>
      </c>
      <c r="L2107">
        <v>616</v>
      </c>
      <c r="M2107">
        <v>653</v>
      </c>
      <c r="N2107">
        <v>608</v>
      </c>
      <c r="O2107">
        <v>603</v>
      </c>
      <c r="P2107">
        <v>592</v>
      </c>
      <c r="Q2107">
        <v>575</v>
      </c>
      <c r="R2107">
        <v>562</v>
      </c>
      <c r="S2107">
        <v>563</v>
      </c>
      <c r="T2107">
        <v>649</v>
      </c>
      <c r="U2107">
        <v>573</v>
      </c>
      <c r="V2107">
        <v>657</v>
      </c>
      <c r="W2107">
        <v>621</v>
      </c>
      <c r="X2107">
        <v>653</v>
      </c>
      <c r="Y2107">
        <v>698</v>
      </c>
    </row>
    <row r="2108" spans="1:25" x14ac:dyDescent="0.3">
      <c r="A2108" t="s">
        <v>6</v>
      </c>
      <c r="B2108" t="s">
        <v>5</v>
      </c>
      <c r="C2108" t="s">
        <v>245</v>
      </c>
      <c r="D2108" t="s">
        <v>307</v>
      </c>
      <c r="E2108">
        <v>12</v>
      </c>
      <c r="F2108">
        <v>718</v>
      </c>
      <c r="G2108">
        <v>702</v>
      </c>
      <c r="H2108">
        <v>743</v>
      </c>
      <c r="I2108">
        <v>714</v>
      </c>
      <c r="J2108">
        <v>658</v>
      </c>
      <c r="K2108">
        <v>672</v>
      </c>
      <c r="L2108">
        <v>611</v>
      </c>
      <c r="M2108">
        <v>619</v>
      </c>
      <c r="N2108">
        <v>664</v>
      </c>
      <c r="O2108">
        <v>614</v>
      </c>
      <c r="P2108">
        <v>605</v>
      </c>
      <c r="Q2108">
        <v>594</v>
      </c>
      <c r="R2108">
        <v>571</v>
      </c>
      <c r="S2108">
        <v>568</v>
      </c>
      <c r="T2108">
        <v>563</v>
      </c>
      <c r="U2108">
        <v>666</v>
      </c>
      <c r="V2108">
        <v>575</v>
      </c>
      <c r="W2108">
        <v>662</v>
      </c>
      <c r="X2108">
        <v>628</v>
      </c>
      <c r="Y2108">
        <v>663</v>
      </c>
    </row>
    <row r="2109" spans="1:25" x14ac:dyDescent="0.3">
      <c r="A2109" t="s">
        <v>6</v>
      </c>
      <c r="B2109" t="s">
        <v>5</v>
      </c>
      <c r="C2109" t="s">
        <v>245</v>
      </c>
      <c r="D2109" t="s">
        <v>307</v>
      </c>
      <c r="E2109">
        <v>13</v>
      </c>
      <c r="F2109">
        <v>789</v>
      </c>
      <c r="G2109">
        <v>728</v>
      </c>
      <c r="H2109">
        <v>717</v>
      </c>
      <c r="I2109">
        <v>745</v>
      </c>
      <c r="J2109">
        <v>720</v>
      </c>
      <c r="K2109">
        <v>668</v>
      </c>
      <c r="L2109">
        <v>679</v>
      </c>
      <c r="M2109">
        <v>611</v>
      </c>
      <c r="N2109">
        <v>631</v>
      </c>
      <c r="O2109">
        <v>670</v>
      </c>
      <c r="P2109">
        <v>624</v>
      </c>
      <c r="Q2109">
        <v>599</v>
      </c>
      <c r="R2109">
        <v>601</v>
      </c>
      <c r="S2109">
        <v>580</v>
      </c>
      <c r="T2109">
        <v>579</v>
      </c>
      <c r="U2109">
        <v>569</v>
      </c>
      <c r="V2109">
        <v>670</v>
      </c>
      <c r="W2109">
        <v>570</v>
      </c>
      <c r="X2109">
        <v>666</v>
      </c>
      <c r="Y2109">
        <v>638</v>
      </c>
    </row>
    <row r="2110" spans="1:25" x14ac:dyDescent="0.3">
      <c r="A2110" t="s">
        <v>6</v>
      </c>
      <c r="B2110" t="s">
        <v>5</v>
      </c>
      <c r="C2110" t="s">
        <v>245</v>
      </c>
      <c r="D2110" t="s">
        <v>307</v>
      </c>
      <c r="E2110">
        <v>14</v>
      </c>
      <c r="F2110">
        <v>746</v>
      </c>
      <c r="G2110">
        <v>788</v>
      </c>
      <c r="H2110">
        <v>729</v>
      </c>
      <c r="I2110">
        <v>722</v>
      </c>
      <c r="J2110">
        <v>741</v>
      </c>
      <c r="K2110">
        <v>708</v>
      </c>
      <c r="L2110">
        <v>677</v>
      </c>
      <c r="M2110">
        <v>680</v>
      </c>
      <c r="N2110">
        <v>614</v>
      </c>
      <c r="O2110">
        <v>626</v>
      </c>
      <c r="P2110">
        <v>675</v>
      </c>
      <c r="Q2110">
        <v>628</v>
      </c>
      <c r="R2110">
        <v>610</v>
      </c>
      <c r="S2110">
        <v>603</v>
      </c>
      <c r="T2110">
        <v>580</v>
      </c>
      <c r="U2110">
        <v>587</v>
      </c>
      <c r="V2110">
        <v>566</v>
      </c>
      <c r="W2110">
        <v>672</v>
      </c>
      <c r="X2110">
        <v>576</v>
      </c>
      <c r="Y2110">
        <v>671</v>
      </c>
    </row>
    <row r="2111" spans="1:25" x14ac:dyDescent="0.3">
      <c r="A2111" t="s">
        <v>6</v>
      </c>
      <c r="B2111" t="s">
        <v>5</v>
      </c>
      <c r="C2111" t="s">
        <v>245</v>
      </c>
      <c r="D2111" t="s">
        <v>307</v>
      </c>
      <c r="E2111">
        <v>15</v>
      </c>
      <c r="F2111">
        <v>719</v>
      </c>
      <c r="G2111">
        <v>760</v>
      </c>
      <c r="H2111">
        <v>793</v>
      </c>
      <c r="I2111">
        <v>731</v>
      </c>
      <c r="J2111">
        <v>729</v>
      </c>
      <c r="K2111">
        <v>754</v>
      </c>
      <c r="L2111">
        <v>714</v>
      </c>
      <c r="M2111">
        <v>683</v>
      </c>
      <c r="N2111">
        <v>684</v>
      </c>
      <c r="O2111">
        <v>610</v>
      </c>
      <c r="P2111">
        <v>629</v>
      </c>
      <c r="Q2111">
        <v>682</v>
      </c>
      <c r="R2111">
        <v>638</v>
      </c>
      <c r="S2111">
        <v>600</v>
      </c>
      <c r="T2111">
        <v>610</v>
      </c>
      <c r="U2111">
        <v>590</v>
      </c>
      <c r="V2111">
        <v>596</v>
      </c>
      <c r="W2111">
        <v>561</v>
      </c>
      <c r="X2111">
        <v>670</v>
      </c>
      <c r="Y2111">
        <v>588</v>
      </c>
    </row>
    <row r="2112" spans="1:25" x14ac:dyDescent="0.3">
      <c r="A2112" t="s">
        <v>6</v>
      </c>
      <c r="B2112" t="s">
        <v>5</v>
      </c>
      <c r="C2112" t="s">
        <v>245</v>
      </c>
      <c r="D2112" t="s">
        <v>307</v>
      </c>
      <c r="E2112">
        <v>16</v>
      </c>
      <c r="F2112">
        <v>714</v>
      </c>
      <c r="G2112">
        <v>711</v>
      </c>
      <c r="H2112">
        <v>758</v>
      </c>
      <c r="I2112">
        <v>790</v>
      </c>
      <c r="J2112">
        <v>731</v>
      </c>
      <c r="K2112">
        <v>741</v>
      </c>
      <c r="L2112">
        <v>762</v>
      </c>
      <c r="M2112">
        <v>707</v>
      </c>
      <c r="N2112">
        <v>700</v>
      </c>
      <c r="O2112">
        <v>685</v>
      </c>
      <c r="P2112">
        <v>616</v>
      </c>
      <c r="Q2112">
        <v>632</v>
      </c>
      <c r="R2112">
        <v>684</v>
      </c>
      <c r="S2112">
        <v>636</v>
      </c>
      <c r="T2112">
        <v>608</v>
      </c>
      <c r="U2112">
        <v>619</v>
      </c>
      <c r="V2112">
        <v>595</v>
      </c>
      <c r="W2112">
        <v>594</v>
      </c>
      <c r="X2112">
        <v>563</v>
      </c>
      <c r="Y2112">
        <v>663</v>
      </c>
    </row>
    <row r="2113" spans="1:25" x14ac:dyDescent="0.3">
      <c r="A2113" t="s">
        <v>6</v>
      </c>
      <c r="B2113" t="s">
        <v>5</v>
      </c>
      <c r="C2113" t="s">
        <v>245</v>
      </c>
      <c r="D2113" t="s">
        <v>307</v>
      </c>
      <c r="E2113">
        <v>17</v>
      </c>
      <c r="F2113">
        <v>631</v>
      </c>
      <c r="G2113">
        <v>714</v>
      </c>
      <c r="H2113">
        <v>700</v>
      </c>
      <c r="I2113">
        <v>752</v>
      </c>
      <c r="J2113">
        <v>784</v>
      </c>
      <c r="K2113">
        <v>733</v>
      </c>
      <c r="L2113">
        <v>752</v>
      </c>
      <c r="M2113">
        <v>770</v>
      </c>
      <c r="N2113">
        <v>720</v>
      </c>
      <c r="O2113">
        <v>704</v>
      </c>
      <c r="P2113">
        <v>681</v>
      </c>
      <c r="Q2113">
        <v>609</v>
      </c>
      <c r="R2113">
        <v>631</v>
      </c>
      <c r="S2113">
        <v>688</v>
      </c>
      <c r="T2113">
        <v>652</v>
      </c>
      <c r="U2113">
        <v>624</v>
      </c>
      <c r="V2113">
        <v>625</v>
      </c>
      <c r="W2113">
        <v>598</v>
      </c>
      <c r="X2113">
        <v>591</v>
      </c>
      <c r="Y2113">
        <v>561</v>
      </c>
    </row>
    <row r="2114" spans="1:25" x14ac:dyDescent="0.3">
      <c r="A2114" t="s">
        <v>6</v>
      </c>
      <c r="B2114" t="s">
        <v>5</v>
      </c>
      <c r="C2114" t="s">
        <v>245</v>
      </c>
      <c r="D2114" t="s">
        <v>307</v>
      </c>
      <c r="E2114">
        <v>18</v>
      </c>
      <c r="F2114">
        <v>615</v>
      </c>
      <c r="G2114">
        <v>589</v>
      </c>
      <c r="H2114">
        <v>673</v>
      </c>
      <c r="I2114">
        <v>660</v>
      </c>
      <c r="J2114">
        <v>708</v>
      </c>
      <c r="K2114">
        <v>750</v>
      </c>
      <c r="L2114">
        <v>712</v>
      </c>
      <c r="M2114">
        <v>727</v>
      </c>
      <c r="N2114">
        <v>740</v>
      </c>
      <c r="O2114">
        <v>695</v>
      </c>
      <c r="P2114">
        <v>684</v>
      </c>
      <c r="Q2114">
        <v>643</v>
      </c>
      <c r="R2114">
        <v>593</v>
      </c>
      <c r="S2114">
        <v>613</v>
      </c>
      <c r="T2114">
        <v>656</v>
      </c>
      <c r="U2114">
        <v>606</v>
      </c>
      <c r="V2114">
        <v>591</v>
      </c>
      <c r="W2114">
        <v>586</v>
      </c>
      <c r="X2114">
        <v>587</v>
      </c>
      <c r="Y2114">
        <v>571</v>
      </c>
    </row>
    <row r="2115" spans="1:25" x14ac:dyDescent="0.3">
      <c r="A2115" t="s">
        <v>6</v>
      </c>
      <c r="B2115" t="s">
        <v>5</v>
      </c>
      <c r="C2115" t="s">
        <v>245</v>
      </c>
      <c r="D2115" t="s">
        <v>307</v>
      </c>
      <c r="E2115">
        <v>19</v>
      </c>
      <c r="F2115">
        <v>501</v>
      </c>
      <c r="G2115">
        <v>486</v>
      </c>
      <c r="H2115">
        <v>469</v>
      </c>
      <c r="I2115">
        <v>540</v>
      </c>
      <c r="J2115">
        <v>527</v>
      </c>
      <c r="K2115">
        <v>573</v>
      </c>
      <c r="L2115">
        <v>605</v>
      </c>
      <c r="M2115">
        <v>570</v>
      </c>
      <c r="N2115">
        <v>587</v>
      </c>
      <c r="O2115">
        <v>567</v>
      </c>
      <c r="P2115">
        <v>543</v>
      </c>
      <c r="Q2115">
        <v>522</v>
      </c>
      <c r="R2115">
        <v>503</v>
      </c>
      <c r="S2115">
        <v>447</v>
      </c>
      <c r="T2115">
        <v>471</v>
      </c>
      <c r="U2115">
        <v>497</v>
      </c>
      <c r="V2115">
        <v>473</v>
      </c>
      <c r="W2115">
        <v>422</v>
      </c>
      <c r="X2115">
        <v>458</v>
      </c>
      <c r="Y2115">
        <v>464</v>
      </c>
    </row>
    <row r="2116" spans="1:25" x14ac:dyDescent="0.3">
      <c r="A2116" t="s">
        <v>6</v>
      </c>
      <c r="B2116" t="s">
        <v>5</v>
      </c>
      <c r="C2116" t="s">
        <v>245</v>
      </c>
      <c r="D2116" t="s">
        <v>307</v>
      </c>
      <c r="E2116">
        <v>20</v>
      </c>
      <c r="F2116">
        <v>472</v>
      </c>
      <c r="G2116">
        <v>454</v>
      </c>
      <c r="H2116">
        <v>449</v>
      </c>
      <c r="I2116">
        <v>436</v>
      </c>
      <c r="J2116">
        <v>488</v>
      </c>
      <c r="K2116">
        <v>480</v>
      </c>
      <c r="L2116">
        <v>531</v>
      </c>
      <c r="M2116">
        <v>570</v>
      </c>
      <c r="N2116">
        <v>552</v>
      </c>
      <c r="O2116">
        <v>580</v>
      </c>
      <c r="P2116">
        <v>533</v>
      </c>
      <c r="Q2116">
        <v>499</v>
      </c>
      <c r="R2116">
        <v>503</v>
      </c>
      <c r="S2116">
        <v>506</v>
      </c>
      <c r="T2116">
        <v>455</v>
      </c>
      <c r="U2116">
        <v>456</v>
      </c>
      <c r="V2116">
        <v>486</v>
      </c>
      <c r="W2116">
        <v>474</v>
      </c>
      <c r="X2116">
        <v>404</v>
      </c>
      <c r="Y2116">
        <v>440</v>
      </c>
    </row>
    <row r="2117" spans="1:25" x14ac:dyDescent="0.3">
      <c r="A2117" t="s">
        <v>6</v>
      </c>
      <c r="B2117" t="s">
        <v>5</v>
      </c>
      <c r="C2117" t="s">
        <v>245</v>
      </c>
      <c r="D2117" t="s">
        <v>307</v>
      </c>
      <c r="E2117">
        <v>21</v>
      </c>
      <c r="F2117">
        <v>516</v>
      </c>
      <c r="G2117">
        <v>495</v>
      </c>
      <c r="H2117">
        <v>500</v>
      </c>
      <c r="I2117">
        <v>468</v>
      </c>
      <c r="J2117">
        <v>461</v>
      </c>
      <c r="K2117">
        <v>529</v>
      </c>
      <c r="L2117">
        <v>517</v>
      </c>
      <c r="M2117">
        <v>557</v>
      </c>
      <c r="N2117">
        <v>590</v>
      </c>
      <c r="O2117">
        <v>581</v>
      </c>
      <c r="P2117">
        <v>610</v>
      </c>
      <c r="Q2117">
        <v>552</v>
      </c>
      <c r="R2117">
        <v>529</v>
      </c>
      <c r="S2117">
        <v>524</v>
      </c>
      <c r="T2117">
        <v>476</v>
      </c>
      <c r="U2117">
        <v>484</v>
      </c>
      <c r="V2117">
        <v>495</v>
      </c>
      <c r="W2117">
        <v>485</v>
      </c>
      <c r="X2117">
        <v>505</v>
      </c>
      <c r="Y2117">
        <v>419</v>
      </c>
    </row>
    <row r="2118" spans="1:25" x14ac:dyDescent="0.3">
      <c r="A2118" t="s">
        <v>6</v>
      </c>
      <c r="B2118" t="s">
        <v>5</v>
      </c>
      <c r="C2118" t="s">
        <v>245</v>
      </c>
      <c r="D2118" t="s">
        <v>307</v>
      </c>
      <c r="E2118">
        <v>22</v>
      </c>
      <c r="F2118">
        <v>462</v>
      </c>
      <c r="G2118">
        <v>562</v>
      </c>
      <c r="H2118">
        <v>533</v>
      </c>
      <c r="I2118">
        <v>525</v>
      </c>
      <c r="J2118">
        <v>519</v>
      </c>
      <c r="K2118">
        <v>511</v>
      </c>
      <c r="L2118">
        <v>618</v>
      </c>
      <c r="M2118">
        <v>578</v>
      </c>
      <c r="N2118">
        <v>633</v>
      </c>
      <c r="O2118">
        <v>664</v>
      </c>
      <c r="P2118">
        <v>655</v>
      </c>
      <c r="Q2118">
        <v>671</v>
      </c>
      <c r="R2118">
        <v>613</v>
      </c>
      <c r="S2118">
        <v>564</v>
      </c>
      <c r="T2118">
        <v>543</v>
      </c>
      <c r="U2118">
        <v>505</v>
      </c>
      <c r="V2118">
        <v>524</v>
      </c>
      <c r="W2118">
        <v>558</v>
      </c>
      <c r="X2118">
        <v>533</v>
      </c>
      <c r="Y2118">
        <v>577</v>
      </c>
    </row>
    <row r="2119" spans="1:25" x14ac:dyDescent="0.3">
      <c r="A2119" t="s">
        <v>6</v>
      </c>
      <c r="B2119" t="s">
        <v>5</v>
      </c>
      <c r="C2119" t="s">
        <v>245</v>
      </c>
      <c r="D2119" t="s">
        <v>307</v>
      </c>
      <c r="E2119">
        <v>23</v>
      </c>
      <c r="F2119">
        <v>475</v>
      </c>
      <c r="G2119">
        <v>518</v>
      </c>
      <c r="H2119">
        <v>588</v>
      </c>
      <c r="I2119">
        <v>535</v>
      </c>
      <c r="J2119">
        <v>547</v>
      </c>
      <c r="K2119">
        <v>567</v>
      </c>
      <c r="L2119">
        <v>542</v>
      </c>
      <c r="M2119">
        <v>648</v>
      </c>
      <c r="N2119">
        <v>615</v>
      </c>
      <c r="O2119">
        <v>688</v>
      </c>
      <c r="P2119">
        <v>715</v>
      </c>
      <c r="Q2119">
        <v>680</v>
      </c>
      <c r="R2119">
        <v>681</v>
      </c>
      <c r="S2119">
        <v>646</v>
      </c>
      <c r="T2119">
        <v>592</v>
      </c>
      <c r="U2119">
        <v>583</v>
      </c>
      <c r="V2119">
        <v>542</v>
      </c>
      <c r="W2119">
        <v>544</v>
      </c>
      <c r="X2119">
        <v>566</v>
      </c>
      <c r="Y2119">
        <v>556</v>
      </c>
    </row>
    <row r="2120" spans="1:25" x14ac:dyDescent="0.3">
      <c r="A2120" t="s">
        <v>6</v>
      </c>
      <c r="B2120" t="s">
        <v>5</v>
      </c>
      <c r="C2120" t="s">
        <v>245</v>
      </c>
      <c r="D2120" t="s">
        <v>307</v>
      </c>
      <c r="E2120">
        <v>24</v>
      </c>
      <c r="F2120">
        <v>491</v>
      </c>
      <c r="G2120">
        <v>471</v>
      </c>
      <c r="H2120">
        <v>530</v>
      </c>
      <c r="I2120">
        <v>608</v>
      </c>
      <c r="J2120">
        <v>543</v>
      </c>
      <c r="K2120">
        <v>578</v>
      </c>
      <c r="L2120">
        <v>596</v>
      </c>
      <c r="M2120">
        <v>564</v>
      </c>
      <c r="N2120">
        <v>652</v>
      </c>
      <c r="O2120">
        <v>624</v>
      </c>
      <c r="P2120">
        <v>678</v>
      </c>
      <c r="Q2120">
        <v>713</v>
      </c>
      <c r="R2120">
        <v>665</v>
      </c>
      <c r="S2120">
        <v>680</v>
      </c>
      <c r="T2120">
        <v>668</v>
      </c>
      <c r="U2120">
        <v>599</v>
      </c>
      <c r="V2120">
        <v>607</v>
      </c>
      <c r="W2120">
        <v>561</v>
      </c>
      <c r="X2120">
        <v>582</v>
      </c>
      <c r="Y2120">
        <v>597</v>
      </c>
    </row>
    <row r="2121" spans="1:25" x14ac:dyDescent="0.3">
      <c r="A2121" t="s">
        <v>6</v>
      </c>
      <c r="B2121" t="s">
        <v>5</v>
      </c>
      <c r="C2121" t="s">
        <v>245</v>
      </c>
      <c r="D2121" t="s">
        <v>307</v>
      </c>
      <c r="E2121">
        <v>25</v>
      </c>
      <c r="F2121">
        <v>512</v>
      </c>
      <c r="G2121">
        <v>514</v>
      </c>
      <c r="H2121">
        <v>489</v>
      </c>
      <c r="I2121">
        <v>563</v>
      </c>
      <c r="J2121">
        <v>630</v>
      </c>
      <c r="K2121">
        <v>584</v>
      </c>
      <c r="L2121">
        <v>601</v>
      </c>
      <c r="M2121">
        <v>599</v>
      </c>
      <c r="N2121">
        <v>581</v>
      </c>
      <c r="O2121">
        <v>653</v>
      </c>
      <c r="P2121">
        <v>634</v>
      </c>
      <c r="Q2121">
        <v>670</v>
      </c>
      <c r="R2121">
        <v>708</v>
      </c>
      <c r="S2121">
        <v>667</v>
      </c>
      <c r="T2121">
        <v>643</v>
      </c>
      <c r="U2121">
        <v>682</v>
      </c>
      <c r="V2121">
        <v>589</v>
      </c>
      <c r="W2121">
        <v>624</v>
      </c>
      <c r="X2121">
        <v>554</v>
      </c>
      <c r="Y2121">
        <v>575</v>
      </c>
    </row>
    <row r="2122" spans="1:25" x14ac:dyDescent="0.3">
      <c r="A2122" t="s">
        <v>6</v>
      </c>
      <c r="B2122" t="s">
        <v>5</v>
      </c>
      <c r="C2122" t="s">
        <v>245</v>
      </c>
      <c r="D2122" t="s">
        <v>307</v>
      </c>
      <c r="E2122">
        <v>26</v>
      </c>
      <c r="F2122">
        <v>554</v>
      </c>
      <c r="G2122">
        <v>529</v>
      </c>
      <c r="H2122">
        <v>529</v>
      </c>
      <c r="I2122">
        <v>492</v>
      </c>
      <c r="J2122">
        <v>582</v>
      </c>
      <c r="K2122">
        <v>636</v>
      </c>
      <c r="L2122">
        <v>596</v>
      </c>
      <c r="M2122">
        <v>599</v>
      </c>
      <c r="N2122">
        <v>612</v>
      </c>
      <c r="O2122">
        <v>585</v>
      </c>
      <c r="P2122">
        <v>655</v>
      </c>
      <c r="Q2122">
        <v>643</v>
      </c>
      <c r="R2122">
        <v>683</v>
      </c>
      <c r="S2122">
        <v>712</v>
      </c>
      <c r="T2122">
        <v>654</v>
      </c>
      <c r="U2122">
        <v>648</v>
      </c>
      <c r="V2122">
        <v>688</v>
      </c>
      <c r="W2122">
        <v>612</v>
      </c>
      <c r="X2122">
        <v>640</v>
      </c>
      <c r="Y2122">
        <v>602</v>
      </c>
    </row>
    <row r="2123" spans="1:25" x14ac:dyDescent="0.3">
      <c r="A2123" t="s">
        <v>6</v>
      </c>
      <c r="B2123" t="s">
        <v>5</v>
      </c>
      <c r="C2123" t="s">
        <v>245</v>
      </c>
      <c r="D2123" t="s">
        <v>307</v>
      </c>
      <c r="E2123">
        <v>27</v>
      </c>
      <c r="F2123">
        <v>598</v>
      </c>
      <c r="G2123">
        <v>562</v>
      </c>
      <c r="H2123">
        <v>546</v>
      </c>
      <c r="I2123">
        <v>536</v>
      </c>
      <c r="J2123">
        <v>507</v>
      </c>
      <c r="K2123">
        <v>587</v>
      </c>
      <c r="L2123">
        <v>641</v>
      </c>
      <c r="M2123">
        <v>609</v>
      </c>
      <c r="N2123">
        <v>613</v>
      </c>
      <c r="O2123">
        <v>641</v>
      </c>
      <c r="P2123">
        <v>575</v>
      </c>
      <c r="Q2123">
        <v>649</v>
      </c>
      <c r="R2123">
        <v>629</v>
      </c>
      <c r="S2123">
        <v>680</v>
      </c>
      <c r="T2123">
        <v>720</v>
      </c>
      <c r="U2123">
        <v>656</v>
      </c>
      <c r="V2123">
        <v>664</v>
      </c>
      <c r="W2123">
        <v>689</v>
      </c>
      <c r="X2123">
        <v>620</v>
      </c>
      <c r="Y2123">
        <v>649</v>
      </c>
    </row>
    <row r="2124" spans="1:25" x14ac:dyDescent="0.3">
      <c r="A2124" t="s">
        <v>6</v>
      </c>
      <c r="B2124" t="s">
        <v>5</v>
      </c>
      <c r="C2124" t="s">
        <v>245</v>
      </c>
      <c r="D2124" t="s">
        <v>307</v>
      </c>
      <c r="E2124">
        <v>28</v>
      </c>
      <c r="F2124">
        <v>671</v>
      </c>
      <c r="G2124">
        <v>598</v>
      </c>
      <c r="H2124">
        <v>564</v>
      </c>
      <c r="I2124">
        <v>556</v>
      </c>
      <c r="J2124">
        <v>531</v>
      </c>
      <c r="K2124">
        <v>515</v>
      </c>
      <c r="L2124">
        <v>582</v>
      </c>
      <c r="M2124">
        <v>669</v>
      </c>
      <c r="N2124">
        <v>618</v>
      </c>
      <c r="O2124">
        <v>610</v>
      </c>
      <c r="P2124">
        <v>640</v>
      </c>
      <c r="Q2124">
        <v>570</v>
      </c>
      <c r="R2124">
        <v>637</v>
      </c>
      <c r="S2124">
        <v>621</v>
      </c>
      <c r="T2124">
        <v>709</v>
      </c>
      <c r="U2124">
        <v>723</v>
      </c>
      <c r="V2124">
        <v>666</v>
      </c>
      <c r="W2124">
        <v>674</v>
      </c>
      <c r="X2124">
        <v>698</v>
      </c>
      <c r="Y2124">
        <v>626</v>
      </c>
    </row>
    <row r="2125" spans="1:25" x14ac:dyDescent="0.3">
      <c r="A2125" t="s">
        <v>6</v>
      </c>
      <c r="B2125" t="s">
        <v>5</v>
      </c>
      <c r="C2125" t="s">
        <v>245</v>
      </c>
      <c r="D2125" t="s">
        <v>307</v>
      </c>
      <c r="E2125">
        <v>29</v>
      </c>
      <c r="F2125">
        <v>742</v>
      </c>
      <c r="G2125">
        <v>691</v>
      </c>
      <c r="H2125">
        <v>625</v>
      </c>
      <c r="I2125">
        <v>595</v>
      </c>
      <c r="J2125">
        <v>570</v>
      </c>
      <c r="K2125">
        <v>547</v>
      </c>
      <c r="L2125">
        <v>535</v>
      </c>
      <c r="M2125">
        <v>602</v>
      </c>
      <c r="N2125">
        <v>710</v>
      </c>
      <c r="O2125">
        <v>621</v>
      </c>
      <c r="P2125">
        <v>615</v>
      </c>
      <c r="Q2125">
        <v>642</v>
      </c>
      <c r="R2125">
        <v>575</v>
      </c>
      <c r="S2125">
        <v>631</v>
      </c>
      <c r="T2125">
        <v>637</v>
      </c>
      <c r="U2125">
        <v>703</v>
      </c>
      <c r="V2125">
        <v>739</v>
      </c>
      <c r="W2125">
        <v>675</v>
      </c>
      <c r="X2125">
        <v>675</v>
      </c>
      <c r="Y2125">
        <v>709</v>
      </c>
    </row>
    <row r="2126" spans="1:25" x14ac:dyDescent="0.3">
      <c r="A2126" t="s">
        <v>6</v>
      </c>
      <c r="B2126" t="s">
        <v>5</v>
      </c>
      <c r="C2126" t="s">
        <v>245</v>
      </c>
      <c r="D2126" t="s">
        <v>307</v>
      </c>
      <c r="E2126">
        <v>30</v>
      </c>
      <c r="F2126">
        <v>717</v>
      </c>
      <c r="G2126">
        <v>777</v>
      </c>
      <c r="H2126">
        <v>684</v>
      </c>
      <c r="I2126">
        <v>641</v>
      </c>
      <c r="J2126">
        <v>620</v>
      </c>
      <c r="K2126">
        <v>607</v>
      </c>
      <c r="L2126">
        <v>575</v>
      </c>
      <c r="M2126">
        <v>552</v>
      </c>
      <c r="N2126">
        <v>616</v>
      </c>
      <c r="O2126">
        <v>715</v>
      </c>
      <c r="P2126">
        <v>635</v>
      </c>
      <c r="Q2126">
        <v>611</v>
      </c>
      <c r="R2126">
        <v>636</v>
      </c>
      <c r="S2126">
        <v>578</v>
      </c>
      <c r="T2126">
        <v>656</v>
      </c>
      <c r="U2126">
        <v>655</v>
      </c>
      <c r="V2126">
        <v>712</v>
      </c>
      <c r="W2126">
        <v>725</v>
      </c>
      <c r="X2126">
        <v>695</v>
      </c>
      <c r="Y2126">
        <v>684</v>
      </c>
    </row>
    <row r="2127" spans="1:25" x14ac:dyDescent="0.3">
      <c r="A2127" t="s">
        <v>6</v>
      </c>
      <c r="B2127" t="s">
        <v>5</v>
      </c>
      <c r="C2127" t="s">
        <v>245</v>
      </c>
      <c r="D2127" t="s">
        <v>307</v>
      </c>
      <c r="E2127">
        <v>31</v>
      </c>
      <c r="F2127">
        <v>704</v>
      </c>
      <c r="G2127">
        <v>744</v>
      </c>
      <c r="H2127">
        <v>774</v>
      </c>
      <c r="I2127">
        <v>706</v>
      </c>
      <c r="J2127">
        <v>666</v>
      </c>
      <c r="K2127">
        <v>650</v>
      </c>
      <c r="L2127">
        <v>637</v>
      </c>
      <c r="M2127">
        <v>592</v>
      </c>
      <c r="N2127">
        <v>555</v>
      </c>
      <c r="O2127">
        <v>631</v>
      </c>
      <c r="P2127">
        <v>698</v>
      </c>
      <c r="Q2127">
        <v>643</v>
      </c>
      <c r="R2127">
        <v>625</v>
      </c>
      <c r="S2127">
        <v>678</v>
      </c>
      <c r="T2127">
        <v>583</v>
      </c>
      <c r="U2127">
        <v>666</v>
      </c>
      <c r="V2127">
        <v>655</v>
      </c>
      <c r="W2127">
        <v>722</v>
      </c>
      <c r="X2127">
        <v>739</v>
      </c>
      <c r="Y2127">
        <v>732</v>
      </c>
    </row>
    <row r="2128" spans="1:25" x14ac:dyDescent="0.3">
      <c r="A2128" t="s">
        <v>6</v>
      </c>
      <c r="B2128" t="s">
        <v>5</v>
      </c>
      <c r="C2128" t="s">
        <v>245</v>
      </c>
      <c r="D2128" t="s">
        <v>307</v>
      </c>
      <c r="E2128">
        <v>32</v>
      </c>
      <c r="F2128">
        <v>811</v>
      </c>
      <c r="G2128">
        <v>717</v>
      </c>
      <c r="H2128">
        <v>777</v>
      </c>
      <c r="I2128">
        <v>773</v>
      </c>
      <c r="J2128">
        <v>720</v>
      </c>
      <c r="K2128">
        <v>681</v>
      </c>
      <c r="L2128">
        <v>670</v>
      </c>
      <c r="M2128">
        <v>645</v>
      </c>
      <c r="N2128">
        <v>601</v>
      </c>
      <c r="O2128">
        <v>547</v>
      </c>
      <c r="P2128">
        <v>650</v>
      </c>
      <c r="Q2128">
        <v>675</v>
      </c>
      <c r="R2128">
        <v>643</v>
      </c>
      <c r="S2128">
        <v>634</v>
      </c>
      <c r="T2128">
        <v>700</v>
      </c>
      <c r="U2128">
        <v>595</v>
      </c>
      <c r="V2128">
        <v>687</v>
      </c>
      <c r="W2128">
        <v>644</v>
      </c>
      <c r="X2128">
        <v>708</v>
      </c>
      <c r="Y2128">
        <v>744</v>
      </c>
    </row>
    <row r="2129" spans="1:25" x14ac:dyDescent="0.3">
      <c r="A2129" t="s">
        <v>6</v>
      </c>
      <c r="B2129" t="s">
        <v>5</v>
      </c>
      <c r="C2129" t="s">
        <v>245</v>
      </c>
      <c r="D2129" t="s">
        <v>307</v>
      </c>
      <c r="E2129">
        <v>33</v>
      </c>
      <c r="F2129">
        <v>830</v>
      </c>
      <c r="G2129">
        <v>839</v>
      </c>
      <c r="H2129">
        <v>739</v>
      </c>
      <c r="I2129">
        <v>794</v>
      </c>
      <c r="J2129">
        <v>791</v>
      </c>
      <c r="K2129">
        <v>737</v>
      </c>
      <c r="L2129">
        <v>692</v>
      </c>
      <c r="M2129">
        <v>661</v>
      </c>
      <c r="N2129">
        <v>667</v>
      </c>
      <c r="O2129">
        <v>611</v>
      </c>
      <c r="P2129">
        <v>553</v>
      </c>
      <c r="Q2129">
        <v>660</v>
      </c>
      <c r="R2129">
        <v>676</v>
      </c>
      <c r="S2129">
        <v>626</v>
      </c>
      <c r="T2129">
        <v>633</v>
      </c>
      <c r="U2129">
        <v>714</v>
      </c>
      <c r="V2129">
        <v>608</v>
      </c>
      <c r="W2129">
        <v>699</v>
      </c>
      <c r="X2129">
        <v>657</v>
      </c>
      <c r="Y2129">
        <v>702</v>
      </c>
    </row>
    <row r="2130" spans="1:25" x14ac:dyDescent="0.3">
      <c r="A2130" t="s">
        <v>6</v>
      </c>
      <c r="B2130" t="s">
        <v>5</v>
      </c>
      <c r="C2130" t="s">
        <v>245</v>
      </c>
      <c r="D2130" t="s">
        <v>307</v>
      </c>
      <c r="E2130">
        <v>34</v>
      </c>
      <c r="F2130">
        <v>823</v>
      </c>
      <c r="G2130">
        <v>847</v>
      </c>
      <c r="H2130">
        <v>861</v>
      </c>
      <c r="I2130">
        <v>758</v>
      </c>
      <c r="J2130">
        <v>794</v>
      </c>
      <c r="K2130">
        <v>820</v>
      </c>
      <c r="L2130">
        <v>740</v>
      </c>
      <c r="M2130">
        <v>710</v>
      </c>
      <c r="N2130">
        <v>664</v>
      </c>
      <c r="O2130">
        <v>671</v>
      </c>
      <c r="P2130">
        <v>619</v>
      </c>
      <c r="Q2130">
        <v>568</v>
      </c>
      <c r="R2130">
        <v>670</v>
      </c>
      <c r="S2130">
        <v>686</v>
      </c>
      <c r="T2130">
        <v>646</v>
      </c>
      <c r="U2130">
        <v>624</v>
      </c>
      <c r="V2130">
        <v>715</v>
      </c>
      <c r="W2130">
        <v>625</v>
      </c>
      <c r="X2130">
        <v>702</v>
      </c>
      <c r="Y2130">
        <v>665</v>
      </c>
    </row>
    <row r="2131" spans="1:25" x14ac:dyDescent="0.3">
      <c r="A2131" t="s">
        <v>6</v>
      </c>
      <c r="B2131" t="s">
        <v>5</v>
      </c>
      <c r="C2131" t="s">
        <v>245</v>
      </c>
      <c r="D2131" t="s">
        <v>307</v>
      </c>
      <c r="E2131">
        <v>35</v>
      </c>
      <c r="F2131">
        <v>833</v>
      </c>
      <c r="G2131">
        <v>836</v>
      </c>
      <c r="H2131">
        <v>875</v>
      </c>
      <c r="I2131">
        <v>871</v>
      </c>
      <c r="J2131">
        <v>758</v>
      </c>
      <c r="K2131">
        <v>814</v>
      </c>
      <c r="L2131">
        <v>814</v>
      </c>
      <c r="M2131">
        <v>752</v>
      </c>
      <c r="N2131">
        <v>728</v>
      </c>
      <c r="O2131">
        <v>673</v>
      </c>
      <c r="P2131">
        <v>682</v>
      </c>
      <c r="Q2131">
        <v>608</v>
      </c>
      <c r="R2131">
        <v>583</v>
      </c>
      <c r="S2131">
        <v>670</v>
      </c>
      <c r="T2131">
        <v>703</v>
      </c>
      <c r="U2131">
        <v>642</v>
      </c>
      <c r="V2131">
        <v>632</v>
      </c>
      <c r="W2131">
        <v>713</v>
      </c>
      <c r="X2131">
        <v>634</v>
      </c>
      <c r="Y2131">
        <v>697</v>
      </c>
    </row>
    <row r="2132" spans="1:25" x14ac:dyDescent="0.3">
      <c r="A2132" t="s">
        <v>6</v>
      </c>
      <c r="B2132" t="s">
        <v>5</v>
      </c>
      <c r="C2132" t="s">
        <v>245</v>
      </c>
      <c r="D2132" t="s">
        <v>307</v>
      </c>
      <c r="E2132">
        <v>36</v>
      </c>
      <c r="F2132">
        <v>847</v>
      </c>
      <c r="G2132">
        <v>855</v>
      </c>
      <c r="H2132">
        <v>837</v>
      </c>
      <c r="I2132">
        <v>884</v>
      </c>
      <c r="J2132">
        <v>875</v>
      </c>
      <c r="K2132">
        <v>762</v>
      </c>
      <c r="L2132">
        <v>843</v>
      </c>
      <c r="M2132">
        <v>828</v>
      </c>
      <c r="N2132">
        <v>755</v>
      </c>
      <c r="O2132">
        <v>738</v>
      </c>
      <c r="P2132">
        <v>682</v>
      </c>
      <c r="Q2132">
        <v>689</v>
      </c>
      <c r="R2132">
        <v>600</v>
      </c>
      <c r="S2132">
        <v>585</v>
      </c>
      <c r="T2132">
        <v>663</v>
      </c>
      <c r="U2132">
        <v>715</v>
      </c>
      <c r="V2132">
        <v>642</v>
      </c>
      <c r="W2132">
        <v>644</v>
      </c>
      <c r="X2132">
        <v>704</v>
      </c>
      <c r="Y2132">
        <v>630</v>
      </c>
    </row>
    <row r="2133" spans="1:25" x14ac:dyDescent="0.3">
      <c r="A2133" t="s">
        <v>6</v>
      </c>
      <c r="B2133" t="s">
        <v>5</v>
      </c>
      <c r="C2133" t="s">
        <v>245</v>
      </c>
      <c r="D2133" t="s">
        <v>307</v>
      </c>
      <c r="E2133">
        <v>37</v>
      </c>
      <c r="F2133">
        <v>874</v>
      </c>
      <c r="G2133">
        <v>855</v>
      </c>
      <c r="H2133">
        <v>834</v>
      </c>
      <c r="I2133">
        <v>835</v>
      </c>
      <c r="J2133">
        <v>894</v>
      </c>
      <c r="K2133">
        <v>872</v>
      </c>
      <c r="L2133">
        <v>761</v>
      </c>
      <c r="M2133">
        <v>852</v>
      </c>
      <c r="N2133">
        <v>840</v>
      </c>
      <c r="O2133">
        <v>763</v>
      </c>
      <c r="P2133">
        <v>755</v>
      </c>
      <c r="Q2133">
        <v>675</v>
      </c>
      <c r="R2133">
        <v>690</v>
      </c>
      <c r="S2133">
        <v>593</v>
      </c>
      <c r="T2133">
        <v>598</v>
      </c>
      <c r="U2133">
        <v>672</v>
      </c>
      <c r="V2133">
        <v>725</v>
      </c>
      <c r="W2133">
        <v>648</v>
      </c>
      <c r="X2133">
        <v>643</v>
      </c>
      <c r="Y2133">
        <v>704</v>
      </c>
    </row>
    <row r="2134" spans="1:25" x14ac:dyDescent="0.3">
      <c r="A2134" t="s">
        <v>6</v>
      </c>
      <c r="B2134" t="s">
        <v>5</v>
      </c>
      <c r="C2134" t="s">
        <v>245</v>
      </c>
      <c r="D2134" t="s">
        <v>307</v>
      </c>
      <c r="E2134">
        <v>38</v>
      </c>
      <c r="F2134">
        <v>846</v>
      </c>
      <c r="G2134">
        <v>883</v>
      </c>
      <c r="H2134">
        <v>855</v>
      </c>
      <c r="I2134">
        <v>837</v>
      </c>
      <c r="J2134">
        <v>834</v>
      </c>
      <c r="K2134">
        <v>886</v>
      </c>
      <c r="L2134">
        <v>866</v>
      </c>
      <c r="M2134">
        <v>777</v>
      </c>
      <c r="N2134">
        <v>867</v>
      </c>
      <c r="O2134">
        <v>835</v>
      </c>
      <c r="P2134">
        <v>761</v>
      </c>
      <c r="Q2134">
        <v>748</v>
      </c>
      <c r="R2134">
        <v>659</v>
      </c>
      <c r="S2134">
        <v>679</v>
      </c>
      <c r="T2134">
        <v>594</v>
      </c>
      <c r="U2134">
        <v>598</v>
      </c>
      <c r="V2134">
        <v>681</v>
      </c>
      <c r="W2134">
        <v>729</v>
      </c>
      <c r="X2134">
        <v>646</v>
      </c>
      <c r="Y2134">
        <v>650</v>
      </c>
    </row>
    <row r="2135" spans="1:25" x14ac:dyDescent="0.3">
      <c r="A2135" t="s">
        <v>6</v>
      </c>
      <c r="B2135" t="s">
        <v>5</v>
      </c>
      <c r="C2135" t="s">
        <v>245</v>
      </c>
      <c r="D2135" t="s">
        <v>307</v>
      </c>
      <c r="E2135">
        <v>39</v>
      </c>
      <c r="F2135">
        <v>832</v>
      </c>
      <c r="G2135">
        <v>858</v>
      </c>
      <c r="H2135">
        <v>892</v>
      </c>
      <c r="I2135">
        <v>868</v>
      </c>
      <c r="J2135">
        <v>848</v>
      </c>
      <c r="K2135">
        <v>851</v>
      </c>
      <c r="L2135">
        <v>896</v>
      </c>
      <c r="M2135">
        <v>879</v>
      </c>
      <c r="N2135">
        <v>788</v>
      </c>
      <c r="O2135">
        <v>866</v>
      </c>
      <c r="P2135">
        <v>837</v>
      </c>
      <c r="Q2135">
        <v>763</v>
      </c>
      <c r="R2135">
        <v>745</v>
      </c>
      <c r="S2135">
        <v>672</v>
      </c>
      <c r="T2135">
        <v>680</v>
      </c>
      <c r="U2135">
        <v>608</v>
      </c>
      <c r="V2135">
        <v>593</v>
      </c>
      <c r="W2135">
        <v>685</v>
      </c>
      <c r="X2135">
        <v>734</v>
      </c>
      <c r="Y2135">
        <v>655</v>
      </c>
    </row>
    <row r="2136" spans="1:25" x14ac:dyDescent="0.3">
      <c r="A2136" t="s">
        <v>6</v>
      </c>
      <c r="B2136" t="s">
        <v>5</v>
      </c>
      <c r="C2136" t="s">
        <v>245</v>
      </c>
      <c r="D2136" t="s">
        <v>307</v>
      </c>
      <c r="E2136">
        <v>40</v>
      </c>
      <c r="F2136">
        <v>826</v>
      </c>
      <c r="G2136">
        <v>845</v>
      </c>
      <c r="H2136">
        <v>852</v>
      </c>
      <c r="I2136">
        <v>889</v>
      </c>
      <c r="J2136">
        <v>881</v>
      </c>
      <c r="K2136">
        <v>859</v>
      </c>
      <c r="L2136">
        <v>860</v>
      </c>
      <c r="M2136">
        <v>904</v>
      </c>
      <c r="N2136">
        <v>883</v>
      </c>
      <c r="O2136">
        <v>773</v>
      </c>
      <c r="P2136">
        <v>867</v>
      </c>
      <c r="Q2136">
        <v>844</v>
      </c>
      <c r="R2136">
        <v>747</v>
      </c>
      <c r="S2136">
        <v>732</v>
      </c>
      <c r="T2136">
        <v>678</v>
      </c>
      <c r="U2136">
        <v>685</v>
      </c>
      <c r="V2136">
        <v>625</v>
      </c>
      <c r="W2136">
        <v>585</v>
      </c>
      <c r="X2136">
        <v>687</v>
      </c>
      <c r="Y2136">
        <v>735</v>
      </c>
    </row>
    <row r="2137" spans="1:25" x14ac:dyDescent="0.3">
      <c r="A2137" t="s">
        <v>6</v>
      </c>
      <c r="B2137" t="s">
        <v>5</v>
      </c>
      <c r="C2137" t="s">
        <v>245</v>
      </c>
      <c r="D2137" t="s">
        <v>307</v>
      </c>
      <c r="E2137">
        <v>41</v>
      </c>
      <c r="F2137">
        <v>796</v>
      </c>
      <c r="G2137">
        <v>821</v>
      </c>
      <c r="H2137">
        <v>869</v>
      </c>
      <c r="I2137">
        <v>866</v>
      </c>
      <c r="J2137">
        <v>875</v>
      </c>
      <c r="K2137">
        <v>888</v>
      </c>
      <c r="L2137">
        <v>869</v>
      </c>
      <c r="M2137">
        <v>870</v>
      </c>
      <c r="N2137">
        <v>904</v>
      </c>
      <c r="O2137">
        <v>872</v>
      </c>
      <c r="P2137">
        <v>762</v>
      </c>
      <c r="Q2137">
        <v>862</v>
      </c>
      <c r="R2137">
        <v>841</v>
      </c>
      <c r="S2137">
        <v>748</v>
      </c>
      <c r="T2137">
        <v>728</v>
      </c>
      <c r="U2137">
        <v>684</v>
      </c>
      <c r="V2137">
        <v>675</v>
      </c>
      <c r="W2137">
        <v>621</v>
      </c>
      <c r="X2137">
        <v>582</v>
      </c>
      <c r="Y2137">
        <v>684</v>
      </c>
    </row>
    <row r="2138" spans="1:25" x14ac:dyDescent="0.3">
      <c r="A2138" t="s">
        <v>6</v>
      </c>
      <c r="B2138" t="s">
        <v>5</v>
      </c>
      <c r="C2138" t="s">
        <v>245</v>
      </c>
      <c r="D2138" t="s">
        <v>307</v>
      </c>
      <c r="E2138">
        <v>42</v>
      </c>
      <c r="F2138">
        <v>753</v>
      </c>
      <c r="G2138">
        <v>795</v>
      </c>
      <c r="H2138">
        <v>826</v>
      </c>
      <c r="I2138">
        <v>863</v>
      </c>
      <c r="J2138">
        <v>857</v>
      </c>
      <c r="K2138">
        <v>878</v>
      </c>
      <c r="L2138">
        <v>892</v>
      </c>
      <c r="M2138">
        <v>862</v>
      </c>
      <c r="N2138">
        <v>873</v>
      </c>
      <c r="O2138">
        <v>906</v>
      </c>
      <c r="P2138">
        <v>883</v>
      </c>
      <c r="Q2138">
        <v>756</v>
      </c>
      <c r="R2138">
        <v>855</v>
      </c>
      <c r="S2138">
        <v>847</v>
      </c>
      <c r="T2138">
        <v>774</v>
      </c>
      <c r="U2138">
        <v>732</v>
      </c>
      <c r="V2138">
        <v>689</v>
      </c>
      <c r="W2138">
        <v>685</v>
      </c>
      <c r="X2138">
        <v>625</v>
      </c>
      <c r="Y2138">
        <v>570</v>
      </c>
    </row>
    <row r="2139" spans="1:25" x14ac:dyDescent="0.3">
      <c r="A2139" t="s">
        <v>6</v>
      </c>
      <c r="B2139" t="s">
        <v>5</v>
      </c>
      <c r="C2139" t="s">
        <v>245</v>
      </c>
      <c r="D2139" t="s">
        <v>307</v>
      </c>
      <c r="E2139">
        <v>43</v>
      </c>
      <c r="F2139">
        <v>745</v>
      </c>
      <c r="G2139">
        <v>744</v>
      </c>
      <c r="H2139">
        <v>798</v>
      </c>
      <c r="I2139">
        <v>829</v>
      </c>
      <c r="J2139">
        <v>858</v>
      </c>
      <c r="K2139">
        <v>861</v>
      </c>
      <c r="L2139">
        <v>885</v>
      </c>
      <c r="M2139">
        <v>883</v>
      </c>
      <c r="N2139">
        <v>855</v>
      </c>
      <c r="O2139">
        <v>888</v>
      </c>
      <c r="P2139">
        <v>909</v>
      </c>
      <c r="Q2139">
        <v>879</v>
      </c>
      <c r="R2139">
        <v>751</v>
      </c>
      <c r="S2139">
        <v>862</v>
      </c>
      <c r="T2139">
        <v>850</v>
      </c>
      <c r="U2139">
        <v>762</v>
      </c>
      <c r="V2139">
        <v>752</v>
      </c>
      <c r="W2139">
        <v>680</v>
      </c>
      <c r="X2139">
        <v>678</v>
      </c>
      <c r="Y2139">
        <v>634</v>
      </c>
    </row>
    <row r="2140" spans="1:25" x14ac:dyDescent="0.3">
      <c r="A2140" t="s">
        <v>6</v>
      </c>
      <c r="B2140" t="s">
        <v>5</v>
      </c>
      <c r="C2140" t="s">
        <v>245</v>
      </c>
      <c r="D2140" t="s">
        <v>307</v>
      </c>
      <c r="E2140">
        <v>44</v>
      </c>
      <c r="F2140">
        <v>722</v>
      </c>
      <c r="G2140">
        <v>746</v>
      </c>
      <c r="H2140">
        <v>735</v>
      </c>
      <c r="I2140">
        <v>798</v>
      </c>
      <c r="J2140">
        <v>816</v>
      </c>
      <c r="K2140">
        <v>872</v>
      </c>
      <c r="L2140">
        <v>859</v>
      </c>
      <c r="M2140">
        <v>884</v>
      </c>
      <c r="N2140">
        <v>890</v>
      </c>
      <c r="O2140">
        <v>845</v>
      </c>
      <c r="P2140">
        <v>872</v>
      </c>
      <c r="Q2140">
        <v>898</v>
      </c>
      <c r="R2140">
        <v>875</v>
      </c>
      <c r="S2140">
        <v>748</v>
      </c>
      <c r="T2140">
        <v>863</v>
      </c>
      <c r="U2140">
        <v>849</v>
      </c>
      <c r="V2140">
        <v>758</v>
      </c>
      <c r="W2140">
        <v>746</v>
      </c>
      <c r="X2140">
        <v>679</v>
      </c>
      <c r="Y2140">
        <v>691</v>
      </c>
    </row>
    <row r="2141" spans="1:25" x14ac:dyDescent="0.3">
      <c r="A2141" t="s">
        <v>6</v>
      </c>
      <c r="B2141" t="s">
        <v>5</v>
      </c>
      <c r="C2141" t="s">
        <v>245</v>
      </c>
      <c r="D2141" t="s">
        <v>307</v>
      </c>
      <c r="E2141">
        <v>45</v>
      </c>
      <c r="F2141">
        <v>732</v>
      </c>
      <c r="G2141">
        <v>719</v>
      </c>
      <c r="H2141">
        <v>740</v>
      </c>
      <c r="I2141">
        <v>726</v>
      </c>
      <c r="J2141">
        <v>786</v>
      </c>
      <c r="K2141">
        <v>810</v>
      </c>
      <c r="L2141">
        <v>879</v>
      </c>
      <c r="M2141">
        <v>865</v>
      </c>
      <c r="N2141">
        <v>882</v>
      </c>
      <c r="O2141">
        <v>888</v>
      </c>
      <c r="P2141">
        <v>833</v>
      </c>
      <c r="Q2141">
        <v>862</v>
      </c>
      <c r="R2141">
        <v>884</v>
      </c>
      <c r="S2141">
        <v>872</v>
      </c>
      <c r="T2141">
        <v>761</v>
      </c>
      <c r="U2141">
        <v>867</v>
      </c>
      <c r="V2141">
        <v>858</v>
      </c>
      <c r="W2141">
        <v>755</v>
      </c>
      <c r="X2141">
        <v>745</v>
      </c>
      <c r="Y2141">
        <v>674</v>
      </c>
    </row>
    <row r="2142" spans="1:25" x14ac:dyDescent="0.3">
      <c r="A2142" t="s">
        <v>6</v>
      </c>
      <c r="B2142" t="s">
        <v>5</v>
      </c>
      <c r="C2142" t="s">
        <v>245</v>
      </c>
      <c r="D2142" t="s">
        <v>307</v>
      </c>
      <c r="E2142">
        <v>46</v>
      </c>
      <c r="F2142">
        <v>695</v>
      </c>
      <c r="G2142">
        <v>731</v>
      </c>
      <c r="H2142">
        <v>716</v>
      </c>
      <c r="I2142">
        <v>739</v>
      </c>
      <c r="J2142">
        <v>723</v>
      </c>
      <c r="K2142">
        <v>788</v>
      </c>
      <c r="L2142">
        <v>804</v>
      </c>
      <c r="M2142">
        <v>875</v>
      </c>
      <c r="N2142">
        <v>866</v>
      </c>
      <c r="O2142">
        <v>876</v>
      </c>
      <c r="P2142">
        <v>893</v>
      </c>
      <c r="Q2142">
        <v>827</v>
      </c>
      <c r="R2142">
        <v>858</v>
      </c>
      <c r="S2142">
        <v>874</v>
      </c>
      <c r="T2142">
        <v>885</v>
      </c>
      <c r="U2142">
        <v>761</v>
      </c>
      <c r="V2142">
        <v>887</v>
      </c>
      <c r="W2142">
        <v>849</v>
      </c>
      <c r="X2142">
        <v>757</v>
      </c>
      <c r="Y2142">
        <v>750</v>
      </c>
    </row>
    <row r="2143" spans="1:25" x14ac:dyDescent="0.3">
      <c r="A2143" t="s">
        <v>6</v>
      </c>
      <c r="B2143" t="s">
        <v>5</v>
      </c>
      <c r="C2143" t="s">
        <v>245</v>
      </c>
      <c r="D2143" t="s">
        <v>307</v>
      </c>
      <c r="E2143">
        <v>47</v>
      </c>
      <c r="F2143">
        <v>745</v>
      </c>
      <c r="G2143">
        <v>700</v>
      </c>
      <c r="H2143">
        <v>726</v>
      </c>
      <c r="I2143">
        <v>713</v>
      </c>
      <c r="J2143">
        <v>742</v>
      </c>
      <c r="K2143">
        <v>729</v>
      </c>
      <c r="L2143">
        <v>775</v>
      </c>
      <c r="M2143">
        <v>807</v>
      </c>
      <c r="N2143">
        <v>871</v>
      </c>
      <c r="O2143">
        <v>856</v>
      </c>
      <c r="P2143">
        <v>867</v>
      </c>
      <c r="Q2143">
        <v>874</v>
      </c>
      <c r="R2143">
        <v>828</v>
      </c>
      <c r="S2143">
        <v>851</v>
      </c>
      <c r="T2143">
        <v>872</v>
      </c>
      <c r="U2143">
        <v>891</v>
      </c>
      <c r="V2143">
        <v>775</v>
      </c>
      <c r="W2143">
        <v>870</v>
      </c>
      <c r="X2143">
        <v>840</v>
      </c>
      <c r="Y2143">
        <v>758</v>
      </c>
    </row>
    <row r="2144" spans="1:25" x14ac:dyDescent="0.3">
      <c r="A2144" t="s">
        <v>6</v>
      </c>
      <c r="B2144" t="s">
        <v>5</v>
      </c>
      <c r="C2144" t="s">
        <v>245</v>
      </c>
      <c r="D2144" t="s">
        <v>307</v>
      </c>
      <c r="E2144">
        <v>48</v>
      </c>
      <c r="F2144">
        <v>724</v>
      </c>
      <c r="G2144">
        <v>732</v>
      </c>
      <c r="H2144">
        <v>699</v>
      </c>
      <c r="I2144">
        <v>719</v>
      </c>
      <c r="J2144">
        <v>704</v>
      </c>
      <c r="K2144">
        <v>727</v>
      </c>
      <c r="L2144">
        <v>724</v>
      </c>
      <c r="M2144">
        <v>778</v>
      </c>
      <c r="N2144">
        <v>811</v>
      </c>
      <c r="O2144">
        <v>866</v>
      </c>
      <c r="P2144">
        <v>865</v>
      </c>
      <c r="Q2144">
        <v>860</v>
      </c>
      <c r="R2144">
        <v>873</v>
      </c>
      <c r="S2144">
        <v>831</v>
      </c>
      <c r="T2144">
        <v>856</v>
      </c>
      <c r="U2144">
        <v>865</v>
      </c>
      <c r="V2144">
        <v>869</v>
      </c>
      <c r="W2144">
        <v>781</v>
      </c>
      <c r="X2144">
        <v>863</v>
      </c>
      <c r="Y2144">
        <v>838</v>
      </c>
    </row>
    <row r="2145" spans="1:25" x14ac:dyDescent="0.3">
      <c r="A2145" t="s">
        <v>6</v>
      </c>
      <c r="B2145" t="s">
        <v>5</v>
      </c>
      <c r="C2145" t="s">
        <v>245</v>
      </c>
      <c r="D2145" t="s">
        <v>307</v>
      </c>
      <c r="E2145">
        <v>49</v>
      </c>
      <c r="F2145">
        <v>710</v>
      </c>
      <c r="G2145">
        <v>708</v>
      </c>
      <c r="H2145">
        <v>736</v>
      </c>
      <c r="I2145">
        <v>692</v>
      </c>
      <c r="J2145">
        <v>717</v>
      </c>
      <c r="K2145">
        <v>707</v>
      </c>
      <c r="L2145">
        <v>721</v>
      </c>
      <c r="M2145">
        <v>725</v>
      </c>
      <c r="N2145">
        <v>777</v>
      </c>
      <c r="O2145">
        <v>806</v>
      </c>
      <c r="P2145">
        <v>864</v>
      </c>
      <c r="Q2145">
        <v>865</v>
      </c>
      <c r="R2145">
        <v>857</v>
      </c>
      <c r="S2145">
        <v>866</v>
      </c>
      <c r="T2145">
        <v>840</v>
      </c>
      <c r="U2145">
        <v>838</v>
      </c>
      <c r="V2145">
        <v>865</v>
      </c>
      <c r="W2145">
        <v>874</v>
      </c>
      <c r="X2145">
        <v>783</v>
      </c>
      <c r="Y2145">
        <v>854</v>
      </c>
    </row>
    <row r="2146" spans="1:25" x14ac:dyDescent="0.3">
      <c r="A2146" t="s">
        <v>6</v>
      </c>
      <c r="B2146" t="s">
        <v>5</v>
      </c>
      <c r="C2146" t="s">
        <v>245</v>
      </c>
      <c r="D2146" t="s">
        <v>307</v>
      </c>
      <c r="E2146">
        <v>50</v>
      </c>
      <c r="F2146">
        <v>710</v>
      </c>
      <c r="G2146">
        <v>697</v>
      </c>
      <c r="H2146">
        <v>686</v>
      </c>
      <c r="I2146">
        <v>738</v>
      </c>
      <c r="J2146">
        <v>690</v>
      </c>
      <c r="K2146">
        <v>715</v>
      </c>
      <c r="L2146">
        <v>705</v>
      </c>
      <c r="M2146">
        <v>722</v>
      </c>
      <c r="N2146">
        <v>731</v>
      </c>
      <c r="O2146">
        <v>762</v>
      </c>
      <c r="P2146">
        <v>803</v>
      </c>
      <c r="Q2146">
        <v>855</v>
      </c>
      <c r="R2146">
        <v>860</v>
      </c>
      <c r="S2146">
        <v>860</v>
      </c>
      <c r="T2146">
        <v>873</v>
      </c>
      <c r="U2146">
        <v>850</v>
      </c>
      <c r="V2146">
        <v>824</v>
      </c>
      <c r="W2146">
        <v>854</v>
      </c>
      <c r="X2146">
        <v>871</v>
      </c>
      <c r="Y2146">
        <v>779</v>
      </c>
    </row>
    <row r="2147" spans="1:25" x14ac:dyDescent="0.3">
      <c r="A2147" t="s">
        <v>6</v>
      </c>
      <c r="B2147" t="s">
        <v>5</v>
      </c>
      <c r="C2147" t="s">
        <v>245</v>
      </c>
      <c r="D2147" t="s">
        <v>307</v>
      </c>
      <c r="E2147">
        <v>51</v>
      </c>
      <c r="F2147">
        <v>742</v>
      </c>
      <c r="G2147">
        <v>705</v>
      </c>
      <c r="H2147">
        <v>695</v>
      </c>
      <c r="I2147">
        <v>686</v>
      </c>
      <c r="J2147">
        <v>734</v>
      </c>
      <c r="K2147">
        <v>688</v>
      </c>
      <c r="L2147">
        <v>708</v>
      </c>
      <c r="M2147">
        <v>696</v>
      </c>
      <c r="N2147">
        <v>723</v>
      </c>
      <c r="O2147">
        <v>731</v>
      </c>
      <c r="P2147">
        <v>763</v>
      </c>
      <c r="Q2147">
        <v>806</v>
      </c>
      <c r="R2147">
        <v>856</v>
      </c>
      <c r="S2147">
        <v>860</v>
      </c>
      <c r="T2147">
        <v>869</v>
      </c>
      <c r="U2147">
        <v>881</v>
      </c>
      <c r="V2147">
        <v>849</v>
      </c>
      <c r="W2147">
        <v>824</v>
      </c>
      <c r="X2147">
        <v>862</v>
      </c>
      <c r="Y2147">
        <v>862</v>
      </c>
    </row>
    <row r="2148" spans="1:25" x14ac:dyDescent="0.3">
      <c r="A2148" t="s">
        <v>6</v>
      </c>
      <c r="B2148" t="s">
        <v>5</v>
      </c>
      <c r="C2148" t="s">
        <v>245</v>
      </c>
      <c r="D2148" t="s">
        <v>307</v>
      </c>
      <c r="E2148">
        <v>52</v>
      </c>
      <c r="F2148">
        <v>804</v>
      </c>
      <c r="G2148">
        <v>737</v>
      </c>
      <c r="H2148">
        <v>700</v>
      </c>
      <c r="I2148">
        <v>698</v>
      </c>
      <c r="J2148">
        <v>690</v>
      </c>
      <c r="K2148">
        <v>736</v>
      </c>
      <c r="L2148">
        <v>682</v>
      </c>
      <c r="M2148">
        <v>706</v>
      </c>
      <c r="N2148">
        <v>696</v>
      </c>
      <c r="O2148">
        <v>722</v>
      </c>
      <c r="P2148">
        <v>727</v>
      </c>
      <c r="Q2148">
        <v>762</v>
      </c>
      <c r="R2148">
        <v>796</v>
      </c>
      <c r="S2148">
        <v>843</v>
      </c>
      <c r="T2148">
        <v>853</v>
      </c>
      <c r="U2148">
        <v>883</v>
      </c>
      <c r="V2148">
        <v>871</v>
      </c>
      <c r="W2148">
        <v>850</v>
      </c>
      <c r="X2148">
        <v>835</v>
      </c>
      <c r="Y2148">
        <v>873</v>
      </c>
    </row>
    <row r="2149" spans="1:25" x14ac:dyDescent="0.3">
      <c r="A2149" t="s">
        <v>6</v>
      </c>
      <c r="B2149" t="s">
        <v>5</v>
      </c>
      <c r="C2149" t="s">
        <v>245</v>
      </c>
      <c r="D2149" t="s">
        <v>307</v>
      </c>
      <c r="E2149">
        <v>53</v>
      </c>
      <c r="F2149">
        <v>811</v>
      </c>
      <c r="G2149">
        <v>798</v>
      </c>
      <c r="H2149">
        <v>737</v>
      </c>
      <c r="I2149">
        <v>699</v>
      </c>
      <c r="J2149">
        <v>694</v>
      </c>
      <c r="K2149">
        <v>686</v>
      </c>
      <c r="L2149">
        <v>734</v>
      </c>
      <c r="M2149">
        <v>680</v>
      </c>
      <c r="N2149">
        <v>702</v>
      </c>
      <c r="O2149">
        <v>686</v>
      </c>
      <c r="P2149">
        <v>719</v>
      </c>
      <c r="Q2149">
        <v>717</v>
      </c>
      <c r="R2149">
        <v>756</v>
      </c>
      <c r="S2149">
        <v>793</v>
      </c>
      <c r="T2149">
        <v>844</v>
      </c>
      <c r="U2149">
        <v>855</v>
      </c>
      <c r="V2149">
        <v>880</v>
      </c>
      <c r="W2149">
        <v>867</v>
      </c>
      <c r="X2149">
        <v>858</v>
      </c>
      <c r="Y2149">
        <v>827</v>
      </c>
    </row>
    <row r="2150" spans="1:25" x14ac:dyDescent="0.3">
      <c r="A2150" t="s">
        <v>6</v>
      </c>
      <c r="B2150" t="s">
        <v>5</v>
      </c>
      <c r="C2150" t="s">
        <v>245</v>
      </c>
      <c r="D2150" t="s">
        <v>307</v>
      </c>
      <c r="E2150">
        <v>54</v>
      </c>
      <c r="F2150">
        <v>930</v>
      </c>
      <c r="G2150">
        <v>806</v>
      </c>
      <c r="H2150">
        <v>789</v>
      </c>
      <c r="I2150">
        <v>739</v>
      </c>
      <c r="J2150">
        <v>687</v>
      </c>
      <c r="K2150">
        <v>694</v>
      </c>
      <c r="L2150">
        <v>685</v>
      </c>
      <c r="M2150">
        <v>735</v>
      </c>
      <c r="N2150">
        <v>686</v>
      </c>
      <c r="O2150">
        <v>702</v>
      </c>
      <c r="P2150">
        <v>686</v>
      </c>
      <c r="Q2150">
        <v>712</v>
      </c>
      <c r="R2150">
        <v>700</v>
      </c>
      <c r="S2150">
        <v>764</v>
      </c>
      <c r="T2150">
        <v>796</v>
      </c>
      <c r="U2150">
        <v>833</v>
      </c>
      <c r="V2150">
        <v>850</v>
      </c>
      <c r="W2150">
        <v>889</v>
      </c>
      <c r="X2150">
        <v>861</v>
      </c>
      <c r="Y2150">
        <v>853</v>
      </c>
    </row>
    <row r="2151" spans="1:25" x14ac:dyDescent="0.3">
      <c r="A2151" t="s">
        <v>6</v>
      </c>
      <c r="B2151" t="s">
        <v>5</v>
      </c>
      <c r="C2151" t="s">
        <v>245</v>
      </c>
      <c r="D2151" t="s">
        <v>307</v>
      </c>
      <c r="E2151">
        <v>55</v>
      </c>
      <c r="F2151">
        <v>705</v>
      </c>
      <c r="G2151">
        <v>932</v>
      </c>
      <c r="H2151">
        <v>808</v>
      </c>
      <c r="I2151">
        <v>778</v>
      </c>
      <c r="J2151">
        <v>753</v>
      </c>
      <c r="K2151">
        <v>686</v>
      </c>
      <c r="L2151">
        <v>696</v>
      </c>
      <c r="M2151">
        <v>666</v>
      </c>
      <c r="N2151">
        <v>735</v>
      </c>
      <c r="O2151">
        <v>680</v>
      </c>
      <c r="P2151">
        <v>692</v>
      </c>
      <c r="Q2151">
        <v>685</v>
      </c>
      <c r="R2151">
        <v>713</v>
      </c>
      <c r="S2151">
        <v>712</v>
      </c>
      <c r="T2151">
        <v>766</v>
      </c>
      <c r="U2151">
        <v>797</v>
      </c>
      <c r="V2151">
        <v>840</v>
      </c>
      <c r="W2151">
        <v>847</v>
      </c>
      <c r="X2151">
        <v>879</v>
      </c>
      <c r="Y2151">
        <v>862</v>
      </c>
    </row>
    <row r="2152" spans="1:25" x14ac:dyDescent="0.3">
      <c r="A2152" t="s">
        <v>6</v>
      </c>
      <c r="B2152" t="s">
        <v>5</v>
      </c>
      <c r="C2152" t="s">
        <v>245</v>
      </c>
      <c r="D2152" t="s">
        <v>307</v>
      </c>
      <c r="E2152">
        <v>56</v>
      </c>
      <c r="F2152">
        <v>691</v>
      </c>
      <c r="G2152">
        <v>710</v>
      </c>
      <c r="H2152">
        <v>933</v>
      </c>
      <c r="I2152">
        <v>797</v>
      </c>
      <c r="J2152">
        <v>770</v>
      </c>
      <c r="K2152">
        <v>769</v>
      </c>
      <c r="L2152">
        <v>688</v>
      </c>
      <c r="M2152">
        <v>698</v>
      </c>
      <c r="N2152">
        <v>668</v>
      </c>
      <c r="O2152">
        <v>719</v>
      </c>
      <c r="P2152">
        <v>684</v>
      </c>
      <c r="Q2152">
        <v>686</v>
      </c>
      <c r="R2152">
        <v>689</v>
      </c>
      <c r="S2152">
        <v>723</v>
      </c>
      <c r="T2152">
        <v>711</v>
      </c>
      <c r="U2152">
        <v>755</v>
      </c>
      <c r="V2152">
        <v>804</v>
      </c>
      <c r="W2152">
        <v>827</v>
      </c>
      <c r="X2152">
        <v>845</v>
      </c>
      <c r="Y2152">
        <v>891</v>
      </c>
    </row>
    <row r="2153" spans="1:25" x14ac:dyDescent="0.3">
      <c r="A2153" t="s">
        <v>6</v>
      </c>
      <c r="B2153" t="s">
        <v>5</v>
      </c>
      <c r="C2153" t="s">
        <v>245</v>
      </c>
      <c r="D2153" t="s">
        <v>307</v>
      </c>
      <c r="E2153">
        <v>57</v>
      </c>
      <c r="F2153">
        <v>692</v>
      </c>
      <c r="G2153">
        <v>682</v>
      </c>
      <c r="H2153">
        <v>707</v>
      </c>
      <c r="I2153">
        <v>939</v>
      </c>
      <c r="J2153">
        <v>786</v>
      </c>
      <c r="K2153">
        <v>773</v>
      </c>
      <c r="L2153">
        <v>762</v>
      </c>
      <c r="M2153">
        <v>688</v>
      </c>
      <c r="N2153">
        <v>691</v>
      </c>
      <c r="O2153">
        <v>650</v>
      </c>
      <c r="P2153">
        <v>712</v>
      </c>
      <c r="Q2153">
        <v>663</v>
      </c>
      <c r="R2153">
        <v>676</v>
      </c>
      <c r="S2153">
        <v>691</v>
      </c>
      <c r="T2153">
        <v>726</v>
      </c>
      <c r="U2153">
        <v>720</v>
      </c>
      <c r="V2153">
        <v>753</v>
      </c>
      <c r="W2153">
        <v>800</v>
      </c>
      <c r="X2153">
        <v>839</v>
      </c>
      <c r="Y2153">
        <v>836</v>
      </c>
    </row>
    <row r="2154" spans="1:25" x14ac:dyDescent="0.3">
      <c r="A2154" t="s">
        <v>6</v>
      </c>
      <c r="B2154" t="s">
        <v>5</v>
      </c>
      <c r="C2154" t="s">
        <v>245</v>
      </c>
      <c r="D2154" t="s">
        <v>307</v>
      </c>
      <c r="E2154">
        <v>58</v>
      </c>
      <c r="F2154">
        <v>669</v>
      </c>
      <c r="G2154">
        <v>686</v>
      </c>
      <c r="H2154">
        <v>690</v>
      </c>
      <c r="I2154">
        <v>707</v>
      </c>
      <c r="J2154">
        <v>932</v>
      </c>
      <c r="K2154">
        <v>783</v>
      </c>
      <c r="L2154">
        <v>756</v>
      </c>
      <c r="M2154">
        <v>757</v>
      </c>
      <c r="N2154">
        <v>685</v>
      </c>
      <c r="O2154">
        <v>691</v>
      </c>
      <c r="P2154">
        <v>642</v>
      </c>
      <c r="Q2154">
        <v>703</v>
      </c>
      <c r="R2154">
        <v>663</v>
      </c>
      <c r="S2154">
        <v>675</v>
      </c>
      <c r="T2154">
        <v>686</v>
      </c>
      <c r="U2154">
        <v>726</v>
      </c>
      <c r="V2154">
        <v>715</v>
      </c>
      <c r="W2154">
        <v>750</v>
      </c>
      <c r="X2154">
        <v>799</v>
      </c>
      <c r="Y2154">
        <v>847</v>
      </c>
    </row>
    <row r="2155" spans="1:25" x14ac:dyDescent="0.3">
      <c r="A2155" t="s">
        <v>6</v>
      </c>
      <c r="B2155" t="s">
        <v>5</v>
      </c>
      <c r="C2155" t="s">
        <v>245</v>
      </c>
      <c r="D2155" t="s">
        <v>307</v>
      </c>
      <c r="E2155">
        <v>59</v>
      </c>
      <c r="F2155">
        <v>587</v>
      </c>
      <c r="G2155">
        <v>659</v>
      </c>
      <c r="H2155">
        <v>678</v>
      </c>
      <c r="I2155">
        <v>686</v>
      </c>
      <c r="J2155">
        <v>706</v>
      </c>
      <c r="K2155">
        <v>928</v>
      </c>
      <c r="L2155">
        <v>773</v>
      </c>
      <c r="M2155">
        <v>756</v>
      </c>
      <c r="N2155">
        <v>754</v>
      </c>
      <c r="O2155">
        <v>679</v>
      </c>
      <c r="P2155">
        <v>690</v>
      </c>
      <c r="Q2155">
        <v>640</v>
      </c>
      <c r="R2155">
        <v>703</v>
      </c>
      <c r="S2155">
        <v>659</v>
      </c>
      <c r="T2155">
        <v>681</v>
      </c>
      <c r="U2155">
        <v>691</v>
      </c>
      <c r="V2155">
        <v>724</v>
      </c>
      <c r="W2155">
        <v>709</v>
      </c>
      <c r="X2155">
        <v>744</v>
      </c>
      <c r="Y2155">
        <v>789</v>
      </c>
    </row>
    <row r="2156" spans="1:25" x14ac:dyDescent="0.3">
      <c r="A2156" t="s">
        <v>6</v>
      </c>
      <c r="B2156" t="s">
        <v>5</v>
      </c>
      <c r="C2156" t="s">
        <v>245</v>
      </c>
      <c r="D2156" t="s">
        <v>307</v>
      </c>
      <c r="E2156">
        <v>60</v>
      </c>
      <c r="F2156">
        <v>582</v>
      </c>
      <c r="G2156">
        <v>583</v>
      </c>
      <c r="H2156">
        <v>656</v>
      </c>
      <c r="I2156">
        <v>680</v>
      </c>
      <c r="J2156">
        <v>684</v>
      </c>
      <c r="K2156">
        <v>700</v>
      </c>
      <c r="L2156">
        <v>921</v>
      </c>
      <c r="M2156">
        <v>764</v>
      </c>
      <c r="N2156">
        <v>754</v>
      </c>
      <c r="O2156">
        <v>752</v>
      </c>
      <c r="P2156">
        <v>672</v>
      </c>
      <c r="Q2156">
        <v>683</v>
      </c>
      <c r="R2156">
        <v>642</v>
      </c>
      <c r="S2156">
        <v>699</v>
      </c>
      <c r="T2156">
        <v>668</v>
      </c>
      <c r="U2156">
        <v>682</v>
      </c>
      <c r="V2156">
        <v>683</v>
      </c>
      <c r="W2156">
        <v>715</v>
      </c>
      <c r="X2156">
        <v>710</v>
      </c>
      <c r="Y2156">
        <v>746</v>
      </c>
    </row>
    <row r="2157" spans="1:25" x14ac:dyDescent="0.3">
      <c r="A2157" t="s">
        <v>6</v>
      </c>
      <c r="B2157" t="s">
        <v>5</v>
      </c>
      <c r="C2157" t="s">
        <v>245</v>
      </c>
      <c r="D2157" t="s">
        <v>307</v>
      </c>
      <c r="E2157">
        <v>61</v>
      </c>
      <c r="F2157">
        <v>581</v>
      </c>
      <c r="G2157">
        <v>563</v>
      </c>
      <c r="H2157">
        <v>585</v>
      </c>
      <c r="I2157">
        <v>655</v>
      </c>
      <c r="J2157">
        <v>670</v>
      </c>
      <c r="K2157">
        <v>683</v>
      </c>
      <c r="L2157">
        <v>703</v>
      </c>
      <c r="M2157">
        <v>911</v>
      </c>
      <c r="N2157">
        <v>756</v>
      </c>
      <c r="O2157">
        <v>747</v>
      </c>
      <c r="P2157">
        <v>739</v>
      </c>
      <c r="Q2157">
        <v>670</v>
      </c>
      <c r="R2157">
        <v>683</v>
      </c>
      <c r="S2157">
        <v>636</v>
      </c>
      <c r="T2157">
        <v>696</v>
      </c>
      <c r="U2157">
        <v>662</v>
      </c>
      <c r="V2157">
        <v>679</v>
      </c>
      <c r="W2157">
        <v>691</v>
      </c>
      <c r="X2157">
        <v>719</v>
      </c>
      <c r="Y2157">
        <v>704</v>
      </c>
    </row>
    <row r="2158" spans="1:25" x14ac:dyDescent="0.3">
      <c r="A2158" t="s">
        <v>6</v>
      </c>
      <c r="B2158" t="s">
        <v>5</v>
      </c>
      <c r="C2158" t="s">
        <v>245</v>
      </c>
      <c r="D2158" t="s">
        <v>307</v>
      </c>
      <c r="E2158">
        <v>62</v>
      </c>
      <c r="F2158">
        <v>566</v>
      </c>
      <c r="G2158">
        <v>580</v>
      </c>
      <c r="H2158">
        <v>560</v>
      </c>
      <c r="I2158">
        <v>578</v>
      </c>
      <c r="J2158">
        <v>645</v>
      </c>
      <c r="K2158">
        <v>674</v>
      </c>
      <c r="L2158">
        <v>672</v>
      </c>
      <c r="M2158">
        <v>694</v>
      </c>
      <c r="N2158">
        <v>903</v>
      </c>
      <c r="O2158">
        <v>759</v>
      </c>
      <c r="P2158">
        <v>738</v>
      </c>
      <c r="Q2158">
        <v>731</v>
      </c>
      <c r="R2158">
        <v>666</v>
      </c>
      <c r="S2158">
        <v>682</v>
      </c>
      <c r="T2158">
        <v>630</v>
      </c>
      <c r="U2158">
        <v>685</v>
      </c>
      <c r="V2158">
        <v>651</v>
      </c>
      <c r="W2158">
        <v>664</v>
      </c>
      <c r="X2158">
        <v>695</v>
      </c>
      <c r="Y2158">
        <v>730</v>
      </c>
    </row>
    <row r="2159" spans="1:25" x14ac:dyDescent="0.3">
      <c r="A2159" t="s">
        <v>6</v>
      </c>
      <c r="B2159" t="s">
        <v>5</v>
      </c>
      <c r="C2159" t="s">
        <v>245</v>
      </c>
      <c r="D2159" t="s">
        <v>307</v>
      </c>
      <c r="E2159">
        <v>63</v>
      </c>
      <c r="F2159">
        <v>533</v>
      </c>
      <c r="G2159">
        <v>562</v>
      </c>
      <c r="H2159">
        <v>566</v>
      </c>
      <c r="I2159">
        <v>557</v>
      </c>
      <c r="J2159">
        <v>577</v>
      </c>
      <c r="K2159">
        <v>637</v>
      </c>
      <c r="L2159">
        <v>668</v>
      </c>
      <c r="M2159">
        <v>665</v>
      </c>
      <c r="N2159">
        <v>684</v>
      </c>
      <c r="O2159">
        <v>898</v>
      </c>
      <c r="P2159">
        <v>753</v>
      </c>
      <c r="Q2159">
        <v>735</v>
      </c>
      <c r="R2159">
        <v>733</v>
      </c>
      <c r="S2159">
        <v>654</v>
      </c>
      <c r="T2159">
        <v>674</v>
      </c>
      <c r="U2159">
        <v>619</v>
      </c>
      <c r="V2159">
        <v>679</v>
      </c>
      <c r="W2159">
        <v>637</v>
      </c>
      <c r="X2159">
        <v>667</v>
      </c>
      <c r="Y2159">
        <v>695</v>
      </c>
    </row>
    <row r="2160" spans="1:25" x14ac:dyDescent="0.3">
      <c r="A2160" t="s">
        <v>6</v>
      </c>
      <c r="B2160" t="s">
        <v>5</v>
      </c>
      <c r="C2160" t="s">
        <v>245</v>
      </c>
      <c r="D2160" t="s">
        <v>307</v>
      </c>
      <c r="E2160">
        <v>64</v>
      </c>
      <c r="F2160">
        <v>522</v>
      </c>
      <c r="G2160">
        <v>527</v>
      </c>
      <c r="H2160">
        <v>571</v>
      </c>
      <c r="I2160">
        <v>559</v>
      </c>
      <c r="J2160">
        <v>550</v>
      </c>
      <c r="K2160">
        <v>573</v>
      </c>
      <c r="L2160">
        <v>630</v>
      </c>
      <c r="M2160">
        <v>661</v>
      </c>
      <c r="N2160">
        <v>663</v>
      </c>
      <c r="O2160">
        <v>667</v>
      </c>
      <c r="P2160">
        <v>900</v>
      </c>
      <c r="Q2160">
        <v>750</v>
      </c>
      <c r="R2160">
        <v>734</v>
      </c>
      <c r="S2160">
        <v>738</v>
      </c>
      <c r="T2160">
        <v>660</v>
      </c>
      <c r="U2160">
        <v>683</v>
      </c>
      <c r="V2160">
        <v>618</v>
      </c>
      <c r="W2160">
        <v>673</v>
      </c>
      <c r="X2160">
        <v>635</v>
      </c>
      <c r="Y2160">
        <v>662</v>
      </c>
    </row>
    <row r="2161" spans="1:25" x14ac:dyDescent="0.3">
      <c r="A2161" t="s">
        <v>6</v>
      </c>
      <c r="B2161" t="s">
        <v>5</v>
      </c>
      <c r="C2161" t="s">
        <v>245</v>
      </c>
      <c r="D2161" t="s">
        <v>307</v>
      </c>
      <c r="E2161">
        <v>65</v>
      </c>
      <c r="F2161">
        <v>517</v>
      </c>
      <c r="G2161">
        <v>523</v>
      </c>
      <c r="H2161">
        <v>522</v>
      </c>
      <c r="I2161">
        <v>565</v>
      </c>
      <c r="J2161">
        <v>559</v>
      </c>
      <c r="K2161">
        <v>545</v>
      </c>
      <c r="L2161">
        <v>564</v>
      </c>
      <c r="M2161">
        <v>622</v>
      </c>
      <c r="N2161">
        <v>663</v>
      </c>
      <c r="O2161">
        <v>661</v>
      </c>
      <c r="P2161">
        <v>662</v>
      </c>
      <c r="Q2161">
        <v>889</v>
      </c>
      <c r="R2161">
        <v>740</v>
      </c>
      <c r="S2161">
        <v>723</v>
      </c>
      <c r="T2161">
        <v>737</v>
      </c>
      <c r="U2161">
        <v>652</v>
      </c>
      <c r="V2161">
        <v>680</v>
      </c>
      <c r="W2161">
        <v>622</v>
      </c>
      <c r="X2161">
        <v>675</v>
      </c>
      <c r="Y2161">
        <v>635</v>
      </c>
    </row>
    <row r="2162" spans="1:25" x14ac:dyDescent="0.3">
      <c r="A2162" t="s">
        <v>6</v>
      </c>
      <c r="B2162" t="s">
        <v>5</v>
      </c>
      <c r="C2162" t="s">
        <v>245</v>
      </c>
      <c r="D2162" t="s">
        <v>307</v>
      </c>
      <c r="E2162">
        <v>66</v>
      </c>
      <c r="F2162">
        <v>490</v>
      </c>
      <c r="G2162">
        <v>506</v>
      </c>
      <c r="H2162">
        <v>526</v>
      </c>
      <c r="I2162">
        <v>520</v>
      </c>
      <c r="J2162">
        <v>562</v>
      </c>
      <c r="K2162">
        <v>554</v>
      </c>
      <c r="L2162">
        <v>540</v>
      </c>
      <c r="M2162">
        <v>557</v>
      </c>
      <c r="N2162">
        <v>612</v>
      </c>
      <c r="O2162">
        <v>661</v>
      </c>
      <c r="P2162">
        <v>650</v>
      </c>
      <c r="Q2162">
        <v>657</v>
      </c>
      <c r="R2162">
        <v>881</v>
      </c>
      <c r="S2162">
        <v>728</v>
      </c>
      <c r="T2162">
        <v>718</v>
      </c>
      <c r="U2162">
        <v>737</v>
      </c>
      <c r="V2162">
        <v>651</v>
      </c>
      <c r="W2162">
        <v>676</v>
      </c>
      <c r="X2162">
        <v>624</v>
      </c>
      <c r="Y2162">
        <v>664</v>
      </c>
    </row>
    <row r="2163" spans="1:25" x14ac:dyDescent="0.3">
      <c r="A2163" t="s">
        <v>6</v>
      </c>
      <c r="B2163" t="s">
        <v>5</v>
      </c>
      <c r="C2163" t="s">
        <v>245</v>
      </c>
      <c r="D2163" t="s">
        <v>307</v>
      </c>
      <c r="E2163">
        <v>67</v>
      </c>
      <c r="F2163">
        <v>507</v>
      </c>
      <c r="G2163">
        <v>482</v>
      </c>
      <c r="H2163">
        <v>503</v>
      </c>
      <c r="I2163">
        <v>525</v>
      </c>
      <c r="J2163">
        <v>512</v>
      </c>
      <c r="K2163">
        <v>560</v>
      </c>
      <c r="L2163">
        <v>550</v>
      </c>
      <c r="M2163">
        <v>540</v>
      </c>
      <c r="N2163">
        <v>556</v>
      </c>
      <c r="O2163">
        <v>605</v>
      </c>
      <c r="P2163">
        <v>659</v>
      </c>
      <c r="Q2163">
        <v>652</v>
      </c>
      <c r="R2163">
        <v>644</v>
      </c>
      <c r="S2163">
        <v>879</v>
      </c>
      <c r="T2163">
        <v>723</v>
      </c>
      <c r="U2163">
        <v>714</v>
      </c>
      <c r="V2163">
        <v>735</v>
      </c>
      <c r="W2163">
        <v>649</v>
      </c>
      <c r="X2163">
        <v>676</v>
      </c>
      <c r="Y2163">
        <v>625</v>
      </c>
    </row>
    <row r="2164" spans="1:25" x14ac:dyDescent="0.3">
      <c r="A2164" t="s">
        <v>6</v>
      </c>
      <c r="B2164" t="s">
        <v>5</v>
      </c>
      <c r="C2164" t="s">
        <v>245</v>
      </c>
      <c r="D2164" t="s">
        <v>307</v>
      </c>
      <c r="E2164">
        <v>68</v>
      </c>
      <c r="F2164">
        <v>443</v>
      </c>
      <c r="G2164">
        <v>492</v>
      </c>
      <c r="H2164">
        <v>482</v>
      </c>
      <c r="I2164">
        <v>501</v>
      </c>
      <c r="J2164">
        <v>522</v>
      </c>
      <c r="K2164">
        <v>505</v>
      </c>
      <c r="L2164">
        <v>560</v>
      </c>
      <c r="M2164">
        <v>546</v>
      </c>
      <c r="N2164">
        <v>539</v>
      </c>
      <c r="O2164">
        <v>545</v>
      </c>
      <c r="P2164">
        <v>596</v>
      </c>
      <c r="Q2164">
        <v>650</v>
      </c>
      <c r="R2164">
        <v>645</v>
      </c>
      <c r="S2164">
        <v>629</v>
      </c>
      <c r="T2164">
        <v>874</v>
      </c>
      <c r="U2164">
        <v>722</v>
      </c>
      <c r="V2164">
        <v>714</v>
      </c>
      <c r="W2164">
        <v>737</v>
      </c>
      <c r="X2164">
        <v>642</v>
      </c>
      <c r="Y2164">
        <v>661</v>
      </c>
    </row>
    <row r="2165" spans="1:25" x14ac:dyDescent="0.3">
      <c r="A2165" t="s">
        <v>6</v>
      </c>
      <c r="B2165" t="s">
        <v>5</v>
      </c>
      <c r="C2165" t="s">
        <v>245</v>
      </c>
      <c r="D2165" t="s">
        <v>307</v>
      </c>
      <c r="E2165">
        <v>69</v>
      </c>
      <c r="F2165">
        <v>494</v>
      </c>
      <c r="G2165">
        <v>436</v>
      </c>
      <c r="H2165">
        <v>484</v>
      </c>
      <c r="I2165">
        <v>478</v>
      </c>
      <c r="J2165">
        <v>496</v>
      </c>
      <c r="K2165">
        <v>516</v>
      </c>
      <c r="L2165">
        <v>496</v>
      </c>
      <c r="M2165">
        <v>560</v>
      </c>
      <c r="N2165">
        <v>538</v>
      </c>
      <c r="O2165">
        <v>535</v>
      </c>
      <c r="P2165">
        <v>542</v>
      </c>
      <c r="Q2165">
        <v>593</v>
      </c>
      <c r="R2165">
        <v>642</v>
      </c>
      <c r="S2165">
        <v>633</v>
      </c>
      <c r="T2165">
        <v>619</v>
      </c>
      <c r="U2165">
        <v>867</v>
      </c>
      <c r="V2165">
        <v>721</v>
      </c>
      <c r="W2165">
        <v>721</v>
      </c>
      <c r="X2165">
        <v>727</v>
      </c>
      <c r="Y2165">
        <v>634</v>
      </c>
    </row>
    <row r="2166" spans="1:25" x14ac:dyDescent="0.3">
      <c r="A2166" t="s">
        <v>6</v>
      </c>
      <c r="B2166" t="s">
        <v>5</v>
      </c>
      <c r="C2166" t="s">
        <v>245</v>
      </c>
      <c r="D2166" t="s">
        <v>307</v>
      </c>
      <c r="E2166">
        <v>70</v>
      </c>
      <c r="F2166">
        <v>473</v>
      </c>
      <c r="G2166">
        <v>483</v>
      </c>
      <c r="H2166">
        <v>430</v>
      </c>
      <c r="I2166">
        <v>471</v>
      </c>
      <c r="J2166">
        <v>477</v>
      </c>
      <c r="K2166">
        <v>490</v>
      </c>
      <c r="L2166">
        <v>501</v>
      </c>
      <c r="M2166">
        <v>490</v>
      </c>
      <c r="N2166">
        <v>550</v>
      </c>
      <c r="O2166">
        <v>530</v>
      </c>
      <c r="P2166">
        <v>525</v>
      </c>
      <c r="Q2166">
        <v>538</v>
      </c>
      <c r="R2166">
        <v>589</v>
      </c>
      <c r="S2166">
        <v>642</v>
      </c>
      <c r="T2166">
        <v>625</v>
      </c>
      <c r="U2166">
        <v>610</v>
      </c>
      <c r="V2166">
        <v>862</v>
      </c>
      <c r="W2166">
        <v>722</v>
      </c>
      <c r="X2166">
        <v>723</v>
      </c>
      <c r="Y2166">
        <v>726</v>
      </c>
    </row>
    <row r="2167" spans="1:25" x14ac:dyDescent="0.3">
      <c r="A2167" t="s">
        <v>6</v>
      </c>
      <c r="B2167" t="s">
        <v>5</v>
      </c>
      <c r="C2167" t="s">
        <v>245</v>
      </c>
      <c r="D2167" t="s">
        <v>307</v>
      </c>
      <c r="E2167">
        <v>71</v>
      </c>
      <c r="F2167">
        <v>490</v>
      </c>
      <c r="G2167">
        <v>468</v>
      </c>
      <c r="H2167">
        <v>473</v>
      </c>
      <c r="I2167">
        <v>430</v>
      </c>
      <c r="J2167">
        <v>463</v>
      </c>
      <c r="K2167">
        <v>469</v>
      </c>
      <c r="L2167">
        <v>475</v>
      </c>
      <c r="M2167">
        <v>500</v>
      </c>
      <c r="N2167">
        <v>477</v>
      </c>
      <c r="O2167">
        <v>546</v>
      </c>
      <c r="P2167">
        <v>524</v>
      </c>
      <c r="Q2167">
        <v>520</v>
      </c>
      <c r="R2167">
        <v>526</v>
      </c>
      <c r="S2167">
        <v>578</v>
      </c>
      <c r="T2167">
        <v>632</v>
      </c>
      <c r="U2167">
        <v>617</v>
      </c>
      <c r="V2167">
        <v>601</v>
      </c>
      <c r="W2167">
        <v>850</v>
      </c>
      <c r="X2167">
        <v>725</v>
      </c>
      <c r="Y2167">
        <v>716</v>
      </c>
    </row>
    <row r="2168" spans="1:25" x14ac:dyDescent="0.3">
      <c r="A2168" t="s">
        <v>6</v>
      </c>
      <c r="B2168" t="s">
        <v>5</v>
      </c>
      <c r="C2168" t="s">
        <v>245</v>
      </c>
      <c r="D2168" t="s">
        <v>307</v>
      </c>
      <c r="E2168">
        <v>72</v>
      </c>
      <c r="F2168">
        <v>437</v>
      </c>
      <c r="G2168">
        <v>474</v>
      </c>
      <c r="H2168">
        <v>459</v>
      </c>
      <c r="I2168">
        <v>459</v>
      </c>
      <c r="J2168">
        <v>426</v>
      </c>
      <c r="K2168">
        <v>447</v>
      </c>
      <c r="L2168">
        <v>458</v>
      </c>
      <c r="M2168">
        <v>469</v>
      </c>
      <c r="N2168">
        <v>490</v>
      </c>
      <c r="O2168">
        <v>472</v>
      </c>
      <c r="P2168">
        <v>538</v>
      </c>
      <c r="Q2168">
        <v>522</v>
      </c>
      <c r="R2168">
        <v>505</v>
      </c>
      <c r="S2168">
        <v>520</v>
      </c>
      <c r="T2168">
        <v>566</v>
      </c>
      <c r="U2168">
        <v>632</v>
      </c>
      <c r="V2168">
        <v>607</v>
      </c>
      <c r="W2168">
        <v>589</v>
      </c>
      <c r="X2168">
        <v>847</v>
      </c>
      <c r="Y2168">
        <v>716</v>
      </c>
    </row>
    <row r="2169" spans="1:25" x14ac:dyDescent="0.3">
      <c r="A2169" t="s">
        <v>6</v>
      </c>
      <c r="B2169" t="s">
        <v>5</v>
      </c>
      <c r="C2169" t="s">
        <v>245</v>
      </c>
      <c r="D2169" t="s">
        <v>307</v>
      </c>
      <c r="E2169">
        <v>73</v>
      </c>
      <c r="F2169">
        <v>443</v>
      </c>
      <c r="G2169">
        <v>429</v>
      </c>
      <c r="H2169">
        <v>468</v>
      </c>
      <c r="I2169">
        <v>457</v>
      </c>
      <c r="J2169">
        <v>447</v>
      </c>
      <c r="K2169">
        <v>426</v>
      </c>
      <c r="L2169">
        <v>434</v>
      </c>
      <c r="M2169">
        <v>450</v>
      </c>
      <c r="N2169">
        <v>457</v>
      </c>
      <c r="O2169">
        <v>483</v>
      </c>
      <c r="P2169">
        <v>466</v>
      </c>
      <c r="Q2169">
        <v>529</v>
      </c>
      <c r="R2169">
        <v>511</v>
      </c>
      <c r="S2169">
        <v>486</v>
      </c>
      <c r="T2169">
        <v>514</v>
      </c>
      <c r="U2169">
        <v>559</v>
      </c>
      <c r="V2169">
        <v>613</v>
      </c>
      <c r="W2169">
        <v>593</v>
      </c>
      <c r="X2169">
        <v>584</v>
      </c>
      <c r="Y2169">
        <v>836</v>
      </c>
    </row>
    <row r="2170" spans="1:25" x14ac:dyDescent="0.3">
      <c r="A2170" t="s">
        <v>6</v>
      </c>
      <c r="B2170" t="s">
        <v>5</v>
      </c>
      <c r="C2170" t="s">
        <v>245</v>
      </c>
      <c r="D2170" t="s">
        <v>307</v>
      </c>
      <c r="E2170">
        <v>74</v>
      </c>
      <c r="F2170">
        <v>458</v>
      </c>
      <c r="G2170">
        <v>427</v>
      </c>
      <c r="H2170">
        <v>414</v>
      </c>
      <c r="I2170">
        <v>456</v>
      </c>
      <c r="J2170">
        <v>444</v>
      </c>
      <c r="K2170">
        <v>438</v>
      </c>
      <c r="L2170">
        <v>411</v>
      </c>
      <c r="M2170">
        <v>425</v>
      </c>
      <c r="N2170">
        <v>439</v>
      </c>
      <c r="O2170">
        <v>449</v>
      </c>
      <c r="P2170">
        <v>467</v>
      </c>
      <c r="Q2170">
        <v>456</v>
      </c>
      <c r="R2170">
        <v>516</v>
      </c>
      <c r="S2170">
        <v>501</v>
      </c>
      <c r="T2170">
        <v>479</v>
      </c>
      <c r="U2170">
        <v>506</v>
      </c>
      <c r="V2170">
        <v>549</v>
      </c>
      <c r="W2170">
        <v>603</v>
      </c>
      <c r="X2170">
        <v>585</v>
      </c>
      <c r="Y2170">
        <v>565</v>
      </c>
    </row>
    <row r="2171" spans="1:25" x14ac:dyDescent="0.3">
      <c r="A2171" t="s">
        <v>6</v>
      </c>
      <c r="B2171" t="s">
        <v>5</v>
      </c>
      <c r="C2171" t="s">
        <v>245</v>
      </c>
      <c r="D2171" t="s">
        <v>307</v>
      </c>
      <c r="E2171">
        <v>75</v>
      </c>
      <c r="F2171">
        <v>426</v>
      </c>
      <c r="G2171">
        <v>449</v>
      </c>
      <c r="H2171">
        <v>419</v>
      </c>
      <c r="I2171">
        <v>397</v>
      </c>
      <c r="J2171">
        <v>449</v>
      </c>
      <c r="K2171">
        <v>435</v>
      </c>
      <c r="L2171">
        <v>434</v>
      </c>
      <c r="M2171">
        <v>407</v>
      </c>
      <c r="N2171">
        <v>409</v>
      </c>
      <c r="O2171">
        <v>428</v>
      </c>
      <c r="P2171">
        <v>436</v>
      </c>
      <c r="Q2171">
        <v>458</v>
      </c>
      <c r="R2171">
        <v>442</v>
      </c>
      <c r="S2171">
        <v>506</v>
      </c>
      <c r="T2171">
        <v>491</v>
      </c>
      <c r="U2171">
        <v>474</v>
      </c>
      <c r="V2171">
        <v>485</v>
      </c>
      <c r="W2171">
        <v>524</v>
      </c>
      <c r="X2171">
        <v>584</v>
      </c>
      <c r="Y2171">
        <v>572</v>
      </c>
    </row>
    <row r="2172" spans="1:25" x14ac:dyDescent="0.3">
      <c r="A2172" t="s">
        <v>6</v>
      </c>
      <c r="B2172" t="s">
        <v>5</v>
      </c>
      <c r="C2172" t="s">
        <v>245</v>
      </c>
      <c r="D2172" t="s">
        <v>307</v>
      </c>
      <c r="E2172">
        <v>76</v>
      </c>
      <c r="F2172">
        <v>412</v>
      </c>
      <c r="G2172">
        <v>408</v>
      </c>
      <c r="H2172">
        <v>434</v>
      </c>
      <c r="I2172">
        <v>408</v>
      </c>
      <c r="J2172">
        <v>382</v>
      </c>
      <c r="K2172">
        <v>435</v>
      </c>
      <c r="L2172">
        <v>426</v>
      </c>
      <c r="M2172">
        <v>421</v>
      </c>
      <c r="N2172">
        <v>402</v>
      </c>
      <c r="O2172">
        <v>400</v>
      </c>
      <c r="P2172">
        <v>412</v>
      </c>
      <c r="Q2172">
        <v>424</v>
      </c>
      <c r="R2172">
        <v>445</v>
      </c>
      <c r="S2172">
        <v>424</v>
      </c>
      <c r="T2172">
        <v>495</v>
      </c>
      <c r="U2172">
        <v>487</v>
      </c>
      <c r="V2172">
        <v>448</v>
      </c>
      <c r="W2172">
        <v>471</v>
      </c>
      <c r="X2172">
        <v>520</v>
      </c>
      <c r="Y2172">
        <v>571</v>
      </c>
    </row>
    <row r="2173" spans="1:25" x14ac:dyDescent="0.3">
      <c r="A2173" t="s">
        <v>6</v>
      </c>
      <c r="B2173" t="s">
        <v>5</v>
      </c>
      <c r="C2173" t="s">
        <v>245</v>
      </c>
      <c r="D2173" t="s">
        <v>307</v>
      </c>
      <c r="E2173">
        <v>77</v>
      </c>
      <c r="F2173">
        <v>397</v>
      </c>
      <c r="G2173">
        <v>405</v>
      </c>
      <c r="H2173">
        <v>401</v>
      </c>
      <c r="I2173">
        <v>409</v>
      </c>
      <c r="J2173">
        <v>392</v>
      </c>
      <c r="K2173">
        <v>366</v>
      </c>
      <c r="L2173">
        <v>421</v>
      </c>
      <c r="M2173">
        <v>416</v>
      </c>
      <c r="N2173">
        <v>405</v>
      </c>
      <c r="O2173">
        <v>389</v>
      </c>
      <c r="P2173">
        <v>384</v>
      </c>
      <c r="Q2173">
        <v>396</v>
      </c>
      <c r="R2173">
        <v>420</v>
      </c>
      <c r="S2173">
        <v>439</v>
      </c>
      <c r="T2173">
        <v>414</v>
      </c>
      <c r="U2173">
        <v>480</v>
      </c>
      <c r="V2173">
        <v>477</v>
      </c>
      <c r="W2173">
        <v>433</v>
      </c>
      <c r="X2173">
        <v>462</v>
      </c>
      <c r="Y2173">
        <v>505</v>
      </c>
    </row>
    <row r="2174" spans="1:25" x14ac:dyDescent="0.3">
      <c r="A2174" t="s">
        <v>6</v>
      </c>
      <c r="B2174" t="s">
        <v>5</v>
      </c>
      <c r="C2174" t="s">
        <v>245</v>
      </c>
      <c r="D2174" t="s">
        <v>307</v>
      </c>
      <c r="E2174">
        <v>78</v>
      </c>
      <c r="F2174">
        <v>365</v>
      </c>
      <c r="G2174">
        <v>362</v>
      </c>
      <c r="H2174">
        <v>384</v>
      </c>
      <c r="I2174">
        <v>387</v>
      </c>
      <c r="J2174">
        <v>393</v>
      </c>
      <c r="K2174">
        <v>377</v>
      </c>
      <c r="L2174">
        <v>356</v>
      </c>
      <c r="M2174">
        <v>406</v>
      </c>
      <c r="N2174">
        <v>406</v>
      </c>
      <c r="O2174">
        <v>393</v>
      </c>
      <c r="P2174">
        <v>376</v>
      </c>
      <c r="Q2174">
        <v>366</v>
      </c>
      <c r="R2174">
        <v>389</v>
      </c>
      <c r="S2174">
        <v>414</v>
      </c>
      <c r="T2174">
        <v>434</v>
      </c>
      <c r="U2174">
        <v>413</v>
      </c>
      <c r="V2174">
        <v>475</v>
      </c>
      <c r="W2174">
        <v>464</v>
      </c>
      <c r="X2174">
        <v>418</v>
      </c>
      <c r="Y2174">
        <v>459</v>
      </c>
    </row>
    <row r="2175" spans="1:25" x14ac:dyDescent="0.3">
      <c r="A2175" t="s">
        <v>6</v>
      </c>
      <c r="B2175" t="s">
        <v>5</v>
      </c>
      <c r="C2175" t="s">
        <v>245</v>
      </c>
      <c r="D2175" t="s">
        <v>307</v>
      </c>
      <c r="E2175">
        <v>79</v>
      </c>
      <c r="F2175">
        <v>383</v>
      </c>
      <c r="G2175">
        <v>347</v>
      </c>
      <c r="H2175">
        <v>352</v>
      </c>
      <c r="I2175">
        <v>365</v>
      </c>
      <c r="J2175">
        <v>371</v>
      </c>
      <c r="K2175">
        <v>373</v>
      </c>
      <c r="L2175">
        <v>367</v>
      </c>
      <c r="M2175">
        <v>343</v>
      </c>
      <c r="N2175">
        <v>379</v>
      </c>
      <c r="O2175">
        <v>398</v>
      </c>
      <c r="P2175">
        <v>374</v>
      </c>
      <c r="Q2175">
        <v>363</v>
      </c>
      <c r="R2175">
        <v>353</v>
      </c>
      <c r="S2175">
        <v>390</v>
      </c>
      <c r="T2175">
        <v>404</v>
      </c>
      <c r="U2175">
        <v>427</v>
      </c>
      <c r="V2175">
        <v>393</v>
      </c>
      <c r="W2175">
        <v>453</v>
      </c>
      <c r="X2175">
        <v>452</v>
      </c>
      <c r="Y2175">
        <v>402</v>
      </c>
    </row>
    <row r="2176" spans="1:25" x14ac:dyDescent="0.3">
      <c r="A2176" t="s">
        <v>6</v>
      </c>
      <c r="B2176" t="s">
        <v>5</v>
      </c>
      <c r="C2176" t="s">
        <v>245</v>
      </c>
      <c r="D2176" t="s">
        <v>307</v>
      </c>
      <c r="E2176">
        <v>80</v>
      </c>
      <c r="F2176">
        <v>368</v>
      </c>
      <c r="G2176">
        <v>361</v>
      </c>
      <c r="H2176">
        <v>333</v>
      </c>
      <c r="I2176">
        <v>331</v>
      </c>
      <c r="J2176">
        <v>345</v>
      </c>
      <c r="K2176">
        <v>357</v>
      </c>
      <c r="L2176">
        <v>353</v>
      </c>
      <c r="M2176">
        <v>349</v>
      </c>
      <c r="N2176">
        <v>330</v>
      </c>
      <c r="O2176">
        <v>375</v>
      </c>
      <c r="P2176">
        <v>377</v>
      </c>
      <c r="Q2176">
        <v>358</v>
      </c>
      <c r="R2176">
        <v>342</v>
      </c>
      <c r="S2176">
        <v>341</v>
      </c>
      <c r="T2176">
        <v>389</v>
      </c>
      <c r="U2176">
        <v>383</v>
      </c>
      <c r="V2176">
        <v>412</v>
      </c>
      <c r="W2176">
        <v>381</v>
      </c>
      <c r="X2176">
        <v>438</v>
      </c>
      <c r="Y2176">
        <v>426</v>
      </c>
    </row>
    <row r="2177" spans="1:25" x14ac:dyDescent="0.3">
      <c r="A2177" t="s">
        <v>6</v>
      </c>
      <c r="B2177" t="s">
        <v>5</v>
      </c>
      <c r="C2177" t="s">
        <v>245</v>
      </c>
      <c r="D2177" t="s">
        <v>307</v>
      </c>
      <c r="E2177">
        <v>81</v>
      </c>
      <c r="F2177">
        <v>346</v>
      </c>
      <c r="G2177">
        <v>354</v>
      </c>
      <c r="H2177">
        <v>346</v>
      </c>
      <c r="I2177">
        <v>313</v>
      </c>
      <c r="J2177">
        <v>315</v>
      </c>
      <c r="K2177">
        <v>316</v>
      </c>
      <c r="L2177">
        <v>343</v>
      </c>
      <c r="M2177">
        <v>336</v>
      </c>
      <c r="N2177">
        <v>331</v>
      </c>
      <c r="O2177">
        <v>325</v>
      </c>
      <c r="P2177">
        <v>360</v>
      </c>
      <c r="Q2177">
        <v>354</v>
      </c>
      <c r="R2177">
        <v>340</v>
      </c>
      <c r="S2177">
        <v>333</v>
      </c>
      <c r="T2177">
        <v>320</v>
      </c>
      <c r="U2177">
        <v>367</v>
      </c>
      <c r="V2177">
        <v>361</v>
      </c>
      <c r="W2177">
        <v>383</v>
      </c>
      <c r="X2177">
        <v>374</v>
      </c>
      <c r="Y2177">
        <v>411</v>
      </c>
    </row>
    <row r="2178" spans="1:25" x14ac:dyDescent="0.3">
      <c r="A2178" t="s">
        <v>6</v>
      </c>
      <c r="B2178" t="s">
        <v>5</v>
      </c>
      <c r="C2178" t="s">
        <v>245</v>
      </c>
      <c r="D2178" t="s">
        <v>307</v>
      </c>
      <c r="E2178">
        <v>82</v>
      </c>
      <c r="F2178">
        <v>231</v>
      </c>
      <c r="G2178">
        <v>327</v>
      </c>
      <c r="H2178">
        <v>331</v>
      </c>
      <c r="I2178">
        <v>328</v>
      </c>
      <c r="J2178">
        <v>291</v>
      </c>
      <c r="K2178">
        <v>301</v>
      </c>
      <c r="L2178">
        <v>293</v>
      </c>
      <c r="M2178">
        <v>318</v>
      </c>
      <c r="N2178">
        <v>314</v>
      </c>
      <c r="O2178">
        <v>316</v>
      </c>
      <c r="P2178">
        <v>310</v>
      </c>
      <c r="Q2178">
        <v>348</v>
      </c>
      <c r="R2178">
        <v>335</v>
      </c>
      <c r="S2178">
        <v>322</v>
      </c>
      <c r="T2178">
        <v>315</v>
      </c>
      <c r="U2178">
        <v>310</v>
      </c>
      <c r="V2178">
        <v>351</v>
      </c>
      <c r="W2178">
        <v>345</v>
      </c>
      <c r="X2178">
        <v>379</v>
      </c>
      <c r="Y2178">
        <v>347</v>
      </c>
    </row>
    <row r="2179" spans="1:25" x14ac:dyDescent="0.3">
      <c r="A2179" t="s">
        <v>6</v>
      </c>
      <c r="B2179" t="s">
        <v>5</v>
      </c>
      <c r="C2179" t="s">
        <v>245</v>
      </c>
      <c r="D2179" t="s">
        <v>307</v>
      </c>
      <c r="E2179">
        <v>83</v>
      </c>
      <c r="F2179">
        <v>217</v>
      </c>
      <c r="G2179">
        <v>207</v>
      </c>
      <c r="H2179">
        <v>315</v>
      </c>
      <c r="I2179">
        <v>310</v>
      </c>
      <c r="J2179">
        <v>302</v>
      </c>
      <c r="K2179">
        <v>275</v>
      </c>
      <c r="L2179">
        <v>285</v>
      </c>
      <c r="M2179">
        <v>277</v>
      </c>
      <c r="N2179">
        <v>303</v>
      </c>
      <c r="O2179">
        <v>294</v>
      </c>
      <c r="P2179">
        <v>290</v>
      </c>
      <c r="Q2179">
        <v>291</v>
      </c>
      <c r="R2179">
        <v>318</v>
      </c>
      <c r="S2179">
        <v>324</v>
      </c>
      <c r="T2179">
        <v>303</v>
      </c>
      <c r="U2179">
        <v>301</v>
      </c>
      <c r="V2179">
        <v>281</v>
      </c>
      <c r="W2179">
        <v>341</v>
      </c>
      <c r="X2179">
        <v>327</v>
      </c>
      <c r="Y2179">
        <v>357</v>
      </c>
    </row>
    <row r="2180" spans="1:25" x14ac:dyDescent="0.3">
      <c r="A2180" t="s">
        <v>6</v>
      </c>
      <c r="B2180" t="s">
        <v>5</v>
      </c>
      <c r="C2180" t="s">
        <v>245</v>
      </c>
      <c r="D2180" t="s">
        <v>307</v>
      </c>
      <c r="E2180">
        <v>84</v>
      </c>
      <c r="F2180">
        <v>186</v>
      </c>
      <c r="G2180">
        <v>197</v>
      </c>
      <c r="H2180">
        <v>198</v>
      </c>
      <c r="I2180">
        <v>296</v>
      </c>
      <c r="J2180">
        <v>277</v>
      </c>
      <c r="K2180">
        <v>283</v>
      </c>
      <c r="L2180">
        <v>259</v>
      </c>
      <c r="M2180">
        <v>258</v>
      </c>
      <c r="N2180">
        <v>256</v>
      </c>
      <c r="O2180">
        <v>283</v>
      </c>
      <c r="P2180">
        <v>275</v>
      </c>
      <c r="Q2180">
        <v>275</v>
      </c>
      <c r="R2180">
        <v>270</v>
      </c>
      <c r="S2180">
        <v>289</v>
      </c>
      <c r="T2180">
        <v>307</v>
      </c>
      <c r="U2180">
        <v>284</v>
      </c>
      <c r="V2180">
        <v>286</v>
      </c>
      <c r="W2180">
        <v>270</v>
      </c>
      <c r="X2180">
        <v>326</v>
      </c>
      <c r="Y2180">
        <v>296</v>
      </c>
    </row>
    <row r="2181" spans="1:25" x14ac:dyDescent="0.3">
      <c r="A2181" t="s">
        <v>6</v>
      </c>
      <c r="B2181" t="s">
        <v>5</v>
      </c>
      <c r="C2181" t="s">
        <v>245</v>
      </c>
      <c r="D2181" t="s">
        <v>307</v>
      </c>
      <c r="E2181">
        <v>85</v>
      </c>
      <c r="F2181">
        <v>174</v>
      </c>
      <c r="G2181">
        <v>171</v>
      </c>
      <c r="H2181">
        <v>185</v>
      </c>
      <c r="I2181">
        <v>180</v>
      </c>
      <c r="J2181">
        <v>273</v>
      </c>
      <c r="K2181">
        <v>261</v>
      </c>
      <c r="L2181">
        <v>267</v>
      </c>
      <c r="M2181">
        <v>233</v>
      </c>
      <c r="N2181">
        <v>238</v>
      </c>
      <c r="O2181">
        <v>239</v>
      </c>
      <c r="P2181">
        <v>260</v>
      </c>
      <c r="Q2181">
        <v>256</v>
      </c>
      <c r="R2181">
        <v>251</v>
      </c>
      <c r="S2181">
        <v>254</v>
      </c>
      <c r="T2181">
        <v>265</v>
      </c>
      <c r="U2181">
        <v>294</v>
      </c>
      <c r="V2181">
        <v>256</v>
      </c>
      <c r="W2181">
        <v>270</v>
      </c>
      <c r="X2181">
        <v>255</v>
      </c>
      <c r="Y2181">
        <v>298</v>
      </c>
    </row>
    <row r="2182" spans="1:25" x14ac:dyDescent="0.3">
      <c r="A2182" t="s">
        <v>6</v>
      </c>
      <c r="B2182" t="s">
        <v>5</v>
      </c>
      <c r="C2182" t="s">
        <v>245</v>
      </c>
      <c r="D2182" t="s">
        <v>307</v>
      </c>
      <c r="E2182">
        <v>86</v>
      </c>
      <c r="F2182">
        <v>183</v>
      </c>
      <c r="G2182">
        <v>157</v>
      </c>
      <c r="H2182">
        <v>155</v>
      </c>
      <c r="I2182">
        <v>166</v>
      </c>
      <c r="J2182">
        <v>160</v>
      </c>
      <c r="K2182">
        <v>254</v>
      </c>
      <c r="L2182">
        <v>231</v>
      </c>
      <c r="M2182">
        <v>233</v>
      </c>
      <c r="N2182">
        <v>222</v>
      </c>
      <c r="O2182">
        <v>226</v>
      </c>
      <c r="P2182">
        <v>214</v>
      </c>
      <c r="Q2182">
        <v>239</v>
      </c>
      <c r="R2182">
        <v>224</v>
      </c>
      <c r="S2182">
        <v>226</v>
      </c>
      <c r="T2182">
        <v>239</v>
      </c>
      <c r="U2182">
        <v>243</v>
      </c>
      <c r="V2182">
        <v>256</v>
      </c>
      <c r="W2182">
        <v>239</v>
      </c>
      <c r="X2182">
        <v>258</v>
      </c>
      <c r="Y2182">
        <v>237</v>
      </c>
    </row>
    <row r="2183" spans="1:25" x14ac:dyDescent="0.3">
      <c r="A2183" t="s">
        <v>6</v>
      </c>
      <c r="B2183" t="s">
        <v>5</v>
      </c>
      <c r="C2183" t="s">
        <v>245</v>
      </c>
      <c r="D2183" t="s">
        <v>307</v>
      </c>
      <c r="E2183">
        <v>87</v>
      </c>
      <c r="F2183">
        <v>171</v>
      </c>
      <c r="G2183">
        <v>168</v>
      </c>
      <c r="H2183">
        <v>132</v>
      </c>
      <c r="I2183">
        <v>141</v>
      </c>
      <c r="J2183">
        <v>136</v>
      </c>
      <c r="K2183">
        <v>146</v>
      </c>
      <c r="L2183">
        <v>232</v>
      </c>
      <c r="M2183">
        <v>218</v>
      </c>
      <c r="N2183">
        <v>213</v>
      </c>
      <c r="O2183">
        <v>206</v>
      </c>
      <c r="P2183">
        <v>209</v>
      </c>
      <c r="Q2183">
        <v>197</v>
      </c>
      <c r="R2183">
        <v>210</v>
      </c>
      <c r="S2183">
        <v>201</v>
      </c>
      <c r="T2183">
        <v>213</v>
      </c>
      <c r="U2183">
        <v>216</v>
      </c>
      <c r="V2183">
        <v>216</v>
      </c>
      <c r="W2183">
        <v>234</v>
      </c>
      <c r="X2183">
        <v>222</v>
      </c>
      <c r="Y2183">
        <v>226</v>
      </c>
    </row>
    <row r="2184" spans="1:25" x14ac:dyDescent="0.3">
      <c r="A2184" t="s">
        <v>6</v>
      </c>
      <c r="B2184" t="s">
        <v>5</v>
      </c>
      <c r="C2184" t="s">
        <v>245</v>
      </c>
      <c r="D2184" t="s">
        <v>307</v>
      </c>
      <c r="E2184">
        <v>88</v>
      </c>
      <c r="F2184">
        <v>161</v>
      </c>
      <c r="G2184">
        <v>151</v>
      </c>
      <c r="H2184">
        <v>151</v>
      </c>
      <c r="I2184">
        <v>109</v>
      </c>
      <c r="J2184">
        <v>113</v>
      </c>
      <c r="K2184">
        <v>120</v>
      </c>
      <c r="L2184">
        <v>130</v>
      </c>
      <c r="M2184">
        <v>208</v>
      </c>
      <c r="N2184">
        <v>192</v>
      </c>
      <c r="O2184">
        <v>194</v>
      </c>
      <c r="P2184">
        <v>169</v>
      </c>
      <c r="Q2184">
        <v>193</v>
      </c>
      <c r="R2184">
        <v>182</v>
      </c>
      <c r="S2184">
        <v>192</v>
      </c>
      <c r="T2184">
        <v>180</v>
      </c>
      <c r="U2184">
        <v>182</v>
      </c>
      <c r="V2184">
        <v>193</v>
      </c>
      <c r="W2184">
        <v>192</v>
      </c>
      <c r="X2184">
        <v>206</v>
      </c>
      <c r="Y2184">
        <v>192</v>
      </c>
    </row>
    <row r="2185" spans="1:25" x14ac:dyDescent="0.3">
      <c r="A2185" t="s">
        <v>6</v>
      </c>
      <c r="B2185" t="s">
        <v>5</v>
      </c>
      <c r="C2185" t="s">
        <v>245</v>
      </c>
      <c r="D2185" t="s">
        <v>307</v>
      </c>
      <c r="E2185">
        <v>89</v>
      </c>
      <c r="F2185">
        <v>127</v>
      </c>
      <c r="G2185">
        <v>141</v>
      </c>
      <c r="H2185">
        <v>136</v>
      </c>
      <c r="I2185">
        <v>131</v>
      </c>
      <c r="J2185">
        <v>91</v>
      </c>
      <c r="K2185">
        <v>94</v>
      </c>
      <c r="L2185">
        <v>111</v>
      </c>
      <c r="M2185">
        <v>106</v>
      </c>
      <c r="N2185">
        <v>185</v>
      </c>
      <c r="O2185">
        <v>158</v>
      </c>
      <c r="P2185">
        <v>163</v>
      </c>
      <c r="Q2185">
        <v>148</v>
      </c>
      <c r="R2185">
        <v>177</v>
      </c>
      <c r="S2185">
        <v>165</v>
      </c>
      <c r="T2185">
        <v>168</v>
      </c>
      <c r="U2185">
        <v>154</v>
      </c>
      <c r="V2185">
        <v>161</v>
      </c>
      <c r="W2185">
        <v>174</v>
      </c>
      <c r="X2185">
        <v>168</v>
      </c>
      <c r="Y2185">
        <v>183</v>
      </c>
    </row>
    <row r="2186" spans="1:25" x14ac:dyDescent="0.3">
      <c r="A2186" t="s">
        <v>6</v>
      </c>
      <c r="B2186" t="s">
        <v>5</v>
      </c>
      <c r="C2186" t="s">
        <v>245</v>
      </c>
      <c r="D2186" t="s">
        <v>307</v>
      </c>
      <c r="E2186">
        <v>90</v>
      </c>
      <c r="F2186">
        <v>444</v>
      </c>
      <c r="G2186">
        <v>460</v>
      </c>
      <c r="H2186">
        <v>505</v>
      </c>
      <c r="I2186">
        <v>524</v>
      </c>
      <c r="J2186">
        <v>540</v>
      </c>
      <c r="K2186">
        <v>495</v>
      </c>
      <c r="L2186">
        <v>472</v>
      </c>
      <c r="M2186">
        <v>457</v>
      </c>
      <c r="N2186">
        <v>442</v>
      </c>
      <c r="O2186">
        <v>512</v>
      </c>
      <c r="P2186">
        <v>554</v>
      </c>
      <c r="Q2186">
        <v>575</v>
      </c>
      <c r="R2186">
        <v>593</v>
      </c>
      <c r="S2186">
        <v>640</v>
      </c>
      <c r="T2186">
        <v>658</v>
      </c>
      <c r="U2186">
        <v>680</v>
      </c>
      <c r="V2186">
        <v>692</v>
      </c>
      <c r="W2186">
        <v>683</v>
      </c>
      <c r="X2186">
        <v>688</v>
      </c>
      <c r="Y2186">
        <v>707</v>
      </c>
    </row>
    <row r="2187" spans="1:25" x14ac:dyDescent="0.3">
      <c r="A2187" t="s">
        <v>4</v>
      </c>
      <c r="B2187" t="s">
        <v>3</v>
      </c>
      <c r="C2187" t="s">
        <v>245</v>
      </c>
      <c r="D2187" t="s">
        <v>306</v>
      </c>
      <c r="E2187">
        <v>0</v>
      </c>
      <c r="F2187">
        <v>585</v>
      </c>
      <c r="G2187">
        <v>586</v>
      </c>
      <c r="H2187">
        <v>597</v>
      </c>
      <c r="I2187">
        <v>566</v>
      </c>
      <c r="J2187">
        <v>609</v>
      </c>
      <c r="K2187">
        <v>617</v>
      </c>
      <c r="L2187">
        <v>621</v>
      </c>
      <c r="M2187">
        <v>701</v>
      </c>
      <c r="N2187">
        <v>582</v>
      </c>
      <c r="O2187">
        <v>622</v>
      </c>
      <c r="P2187">
        <v>605</v>
      </c>
      <c r="Q2187">
        <v>565</v>
      </c>
      <c r="R2187">
        <v>575</v>
      </c>
      <c r="S2187">
        <v>543</v>
      </c>
      <c r="T2187">
        <v>560</v>
      </c>
      <c r="U2187">
        <v>538</v>
      </c>
      <c r="V2187">
        <v>537</v>
      </c>
      <c r="W2187">
        <v>506</v>
      </c>
      <c r="X2187">
        <v>539</v>
      </c>
      <c r="Y2187">
        <v>509</v>
      </c>
    </row>
    <row r="2188" spans="1:25" x14ac:dyDescent="0.3">
      <c r="A2188" t="s">
        <v>4</v>
      </c>
      <c r="B2188" t="s">
        <v>3</v>
      </c>
      <c r="C2188" t="s">
        <v>245</v>
      </c>
      <c r="D2188" t="s">
        <v>306</v>
      </c>
      <c r="E2188">
        <v>1</v>
      </c>
      <c r="F2188">
        <v>606</v>
      </c>
      <c r="G2188">
        <v>597</v>
      </c>
      <c r="H2188">
        <v>599</v>
      </c>
      <c r="I2188">
        <v>595</v>
      </c>
      <c r="J2188">
        <v>576</v>
      </c>
      <c r="K2188">
        <v>603</v>
      </c>
      <c r="L2188">
        <v>627</v>
      </c>
      <c r="M2188">
        <v>623</v>
      </c>
      <c r="N2188">
        <v>712</v>
      </c>
      <c r="O2188">
        <v>577</v>
      </c>
      <c r="P2188">
        <v>597</v>
      </c>
      <c r="Q2188">
        <v>620</v>
      </c>
      <c r="R2188">
        <v>569</v>
      </c>
      <c r="S2188">
        <v>606</v>
      </c>
      <c r="T2188">
        <v>545</v>
      </c>
      <c r="U2188">
        <v>569</v>
      </c>
      <c r="V2188">
        <v>560</v>
      </c>
      <c r="W2188">
        <v>568</v>
      </c>
      <c r="X2188">
        <v>517</v>
      </c>
      <c r="Y2188">
        <v>553</v>
      </c>
    </row>
    <row r="2189" spans="1:25" x14ac:dyDescent="0.3">
      <c r="A2189" t="s">
        <v>4</v>
      </c>
      <c r="B2189" t="s">
        <v>3</v>
      </c>
      <c r="C2189" t="s">
        <v>245</v>
      </c>
      <c r="D2189" t="s">
        <v>306</v>
      </c>
      <c r="E2189">
        <v>2</v>
      </c>
      <c r="F2189">
        <v>646</v>
      </c>
      <c r="G2189">
        <v>616</v>
      </c>
      <c r="H2189">
        <v>620</v>
      </c>
      <c r="I2189">
        <v>607</v>
      </c>
      <c r="J2189">
        <v>605</v>
      </c>
      <c r="K2189">
        <v>576</v>
      </c>
      <c r="L2189">
        <v>617</v>
      </c>
      <c r="M2189">
        <v>635</v>
      </c>
      <c r="N2189">
        <v>625</v>
      </c>
      <c r="O2189">
        <v>704</v>
      </c>
      <c r="P2189">
        <v>584</v>
      </c>
      <c r="Q2189">
        <v>604</v>
      </c>
      <c r="R2189">
        <v>637</v>
      </c>
      <c r="S2189">
        <v>588</v>
      </c>
      <c r="T2189">
        <v>611</v>
      </c>
      <c r="U2189">
        <v>558</v>
      </c>
      <c r="V2189">
        <v>592</v>
      </c>
      <c r="W2189">
        <v>566</v>
      </c>
      <c r="X2189">
        <v>589</v>
      </c>
      <c r="Y2189">
        <v>534</v>
      </c>
    </row>
    <row r="2190" spans="1:25" x14ac:dyDescent="0.3">
      <c r="A2190" t="s">
        <v>4</v>
      </c>
      <c r="B2190" t="s">
        <v>3</v>
      </c>
      <c r="C2190" t="s">
        <v>245</v>
      </c>
      <c r="D2190" t="s">
        <v>306</v>
      </c>
      <c r="E2190">
        <v>3</v>
      </c>
      <c r="F2190">
        <v>691</v>
      </c>
      <c r="G2190">
        <v>657</v>
      </c>
      <c r="H2190">
        <v>629</v>
      </c>
      <c r="I2190">
        <v>622</v>
      </c>
      <c r="J2190">
        <v>610</v>
      </c>
      <c r="K2190">
        <v>610</v>
      </c>
      <c r="L2190">
        <v>593</v>
      </c>
      <c r="M2190">
        <v>617</v>
      </c>
      <c r="N2190">
        <v>633</v>
      </c>
      <c r="O2190">
        <v>621</v>
      </c>
      <c r="P2190">
        <v>693</v>
      </c>
      <c r="Q2190">
        <v>590</v>
      </c>
      <c r="R2190">
        <v>602</v>
      </c>
      <c r="S2190">
        <v>654</v>
      </c>
      <c r="T2190">
        <v>607</v>
      </c>
      <c r="U2190">
        <v>611</v>
      </c>
      <c r="V2190">
        <v>580</v>
      </c>
      <c r="W2190">
        <v>621</v>
      </c>
      <c r="X2190">
        <v>590</v>
      </c>
      <c r="Y2190">
        <v>602</v>
      </c>
    </row>
    <row r="2191" spans="1:25" x14ac:dyDescent="0.3">
      <c r="A2191" t="s">
        <v>4</v>
      </c>
      <c r="B2191" t="s">
        <v>3</v>
      </c>
      <c r="C2191" t="s">
        <v>245</v>
      </c>
      <c r="D2191" t="s">
        <v>306</v>
      </c>
      <c r="E2191">
        <v>4</v>
      </c>
      <c r="F2191">
        <v>714</v>
      </c>
      <c r="G2191">
        <v>692</v>
      </c>
      <c r="H2191">
        <v>680</v>
      </c>
      <c r="I2191">
        <v>627</v>
      </c>
      <c r="J2191">
        <v>637</v>
      </c>
      <c r="K2191">
        <v>612</v>
      </c>
      <c r="L2191">
        <v>609</v>
      </c>
      <c r="M2191">
        <v>591</v>
      </c>
      <c r="N2191">
        <v>609</v>
      </c>
      <c r="O2191">
        <v>637</v>
      </c>
      <c r="P2191">
        <v>622</v>
      </c>
      <c r="Q2191">
        <v>703</v>
      </c>
      <c r="R2191">
        <v>595</v>
      </c>
      <c r="S2191">
        <v>595</v>
      </c>
      <c r="T2191">
        <v>664</v>
      </c>
      <c r="U2191">
        <v>609</v>
      </c>
      <c r="V2191">
        <v>632</v>
      </c>
      <c r="W2191">
        <v>611</v>
      </c>
      <c r="X2191">
        <v>630</v>
      </c>
      <c r="Y2191">
        <v>602</v>
      </c>
    </row>
    <row r="2192" spans="1:25" x14ac:dyDescent="0.3">
      <c r="A2192" t="s">
        <v>4</v>
      </c>
      <c r="B2192" t="s">
        <v>3</v>
      </c>
      <c r="C2192" t="s">
        <v>245</v>
      </c>
      <c r="D2192" t="s">
        <v>306</v>
      </c>
      <c r="E2192">
        <v>5</v>
      </c>
      <c r="F2192">
        <v>689</v>
      </c>
      <c r="G2192">
        <v>724</v>
      </c>
      <c r="H2192">
        <v>709</v>
      </c>
      <c r="I2192">
        <v>691</v>
      </c>
      <c r="J2192">
        <v>627</v>
      </c>
      <c r="K2192">
        <v>653</v>
      </c>
      <c r="L2192">
        <v>620</v>
      </c>
      <c r="M2192">
        <v>627</v>
      </c>
      <c r="N2192">
        <v>590</v>
      </c>
      <c r="O2192">
        <v>615</v>
      </c>
      <c r="P2192">
        <v>645</v>
      </c>
      <c r="Q2192">
        <v>634</v>
      </c>
      <c r="R2192">
        <v>696</v>
      </c>
      <c r="S2192">
        <v>605</v>
      </c>
      <c r="T2192">
        <v>597</v>
      </c>
      <c r="U2192">
        <v>668</v>
      </c>
      <c r="V2192">
        <v>625</v>
      </c>
      <c r="W2192">
        <v>653</v>
      </c>
      <c r="X2192">
        <v>621</v>
      </c>
      <c r="Y2192">
        <v>637</v>
      </c>
    </row>
    <row r="2193" spans="1:25" x14ac:dyDescent="0.3">
      <c r="A2193" t="s">
        <v>4</v>
      </c>
      <c r="B2193" t="s">
        <v>3</v>
      </c>
      <c r="C2193" t="s">
        <v>245</v>
      </c>
      <c r="D2193" t="s">
        <v>306</v>
      </c>
      <c r="E2193">
        <v>6</v>
      </c>
      <c r="F2193">
        <v>707</v>
      </c>
      <c r="G2193">
        <v>698</v>
      </c>
      <c r="H2193">
        <v>731</v>
      </c>
      <c r="I2193">
        <v>702</v>
      </c>
      <c r="J2193">
        <v>700</v>
      </c>
      <c r="K2193">
        <v>645</v>
      </c>
      <c r="L2193">
        <v>649</v>
      </c>
      <c r="M2193">
        <v>615</v>
      </c>
      <c r="N2193">
        <v>631</v>
      </c>
      <c r="O2193">
        <v>593</v>
      </c>
      <c r="P2193">
        <v>621</v>
      </c>
      <c r="Q2193">
        <v>649</v>
      </c>
      <c r="R2193">
        <v>631</v>
      </c>
      <c r="S2193">
        <v>712</v>
      </c>
      <c r="T2193">
        <v>614</v>
      </c>
      <c r="U2193">
        <v>600</v>
      </c>
      <c r="V2193">
        <v>690</v>
      </c>
      <c r="W2193">
        <v>629</v>
      </c>
      <c r="X2193">
        <v>661</v>
      </c>
      <c r="Y2193">
        <v>618</v>
      </c>
    </row>
    <row r="2194" spans="1:25" x14ac:dyDescent="0.3">
      <c r="A2194" t="s">
        <v>4</v>
      </c>
      <c r="B2194" t="s">
        <v>3</v>
      </c>
      <c r="C2194" t="s">
        <v>245</v>
      </c>
      <c r="D2194" t="s">
        <v>306</v>
      </c>
      <c r="E2194">
        <v>7</v>
      </c>
      <c r="F2194">
        <v>700</v>
      </c>
      <c r="G2194">
        <v>706</v>
      </c>
      <c r="H2194">
        <v>699</v>
      </c>
      <c r="I2194">
        <v>727</v>
      </c>
      <c r="J2194">
        <v>696</v>
      </c>
      <c r="K2194">
        <v>707</v>
      </c>
      <c r="L2194">
        <v>641</v>
      </c>
      <c r="M2194">
        <v>659</v>
      </c>
      <c r="N2194">
        <v>616</v>
      </c>
      <c r="O2194">
        <v>624</v>
      </c>
      <c r="P2194">
        <v>598</v>
      </c>
      <c r="Q2194">
        <v>633</v>
      </c>
      <c r="R2194">
        <v>647</v>
      </c>
      <c r="S2194">
        <v>631</v>
      </c>
      <c r="T2194">
        <v>720</v>
      </c>
      <c r="U2194">
        <v>620</v>
      </c>
      <c r="V2194">
        <v>611</v>
      </c>
      <c r="W2194">
        <v>709</v>
      </c>
      <c r="X2194">
        <v>636</v>
      </c>
      <c r="Y2194">
        <v>669</v>
      </c>
    </row>
    <row r="2195" spans="1:25" x14ac:dyDescent="0.3">
      <c r="A2195" t="s">
        <v>4</v>
      </c>
      <c r="B2195" t="s">
        <v>3</v>
      </c>
      <c r="C2195" t="s">
        <v>245</v>
      </c>
      <c r="D2195" t="s">
        <v>306</v>
      </c>
      <c r="E2195">
        <v>8</v>
      </c>
      <c r="F2195">
        <v>755</v>
      </c>
      <c r="G2195">
        <v>711</v>
      </c>
      <c r="H2195">
        <v>714</v>
      </c>
      <c r="I2195">
        <v>716</v>
      </c>
      <c r="J2195">
        <v>738</v>
      </c>
      <c r="K2195">
        <v>718</v>
      </c>
      <c r="L2195">
        <v>725</v>
      </c>
      <c r="M2195">
        <v>650</v>
      </c>
      <c r="N2195">
        <v>664</v>
      </c>
      <c r="O2195">
        <v>611</v>
      </c>
      <c r="P2195">
        <v>616</v>
      </c>
      <c r="Q2195">
        <v>612</v>
      </c>
      <c r="R2195">
        <v>646</v>
      </c>
      <c r="S2195">
        <v>660</v>
      </c>
      <c r="T2195">
        <v>640</v>
      </c>
      <c r="U2195">
        <v>716</v>
      </c>
      <c r="V2195">
        <v>624</v>
      </c>
      <c r="W2195">
        <v>605</v>
      </c>
      <c r="X2195">
        <v>722</v>
      </c>
      <c r="Y2195">
        <v>647</v>
      </c>
    </row>
    <row r="2196" spans="1:25" x14ac:dyDescent="0.3">
      <c r="A2196" t="s">
        <v>4</v>
      </c>
      <c r="B2196" t="s">
        <v>3</v>
      </c>
      <c r="C2196" t="s">
        <v>245</v>
      </c>
      <c r="D2196" t="s">
        <v>306</v>
      </c>
      <c r="E2196">
        <v>9</v>
      </c>
      <c r="F2196">
        <v>764</v>
      </c>
      <c r="G2196">
        <v>755</v>
      </c>
      <c r="H2196">
        <v>715</v>
      </c>
      <c r="I2196">
        <v>700</v>
      </c>
      <c r="J2196">
        <v>717</v>
      </c>
      <c r="K2196">
        <v>738</v>
      </c>
      <c r="L2196">
        <v>712</v>
      </c>
      <c r="M2196">
        <v>731</v>
      </c>
      <c r="N2196">
        <v>654</v>
      </c>
      <c r="O2196">
        <v>658</v>
      </c>
      <c r="P2196">
        <v>614</v>
      </c>
      <c r="Q2196">
        <v>628</v>
      </c>
      <c r="R2196">
        <v>606</v>
      </c>
      <c r="S2196">
        <v>658</v>
      </c>
      <c r="T2196">
        <v>671</v>
      </c>
      <c r="U2196">
        <v>641</v>
      </c>
      <c r="V2196">
        <v>730</v>
      </c>
      <c r="W2196">
        <v>646</v>
      </c>
      <c r="X2196">
        <v>611</v>
      </c>
      <c r="Y2196">
        <v>731</v>
      </c>
    </row>
    <row r="2197" spans="1:25" x14ac:dyDescent="0.3">
      <c r="A2197" t="s">
        <v>4</v>
      </c>
      <c r="B2197" t="s">
        <v>3</v>
      </c>
      <c r="C2197" t="s">
        <v>245</v>
      </c>
      <c r="D2197" t="s">
        <v>306</v>
      </c>
      <c r="E2197">
        <v>10</v>
      </c>
      <c r="F2197">
        <v>784</v>
      </c>
      <c r="G2197">
        <v>774</v>
      </c>
      <c r="H2197">
        <v>769</v>
      </c>
      <c r="I2197">
        <v>715</v>
      </c>
      <c r="J2197">
        <v>705</v>
      </c>
      <c r="K2197">
        <v>712</v>
      </c>
      <c r="L2197">
        <v>751</v>
      </c>
      <c r="M2197">
        <v>704</v>
      </c>
      <c r="N2197">
        <v>729</v>
      </c>
      <c r="O2197">
        <v>661</v>
      </c>
      <c r="P2197">
        <v>665</v>
      </c>
      <c r="Q2197">
        <v>618</v>
      </c>
      <c r="R2197">
        <v>638</v>
      </c>
      <c r="S2197">
        <v>607</v>
      </c>
      <c r="T2197">
        <v>651</v>
      </c>
      <c r="U2197">
        <v>669</v>
      </c>
      <c r="V2197">
        <v>645</v>
      </c>
      <c r="W2197">
        <v>738</v>
      </c>
      <c r="X2197">
        <v>657</v>
      </c>
      <c r="Y2197">
        <v>628</v>
      </c>
    </row>
    <row r="2198" spans="1:25" x14ac:dyDescent="0.3">
      <c r="A2198" t="s">
        <v>4</v>
      </c>
      <c r="B2198" t="s">
        <v>3</v>
      </c>
      <c r="C2198" t="s">
        <v>245</v>
      </c>
      <c r="D2198" t="s">
        <v>306</v>
      </c>
      <c r="E2198">
        <v>11</v>
      </c>
      <c r="F2198">
        <v>757</v>
      </c>
      <c r="G2198">
        <v>782</v>
      </c>
      <c r="H2198">
        <v>793</v>
      </c>
      <c r="I2198">
        <v>773</v>
      </c>
      <c r="J2198">
        <v>728</v>
      </c>
      <c r="K2198">
        <v>699</v>
      </c>
      <c r="L2198">
        <v>716</v>
      </c>
      <c r="M2198">
        <v>740</v>
      </c>
      <c r="N2198">
        <v>702</v>
      </c>
      <c r="O2198">
        <v>738</v>
      </c>
      <c r="P2198">
        <v>665</v>
      </c>
      <c r="Q2198">
        <v>677</v>
      </c>
      <c r="R2198">
        <v>620</v>
      </c>
      <c r="S2198">
        <v>651</v>
      </c>
      <c r="T2198">
        <v>612</v>
      </c>
      <c r="U2198">
        <v>657</v>
      </c>
      <c r="V2198">
        <v>669</v>
      </c>
      <c r="W2198">
        <v>642</v>
      </c>
      <c r="X2198">
        <v>747</v>
      </c>
      <c r="Y2198">
        <v>668</v>
      </c>
    </row>
    <row r="2199" spans="1:25" x14ac:dyDescent="0.3">
      <c r="A2199" t="s">
        <v>4</v>
      </c>
      <c r="B2199" t="s">
        <v>3</v>
      </c>
      <c r="C2199" t="s">
        <v>245</v>
      </c>
      <c r="D2199" t="s">
        <v>306</v>
      </c>
      <c r="E2199">
        <v>12</v>
      </c>
      <c r="F2199">
        <v>754</v>
      </c>
      <c r="G2199">
        <v>754</v>
      </c>
      <c r="H2199">
        <v>795</v>
      </c>
      <c r="I2199">
        <v>801</v>
      </c>
      <c r="J2199">
        <v>775</v>
      </c>
      <c r="K2199">
        <v>715</v>
      </c>
      <c r="L2199">
        <v>699</v>
      </c>
      <c r="M2199">
        <v>702</v>
      </c>
      <c r="N2199">
        <v>740</v>
      </c>
      <c r="O2199">
        <v>699</v>
      </c>
      <c r="P2199">
        <v>737</v>
      </c>
      <c r="Q2199">
        <v>671</v>
      </c>
      <c r="R2199">
        <v>683</v>
      </c>
      <c r="S2199">
        <v>616</v>
      </c>
      <c r="T2199">
        <v>651</v>
      </c>
      <c r="U2199">
        <v>621</v>
      </c>
      <c r="V2199">
        <v>662</v>
      </c>
      <c r="W2199">
        <v>684</v>
      </c>
      <c r="X2199">
        <v>657</v>
      </c>
      <c r="Y2199">
        <v>747</v>
      </c>
    </row>
    <row r="2200" spans="1:25" x14ac:dyDescent="0.3">
      <c r="A2200" t="s">
        <v>4</v>
      </c>
      <c r="B2200" t="s">
        <v>3</v>
      </c>
      <c r="C2200" t="s">
        <v>245</v>
      </c>
      <c r="D2200" t="s">
        <v>306</v>
      </c>
      <c r="E2200">
        <v>13</v>
      </c>
      <c r="F2200">
        <v>755</v>
      </c>
      <c r="G2200">
        <v>747</v>
      </c>
      <c r="H2200">
        <v>768</v>
      </c>
      <c r="I2200">
        <v>801</v>
      </c>
      <c r="J2200">
        <v>807</v>
      </c>
      <c r="K2200">
        <v>782</v>
      </c>
      <c r="L2200">
        <v>721</v>
      </c>
      <c r="M2200">
        <v>701</v>
      </c>
      <c r="N2200">
        <v>697</v>
      </c>
      <c r="O2200">
        <v>740</v>
      </c>
      <c r="P2200">
        <v>694</v>
      </c>
      <c r="Q2200">
        <v>733</v>
      </c>
      <c r="R2200">
        <v>663</v>
      </c>
      <c r="S2200">
        <v>686</v>
      </c>
      <c r="T2200">
        <v>621</v>
      </c>
      <c r="U2200">
        <v>656</v>
      </c>
      <c r="V2200">
        <v>620</v>
      </c>
      <c r="W2200">
        <v>663</v>
      </c>
      <c r="X2200">
        <v>688</v>
      </c>
      <c r="Y2200">
        <v>675</v>
      </c>
    </row>
    <row r="2201" spans="1:25" x14ac:dyDescent="0.3">
      <c r="A2201" t="s">
        <v>4</v>
      </c>
      <c r="B2201" t="s">
        <v>3</v>
      </c>
      <c r="C2201" t="s">
        <v>245</v>
      </c>
      <c r="D2201" t="s">
        <v>306</v>
      </c>
      <c r="E2201">
        <v>14</v>
      </c>
      <c r="F2201">
        <v>712</v>
      </c>
      <c r="G2201">
        <v>743</v>
      </c>
      <c r="H2201">
        <v>755</v>
      </c>
      <c r="I2201">
        <v>768</v>
      </c>
      <c r="J2201">
        <v>807</v>
      </c>
      <c r="K2201">
        <v>819</v>
      </c>
      <c r="L2201">
        <v>784</v>
      </c>
      <c r="M2201">
        <v>719</v>
      </c>
      <c r="N2201">
        <v>704</v>
      </c>
      <c r="O2201">
        <v>695</v>
      </c>
      <c r="P2201">
        <v>738</v>
      </c>
      <c r="Q2201">
        <v>681</v>
      </c>
      <c r="R2201">
        <v>729</v>
      </c>
      <c r="S2201">
        <v>659</v>
      </c>
      <c r="T2201">
        <v>692</v>
      </c>
      <c r="U2201">
        <v>627</v>
      </c>
      <c r="V2201">
        <v>659</v>
      </c>
      <c r="W2201">
        <v>628</v>
      </c>
      <c r="X2201">
        <v>660</v>
      </c>
      <c r="Y2201">
        <v>686</v>
      </c>
    </row>
    <row r="2202" spans="1:25" x14ac:dyDescent="0.3">
      <c r="A2202" t="s">
        <v>4</v>
      </c>
      <c r="B2202" t="s">
        <v>3</v>
      </c>
      <c r="C2202" t="s">
        <v>245</v>
      </c>
      <c r="D2202" t="s">
        <v>306</v>
      </c>
      <c r="E2202">
        <v>15</v>
      </c>
      <c r="F2202">
        <v>761</v>
      </c>
      <c r="G2202">
        <v>701</v>
      </c>
      <c r="H2202">
        <v>744</v>
      </c>
      <c r="I2202">
        <v>734</v>
      </c>
      <c r="J2202">
        <v>777</v>
      </c>
      <c r="K2202">
        <v>820</v>
      </c>
      <c r="L2202">
        <v>841</v>
      </c>
      <c r="M2202">
        <v>782</v>
      </c>
      <c r="N2202">
        <v>721</v>
      </c>
      <c r="O2202">
        <v>712</v>
      </c>
      <c r="P2202">
        <v>699</v>
      </c>
      <c r="Q2202">
        <v>746</v>
      </c>
      <c r="R2202">
        <v>672</v>
      </c>
      <c r="S2202">
        <v>738</v>
      </c>
      <c r="T2202">
        <v>668</v>
      </c>
      <c r="U2202">
        <v>703</v>
      </c>
      <c r="V2202">
        <v>627</v>
      </c>
      <c r="W2202">
        <v>666</v>
      </c>
      <c r="X2202">
        <v>626</v>
      </c>
      <c r="Y2202">
        <v>661</v>
      </c>
    </row>
    <row r="2203" spans="1:25" x14ac:dyDescent="0.3">
      <c r="A2203" t="s">
        <v>4</v>
      </c>
      <c r="B2203" t="s">
        <v>3</v>
      </c>
      <c r="C2203" t="s">
        <v>245</v>
      </c>
      <c r="D2203" t="s">
        <v>306</v>
      </c>
      <c r="E2203">
        <v>16</v>
      </c>
      <c r="F2203">
        <v>739</v>
      </c>
      <c r="G2203">
        <v>750</v>
      </c>
      <c r="H2203">
        <v>685</v>
      </c>
      <c r="I2203">
        <v>733</v>
      </c>
      <c r="J2203">
        <v>727</v>
      </c>
      <c r="K2203">
        <v>779</v>
      </c>
      <c r="L2203">
        <v>825</v>
      </c>
      <c r="M2203">
        <v>843</v>
      </c>
      <c r="N2203">
        <v>775</v>
      </c>
      <c r="O2203">
        <v>719</v>
      </c>
      <c r="P2203">
        <v>711</v>
      </c>
      <c r="Q2203">
        <v>698</v>
      </c>
      <c r="R2203">
        <v>735</v>
      </c>
      <c r="S2203">
        <v>680</v>
      </c>
      <c r="T2203">
        <v>735</v>
      </c>
      <c r="U2203">
        <v>673</v>
      </c>
      <c r="V2203">
        <v>709</v>
      </c>
      <c r="W2203">
        <v>623</v>
      </c>
      <c r="X2203">
        <v>665</v>
      </c>
      <c r="Y2203">
        <v>629</v>
      </c>
    </row>
    <row r="2204" spans="1:25" x14ac:dyDescent="0.3">
      <c r="A2204" t="s">
        <v>4</v>
      </c>
      <c r="B2204" t="s">
        <v>3</v>
      </c>
      <c r="C2204" t="s">
        <v>245</v>
      </c>
      <c r="D2204" t="s">
        <v>306</v>
      </c>
      <c r="E2204">
        <v>17</v>
      </c>
      <c r="F2204">
        <v>690</v>
      </c>
      <c r="G2204">
        <v>720</v>
      </c>
      <c r="H2204">
        <v>737</v>
      </c>
      <c r="I2204">
        <v>666</v>
      </c>
      <c r="J2204">
        <v>714</v>
      </c>
      <c r="K2204">
        <v>724</v>
      </c>
      <c r="L2204">
        <v>776</v>
      </c>
      <c r="M2204">
        <v>822</v>
      </c>
      <c r="N2204">
        <v>842</v>
      </c>
      <c r="O2204">
        <v>772</v>
      </c>
      <c r="P2204">
        <v>718</v>
      </c>
      <c r="Q2204">
        <v>703</v>
      </c>
      <c r="R2204">
        <v>689</v>
      </c>
      <c r="S2204">
        <v>728</v>
      </c>
      <c r="T2204">
        <v>672</v>
      </c>
      <c r="U2204">
        <v>719</v>
      </c>
      <c r="V2204">
        <v>662</v>
      </c>
      <c r="W2204">
        <v>698</v>
      </c>
      <c r="X2204">
        <v>617</v>
      </c>
      <c r="Y2204">
        <v>665</v>
      </c>
    </row>
    <row r="2205" spans="1:25" x14ac:dyDescent="0.3">
      <c r="A2205" t="s">
        <v>4</v>
      </c>
      <c r="B2205" t="s">
        <v>3</v>
      </c>
      <c r="C2205" t="s">
        <v>245</v>
      </c>
      <c r="D2205" t="s">
        <v>306</v>
      </c>
      <c r="E2205">
        <v>18</v>
      </c>
      <c r="F2205">
        <v>661</v>
      </c>
      <c r="G2205">
        <v>675</v>
      </c>
      <c r="H2205">
        <v>704</v>
      </c>
      <c r="I2205">
        <v>725</v>
      </c>
      <c r="J2205">
        <v>660</v>
      </c>
      <c r="K2205">
        <v>703</v>
      </c>
      <c r="L2205">
        <v>716</v>
      </c>
      <c r="M2205">
        <v>789</v>
      </c>
      <c r="N2205">
        <v>830</v>
      </c>
      <c r="O2205">
        <v>864</v>
      </c>
      <c r="P2205">
        <v>770</v>
      </c>
      <c r="Q2205">
        <v>746</v>
      </c>
      <c r="R2205">
        <v>719</v>
      </c>
      <c r="S2205">
        <v>692</v>
      </c>
      <c r="T2205">
        <v>758</v>
      </c>
      <c r="U2205">
        <v>717</v>
      </c>
      <c r="V2205">
        <v>786</v>
      </c>
      <c r="W2205">
        <v>708</v>
      </c>
      <c r="X2205">
        <v>722</v>
      </c>
      <c r="Y2205">
        <v>667</v>
      </c>
    </row>
    <row r="2206" spans="1:25" x14ac:dyDescent="0.3">
      <c r="A2206" t="s">
        <v>4</v>
      </c>
      <c r="B2206" t="s">
        <v>3</v>
      </c>
      <c r="C2206" t="s">
        <v>245</v>
      </c>
      <c r="D2206" t="s">
        <v>306</v>
      </c>
      <c r="E2206">
        <v>19</v>
      </c>
      <c r="F2206">
        <v>631</v>
      </c>
      <c r="G2206">
        <v>638</v>
      </c>
      <c r="H2206">
        <v>654</v>
      </c>
      <c r="I2206">
        <v>673</v>
      </c>
      <c r="J2206">
        <v>713</v>
      </c>
      <c r="K2206">
        <v>631</v>
      </c>
      <c r="L2206">
        <v>684</v>
      </c>
      <c r="M2206">
        <v>717</v>
      </c>
      <c r="N2206">
        <v>791</v>
      </c>
      <c r="O2206">
        <v>868</v>
      </c>
      <c r="P2206">
        <v>880</v>
      </c>
      <c r="Q2206">
        <v>819</v>
      </c>
      <c r="R2206">
        <v>853</v>
      </c>
      <c r="S2206">
        <v>871</v>
      </c>
      <c r="T2206">
        <v>880</v>
      </c>
      <c r="U2206">
        <v>1006</v>
      </c>
      <c r="V2206">
        <v>930</v>
      </c>
      <c r="W2206">
        <v>963</v>
      </c>
      <c r="X2206">
        <v>899</v>
      </c>
      <c r="Y2206">
        <v>973</v>
      </c>
    </row>
    <row r="2207" spans="1:25" x14ac:dyDescent="0.3">
      <c r="A2207" t="s">
        <v>4</v>
      </c>
      <c r="B2207" t="s">
        <v>3</v>
      </c>
      <c r="C2207" t="s">
        <v>245</v>
      </c>
      <c r="D2207" t="s">
        <v>306</v>
      </c>
      <c r="E2207">
        <v>20</v>
      </c>
      <c r="F2207">
        <v>668</v>
      </c>
      <c r="G2207">
        <v>624</v>
      </c>
      <c r="H2207">
        <v>636</v>
      </c>
      <c r="I2207">
        <v>662</v>
      </c>
      <c r="J2207">
        <v>654</v>
      </c>
      <c r="K2207">
        <v>713</v>
      </c>
      <c r="L2207">
        <v>644</v>
      </c>
      <c r="M2207">
        <v>705</v>
      </c>
      <c r="N2207">
        <v>726</v>
      </c>
      <c r="O2207">
        <v>828</v>
      </c>
      <c r="P2207">
        <v>874</v>
      </c>
      <c r="Q2207">
        <v>896</v>
      </c>
      <c r="R2207">
        <v>863</v>
      </c>
      <c r="S2207">
        <v>894</v>
      </c>
      <c r="T2207">
        <v>909</v>
      </c>
      <c r="U2207">
        <v>885</v>
      </c>
      <c r="V2207">
        <v>1064</v>
      </c>
      <c r="W2207">
        <v>959</v>
      </c>
      <c r="X2207">
        <v>954</v>
      </c>
      <c r="Y2207">
        <v>938</v>
      </c>
    </row>
    <row r="2208" spans="1:25" x14ac:dyDescent="0.3">
      <c r="A2208" t="s">
        <v>4</v>
      </c>
      <c r="B2208" t="s">
        <v>3</v>
      </c>
      <c r="C2208" t="s">
        <v>245</v>
      </c>
      <c r="D2208" t="s">
        <v>306</v>
      </c>
      <c r="E2208">
        <v>21</v>
      </c>
      <c r="F2208">
        <v>623</v>
      </c>
      <c r="G2208">
        <v>650</v>
      </c>
      <c r="H2208">
        <v>612</v>
      </c>
      <c r="I2208">
        <v>622</v>
      </c>
      <c r="J2208">
        <v>637</v>
      </c>
      <c r="K2208">
        <v>641</v>
      </c>
      <c r="L2208">
        <v>710</v>
      </c>
      <c r="M2208">
        <v>619</v>
      </c>
      <c r="N2208">
        <v>684</v>
      </c>
      <c r="O2208">
        <v>729</v>
      </c>
      <c r="P2208">
        <v>822</v>
      </c>
      <c r="Q2208">
        <v>897</v>
      </c>
      <c r="R2208">
        <v>892</v>
      </c>
      <c r="S2208">
        <v>845</v>
      </c>
      <c r="T2208">
        <v>844</v>
      </c>
      <c r="U2208">
        <v>895</v>
      </c>
      <c r="V2208">
        <v>874</v>
      </c>
      <c r="W2208">
        <v>992</v>
      </c>
      <c r="X2208">
        <v>904</v>
      </c>
      <c r="Y2208">
        <v>891</v>
      </c>
    </row>
    <row r="2209" spans="1:25" x14ac:dyDescent="0.3">
      <c r="A2209" t="s">
        <v>4</v>
      </c>
      <c r="B2209" t="s">
        <v>3</v>
      </c>
      <c r="C2209" t="s">
        <v>245</v>
      </c>
      <c r="D2209" t="s">
        <v>306</v>
      </c>
      <c r="E2209">
        <v>22</v>
      </c>
      <c r="F2209">
        <v>567</v>
      </c>
      <c r="G2209">
        <v>630</v>
      </c>
      <c r="H2209">
        <v>640</v>
      </c>
      <c r="I2209">
        <v>623</v>
      </c>
      <c r="J2209">
        <v>599</v>
      </c>
      <c r="K2209">
        <v>606</v>
      </c>
      <c r="L2209">
        <v>639</v>
      </c>
      <c r="M2209">
        <v>678</v>
      </c>
      <c r="N2209">
        <v>591</v>
      </c>
      <c r="O2209">
        <v>694</v>
      </c>
      <c r="P2209">
        <v>705</v>
      </c>
      <c r="Q2209">
        <v>821</v>
      </c>
      <c r="R2209">
        <v>876</v>
      </c>
      <c r="S2209">
        <v>891</v>
      </c>
      <c r="T2209">
        <v>781</v>
      </c>
      <c r="U2209">
        <v>782</v>
      </c>
      <c r="V2209">
        <v>806</v>
      </c>
      <c r="W2209">
        <v>748</v>
      </c>
      <c r="X2209">
        <v>828</v>
      </c>
      <c r="Y2209">
        <v>741</v>
      </c>
    </row>
    <row r="2210" spans="1:25" x14ac:dyDescent="0.3">
      <c r="A2210" t="s">
        <v>4</v>
      </c>
      <c r="B2210" t="s">
        <v>3</v>
      </c>
      <c r="C2210" t="s">
        <v>245</v>
      </c>
      <c r="D2210" t="s">
        <v>306</v>
      </c>
      <c r="E2210">
        <v>23</v>
      </c>
      <c r="F2210">
        <v>504</v>
      </c>
      <c r="G2210">
        <v>560</v>
      </c>
      <c r="H2210">
        <v>620</v>
      </c>
      <c r="I2210">
        <v>622</v>
      </c>
      <c r="J2210">
        <v>604</v>
      </c>
      <c r="K2210">
        <v>584</v>
      </c>
      <c r="L2210">
        <v>575</v>
      </c>
      <c r="M2210">
        <v>624</v>
      </c>
      <c r="N2210">
        <v>655</v>
      </c>
      <c r="O2210">
        <v>593</v>
      </c>
      <c r="P2210">
        <v>664</v>
      </c>
      <c r="Q2210">
        <v>656</v>
      </c>
      <c r="R2210">
        <v>802</v>
      </c>
      <c r="S2210">
        <v>868</v>
      </c>
      <c r="T2210">
        <v>874</v>
      </c>
      <c r="U2210">
        <v>751</v>
      </c>
      <c r="V2210">
        <v>714</v>
      </c>
      <c r="W2210">
        <v>686</v>
      </c>
      <c r="X2210">
        <v>689</v>
      </c>
      <c r="Y2210">
        <v>749</v>
      </c>
    </row>
    <row r="2211" spans="1:25" x14ac:dyDescent="0.3">
      <c r="A2211" t="s">
        <v>4</v>
      </c>
      <c r="B2211" t="s">
        <v>3</v>
      </c>
      <c r="C2211" t="s">
        <v>245</v>
      </c>
      <c r="D2211" t="s">
        <v>306</v>
      </c>
      <c r="E2211">
        <v>24</v>
      </c>
      <c r="F2211">
        <v>485</v>
      </c>
      <c r="G2211">
        <v>478</v>
      </c>
      <c r="H2211">
        <v>552</v>
      </c>
      <c r="I2211">
        <v>597</v>
      </c>
      <c r="J2211">
        <v>613</v>
      </c>
      <c r="K2211">
        <v>589</v>
      </c>
      <c r="L2211">
        <v>577</v>
      </c>
      <c r="M2211">
        <v>554</v>
      </c>
      <c r="N2211">
        <v>583</v>
      </c>
      <c r="O2211">
        <v>647</v>
      </c>
      <c r="P2211">
        <v>582</v>
      </c>
      <c r="Q2211">
        <v>675</v>
      </c>
      <c r="R2211">
        <v>660</v>
      </c>
      <c r="S2211">
        <v>794</v>
      </c>
      <c r="T2211">
        <v>819</v>
      </c>
      <c r="U2211">
        <v>851</v>
      </c>
      <c r="V2211">
        <v>705</v>
      </c>
      <c r="W2211">
        <v>683</v>
      </c>
      <c r="X2211">
        <v>654</v>
      </c>
      <c r="Y2211">
        <v>655</v>
      </c>
    </row>
    <row r="2212" spans="1:25" x14ac:dyDescent="0.3">
      <c r="A2212" t="s">
        <v>4</v>
      </c>
      <c r="B2212" t="s">
        <v>3</v>
      </c>
      <c r="C2212" t="s">
        <v>245</v>
      </c>
      <c r="D2212" t="s">
        <v>306</v>
      </c>
      <c r="E2212">
        <v>25</v>
      </c>
      <c r="F2212">
        <v>531</v>
      </c>
      <c r="G2212">
        <v>486</v>
      </c>
      <c r="H2212">
        <v>471</v>
      </c>
      <c r="I2212">
        <v>533</v>
      </c>
      <c r="J2212">
        <v>587</v>
      </c>
      <c r="K2212">
        <v>589</v>
      </c>
      <c r="L2212">
        <v>574</v>
      </c>
      <c r="M2212">
        <v>568</v>
      </c>
      <c r="N2212">
        <v>531</v>
      </c>
      <c r="O2212">
        <v>560</v>
      </c>
      <c r="P2212">
        <v>595</v>
      </c>
      <c r="Q2212">
        <v>570</v>
      </c>
      <c r="R2212">
        <v>650</v>
      </c>
      <c r="S2212">
        <v>641</v>
      </c>
      <c r="T2212">
        <v>772</v>
      </c>
      <c r="U2212">
        <v>812</v>
      </c>
      <c r="V2212">
        <v>829</v>
      </c>
      <c r="W2212">
        <v>664</v>
      </c>
      <c r="X2212">
        <v>635</v>
      </c>
      <c r="Y2212">
        <v>633</v>
      </c>
    </row>
    <row r="2213" spans="1:25" x14ac:dyDescent="0.3">
      <c r="A2213" t="s">
        <v>4</v>
      </c>
      <c r="B2213" t="s">
        <v>3</v>
      </c>
      <c r="C2213" t="s">
        <v>245</v>
      </c>
      <c r="D2213" t="s">
        <v>306</v>
      </c>
      <c r="E2213">
        <v>26</v>
      </c>
      <c r="F2213">
        <v>552</v>
      </c>
      <c r="G2213">
        <v>526</v>
      </c>
      <c r="H2213">
        <v>475</v>
      </c>
      <c r="I2213">
        <v>466</v>
      </c>
      <c r="J2213">
        <v>528</v>
      </c>
      <c r="K2213">
        <v>567</v>
      </c>
      <c r="L2213">
        <v>570</v>
      </c>
      <c r="M2213">
        <v>561</v>
      </c>
      <c r="N2213">
        <v>546</v>
      </c>
      <c r="O2213">
        <v>510</v>
      </c>
      <c r="P2213">
        <v>557</v>
      </c>
      <c r="Q2213">
        <v>583</v>
      </c>
      <c r="R2213">
        <v>575</v>
      </c>
      <c r="S2213">
        <v>645</v>
      </c>
      <c r="T2213">
        <v>622</v>
      </c>
      <c r="U2213">
        <v>765</v>
      </c>
      <c r="V2213">
        <v>805</v>
      </c>
      <c r="W2213">
        <v>810</v>
      </c>
      <c r="X2213">
        <v>656</v>
      </c>
      <c r="Y2213">
        <v>623</v>
      </c>
    </row>
    <row r="2214" spans="1:25" x14ac:dyDescent="0.3">
      <c r="A2214" t="s">
        <v>4</v>
      </c>
      <c r="B2214" t="s">
        <v>3</v>
      </c>
      <c r="C2214" t="s">
        <v>245</v>
      </c>
      <c r="D2214" t="s">
        <v>306</v>
      </c>
      <c r="E2214">
        <v>27</v>
      </c>
      <c r="F2214">
        <v>528</v>
      </c>
      <c r="G2214">
        <v>548</v>
      </c>
      <c r="H2214">
        <v>520</v>
      </c>
      <c r="I2214">
        <v>474</v>
      </c>
      <c r="J2214">
        <v>463</v>
      </c>
      <c r="K2214">
        <v>517</v>
      </c>
      <c r="L2214">
        <v>548</v>
      </c>
      <c r="M2214">
        <v>542</v>
      </c>
      <c r="N2214">
        <v>519</v>
      </c>
      <c r="O2214">
        <v>532</v>
      </c>
      <c r="P2214">
        <v>491</v>
      </c>
      <c r="Q2214">
        <v>541</v>
      </c>
      <c r="R2214">
        <v>577</v>
      </c>
      <c r="S2214">
        <v>583</v>
      </c>
      <c r="T2214">
        <v>621</v>
      </c>
      <c r="U2214">
        <v>616</v>
      </c>
      <c r="V2214">
        <v>732</v>
      </c>
      <c r="W2214">
        <v>774</v>
      </c>
      <c r="X2214">
        <v>790</v>
      </c>
      <c r="Y2214">
        <v>658</v>
      </c>
    </row>
    <row r="2215" spans="1:25" x14ac:dyDescent="0.3">
      <c r="A2215" t="s">
        <v>4</v>
      </c>
      <c r="B2215" t="s">
        <v>3</v>
      </c>
      <c r="C2215" t="s">
        <v>245</v>
      </c>
      <c r="D2215" t="s">
        <v>306</v>
      </c>
      <c r="E2215">
        <v>28</v>
      </c>
      <c r="F2215">
        <v>566</v>
      </c>
      <c r="G2215">
        <v>545</v>
      </c>
      <c r="H2215">
        <v>553</v>
      </c>
      <c r="I2215">
        <v>500</v>
      </c>
      <c r="J2215">
        <v>463</v>
      </c>
      <c r="K2215">
        <v>466</v>
      </c>
      <c r="L2215">
        <v>509</v>
      </c>
      <c r="M2215">
        <v>531</v>
      </c>
      <c r="N2215">
        <v>514</v>
      </c>
      <c r="O2215">
        <v>505</v>
      </c>
      <c r="P2215">
        <v>511</v>
      </c>
      <c r="Q2215">
        <v>471</v>
      </c>
      <c r="R2215">
        <v>511</v>
      </c>
      <c r="S2215">
        <v>571</v>
      </c>
      <c r="T2215">
        <v>565</v>
      </c>
      <c r="U2215">
        <v>599</v>
      </c>
      <c r="V2215">
        <v>616</v>
      </c>
      <c r="W2215">
        <v>712</v>
      </c>
      <c r="X2215">
        <v>772</v>
      </c>
      <c r="Y2215">
        <v>795</v>
      </c>
    </row>
    <row r="2216" spans="1:25" x14ac:dyDescent="0.3">
      <c r="A2216" t="s">
        <v>4</v>
      </c>
      <c r="B2216" t="s">
        <v>3</v>
      </c>
      <c r="C2216" t="s">
        <v>245</v>
      </c>
      <c r="D2216" t="s">
        <v>306</v>
      </c>
      <c r="E2216">
        <v>29</v>
      </c>
      <c r="F2216">
        <v>646</v>
      </c>
      <c r="G2216">
        <v>591</v>
      </c>
      <c r="H2216">
        <v>557</v>
      </c>
      <c r="I2216">
        <v>560</v>
      </c>
      <c r="J2216">
        <v>485</v>
      </c>
      <c r="K2216">
        <v>456</v>
      </c>
      <c r="L2216">
        <v>469</v>
      </c>
      <c r="M2216">
        <v>497</v>
      </c>
      <c r="N2216">
        <v>518</v>
      </c>
      <c r="O2216">
        <v>506</v>
      </c>
      <c r="P2216">
        <v>523</v>
      </c>
      <c r="Q2216">
        <v>512</v>
      </c>
      <c r="R2216">
        <v>464</v>
      </c>
      <c r="S2216">
        <v>507</v>
      </c>
      <c r="T2216">
        <v>573</v>
      </c>
      <c r="U2216">
        <v>542</v>
      </c>
      <c r="V2216">
        <v>585</v>
      </c>
      <c r="W2216">
        <v>614</v>
      </c>
      <c r="X2216">
        <v>703</v>
      </c>
      <c r="Y2216">
        <v>765</v>
      </c>
    </row>
    <row r="2217" spans="1:25" x14ac:dyDescent="0.3">
      <c r="A2217" t="s">
        <v>4</v>
      </c>
      <c r="B2217" t="s">
        <v>3</v>
      </c>
      <c r="C2217" t="s">
        <v>245</v>
      </c>
      <c r="D2217" t="s">
        <v>306</v>
      </c>
      <c r="E2217">
        <v>30</v>
      </c>
      <c r="F2217">
        <v>670</v>
      </c>
      <c r="G2217">
        <v>645</v>
      </c>
      <c r="H2217">
        <v>593</v>
      </c>
      <c r="I2217">
        <v>561</v>
      </c>
      <c r="J2217">
        <v>555</v>
      </c>
      <c r="K2217">
        <v>507</v>
      </c>
      <c r="L2217">
        <v>453</v>
      </c>
      <c r="M2217">
        <v>476</v>
      </c>
      <c r="N2217">
        <v>490</v>
      </c>
      <c r="O2217">
        <v>505</v>
      </c>
      <c r="P2217">
        <v>501</v>
      </c>
      <c r="Q2217">
        <v>503</v>
      </c>
      <c r="R2217">
        <v>501</v>
      </c>
      <c r="S2217">
        <v>447</v>
      </c>
      <c r="T2217">
        <v>501</v>
      </c>
      <c r="U2217">
        <v>581</v>
      </c>
      <c r="V2217">
        <v>552</v>
      </c>
      <c r="W2217">
        <v>587</v>
      </c>
      <c r="X2217">
        <v>628</v>
      </c>
      <c r="Y2217">
        <v>692</v>
      </c>
    </row>
    <row r="2218" spans="1:25" x14ac:dyDescent="0.3">
      <c r="A2218" t="s">
        <v>4</v>
      </c>
      <c r="B2218" t="s">
        <v>3</v>
      </c>
      <c r="C2218" t="s">
        <v>245</v>
      </c>
      <c r="D2218" t="s">
        <v>306</v>
      </c>
      <c r="E2218">
        <v>31</v>
      </c>
      <c r="F2218">
        <v>692</v>
      </c>
      <c r="G2218">
        <v>665</v>
      </c>
      <c r="H2218">
        <v>653</v>
      </c>
      <c r="I2218">
        <v>605</v>
      </c>
      <c r="J2218">
        <v>555</v>
      </c>
      <c r="K2218">
        <v>558</v>
      </c>
      <c r="L2218">
        <v>498</v>
      </c>
      <c r="M2218">
        <v>439</v>
      </c>
      <c r="N2218">
        <v>478</v>
      </c>
      <c r="O2218">
        <v>484</v>
      </c>
      <c r="P2218">
        <v>491</v>
      </c>
      <c r="Q2218">
        <v>502</v>
      </c>
      <c r="R2218">
        <v>485</v>
      </c>
      <c r="S2218">
        <v>483</v>
      </c>
      <c r="T2218">
        <v>454</v>
      </c>
      <c r="U2218">
        <v>500</v>
      </c>
      <c r="V2218">
        <v>602</v>
      </c>
      <c r="W2218">
        <v>545</v>
      </c>
      <c r="X2218">
        <v>586</v>
      </c>
      <c r="Y2218">
        <v>600</v>
      </c>
    </row>
    <row r="2219" spans="1:25" x14ac:dyDescent="0.3">
      <c r="A2219" t="s">
        <v>4</v>
      </c>
      <c r="B2219" t="s">
        <v>3</v>
      </c>
      <c r="C2219" t="s">
        <v>245</v>
      </c>
      <c r="D2219" t="s">
        <v>306</v>
      </c>
      <c r="E2219">
        <v>32</v>
      </c>
      <c r="F2219">
        <v>671</v>
      </c>
      <c r="G2219">
        <v>697</v>
      </c>
      <c r="H2219">
        <v>672</v>
      </c>
      <c r="I2219">
        <v>675</v>
      </c>
      <c r="J2219">
        <v>616</v>
      </c>
      <c r="K2219">
        <v>578</v>
      </c>
      <c r="L2219">
        <v>556</v>
      </c>
      <c r="M2219">
        <v>516</v>
      </c>
      <c r="N2219">
        <v>442</v>
      </c>
      <c r="O2219">
        <v>494</v>
      </c>
      <c r="P2219">
        <v>478</v>
      </c>
      <c r="Q2219">
        <v>494</v>
      </c>
      <c r="R2219">
        <v>514</v>
      </c>
      <c r="S2219">
        <v>502</v>
      </c>
      <c r="T2219">
        <v>488</v>
      </c>
      <c r="U2219">
        <v>448</v>
      </c>
      <c r="V2219">
        <v>491</v>
      </c>
      <c r="W2219">
        <v>601</v>
      </c>
      <c r="X2219">
        <v>567</v>
      </c>
      <c r="Y2219">
        <v>594</v>
      </c>
    </row>
    <row r="2220" spans="1:25" x14ac:dyDescent="0.3">
      <c r="A2220" t="s">
        <v>4</v>
      </c>
      <c r="B2220" t="s">
        <v>3</v>
      </c>
      <c r="C2220" t="s">
        <v>245</v>
      </c>
      <c r="D2220" t="s">
        <v>306</v>
      </c>
      <c r="E2220">
        <v>33</v>
      </c>
      <c r="F2220">
        <v>745</v>
      </c>
      <c r="G2220">
        <v>698</v>
      </c>
      <c r="H2220">
        <v>704</v>
      </c>
      <c r="I2220">
        <v>674</v>
      </c>
      <c r="J2220">
        <v>675</v>
      </c>
      <c r="K2220">
        <v>623</v>
      </c>
      <c r="L2220">
        <v>604</v>
      </c>
      <c r="M2220">
        <v>568</v>
      </c>
      <c r="N2220">
        <v>521</v>
      </c>
      <c r="O2220">
        <v>449</v>
      </c>
      <c r="P2220">
        <v>485</v>
      </c>
      <c r="Q2220">
        <v>479</v>
      </c>
      <c r="R2220">
        <v>499</v>
      </c>
      <c r="S2220">
        <v>503</v>
      </c>
      <c r="T2220">
        <v>502</v>
      </c>
      <c r="U2220">
        <v>495</v>
      </c>
      <c r="V2220">
        <v>452</v>
      </c>
      <c r="W2220">
        <v>479</v>
      </c>
      <c r="X2220">
        <v>596</v>
      </c>
      <c r="Y2220">
        <v>563</v>
      </c>
    </row>
    <row r="2221" spans="1:25" x14ac:dyDescent="0.3">
      <c r="A2221" t="s">
        <v>4</v>
      </c>
      <c r="B2221" t="s">
        <v>3</v>
      </c>
      <c r="C2221" t="s">
        <v>245</v>
      </c>
      <c r="D2221" t="s">
        <v>306</v>
      </c>
      <c r="E2221">
        <v>34</v>
      </c>
      <c r="F2221">
        <v>772</v>
      </c>
      <c r="G2221">
        <v>753</v>
      </c>
      <c r="H2221">
        <v>705</v>
      </c>
      <c r="I2221">
        <v>723</v>
      </c>
      <c r="J2221">
        <v>680</v>
      </c>
      <c r="K2221">
        <v>692</v>
      </c>
      <c r="L2221">
        <v>643</v>
      </c>
      <c r="M2221">
        <v>615</v>
      </c>
      <c r="N2221">
        <v>592</v>
      </c>
      <c r="O2221">
        <v>532</v>
      </c>
      <c r="P2221">
        <v>463</v>
      </c>
      <c r="Q2221">
        <v>491</v>
      </c>
      <c r="R2221">
        <v>462</v>
      </c>
      <c r="S2221">
        <v>519</v>
      </c>
      <c r="T2221">
        <v>487</v>
      </c>
      <c r="U2221">
        <v>507</v>
      </c>
      <c r="V2221">
        <v>503</v>
      </c>
      <c r="W2221">
        <v>434</v>
      </c>
      <c r="X2221">
        <v>489</v>
      </c>
      <c r="Y2221">
        <v>611</v>
      </c>
    </row>
    <row r="2222" spans="1:25" x14ac:dyDescent="0.3">
      <c r="A2222" t="s">
        <v>4</v>
      </c>
      <c r="B2222" t="s">
        <v>3</v>
      </c>
      <c r="C2222" t="s">
        <v>245</v>
      </c>
      <c r="D2222" t="s">
        <v>306</v>
      </c>
      <c r="E2222">
        <v>35</v>
      </c>
      <c r="F2222">
        <v>766</v>
      </c>
      <c r="G2222">
        <v>770</v>
      </c>
      <c r="H2222">
        <v>763</v>
      </c>
      <c r="I2222">
        <v>735</v>
      </c>
      <c r="J2222">
        <v>741</v>
      </c>
      <c r="K2222">
        <v>700</v>
      </c>
      <c r="L2222">
        <v>714</v>
      </c>
      <c r="M2222">
        <v>659</v>
      </c>
      <c r="N2222">
        <v>604</v>
      </c>
      <c r="O2222">
        <v>587</v>
      </c>
      <c r="P2222">
        <v>552</v>
      </c>
      <c r="Q2222">
        <v>466</v>
      </c>
      <c r="R2222">
        <v>490</v>
      </c>
      <c r="S2222">
        <v>461</v>
      </c>
      <c r="T2222">
        <v>526</v>
      </c>
      <c r="U2222">
        <v>495</v>
      </c>
      <c r="V2222">
        <v>513</v>
      </c>
      <c r="W2222">
        <v>506</v>
      </c>
      <c r="X2222">
        <v>450</v>
      </c>
      <c r="Y2222">
        <v>503</v>
      </c>
    </row>
    <row r="2223" spans="1:25" x14ac:dyDescent="0.3">
      <c r="A2223" t="s">
        <v>4</v>
      </c>
      <c r="B2223" t="s">
        <v>3</v>
      </c>
      <c r="C2223" t="s">
        <v>245</v>
      </c>
      <c r="D2223" t="s">
        <v>306</v>
      </c>
      <c r="E2223">
        <v>36</v>
      </c>
      <c r="F2223">
        <v>828</v>
      </c>
      <c r="G2223">
        <v>766</v>
      </c>
      <c r="H2223">
        <v>784</v>
      </c>
      <c r="I2223">
        <v>767</v>
      </c>
      <c r="J2223">
        <v>737</v>
      </c>
      <c r="K2223">
        <v>744</v>
      </c>
      <c r="L2223">
        <v>728</v>
      </c>
      <c r="M2223">
        <v>732</v>
      </c>
      <c r="N2223">
        <v>658</v>
      </c>
      <c r="O2223">
        <v>612</v>
      </c>
      <c r="P2223">
        <v>583</v>
      </c>
      <c r="Q2223">
        <v>543</v>
      </c>
      <c r="R2223">
        <v>467</v>
      </c>
      <c r="S2223">
        <v>498</v>
      </c>
      <c r="T2223">
        <v>454</v>
      </c>
      <c r="U2223">
        <v>521</v>
      </c>
      <c r="V2223">
        <v>498</v>
      </c>
      <c r="W2223">
        <v>519</v>
      </c>
      <c r="X2223">
        <v>511</v>
      </c>
      <c r="Y2223">
        <v>451</v>
      </c>
    </row>
    <row r="2224" spans="1:25" x14ac:dyDescent="0.3">
      <c r="A2224" t="s">
        <v>4</v>
      </c>
      <c r="B2224" t="s">
        <v>3</v>
      </c>
      <c r="C2224" t="s">
        <v>245</v>
      </c>
      <c r="D2224" t="s">
        <v>306</v>
      </c>
      <c r="E2224">
        <v>37</v>
      </c>
      <c r="F2224">
        <v>819</v>
      </c>
      <c r="G2224">
        <v>842</v>
      </c>
      <c r="H2224">
        <v>787</v>
      </c>
      <c r="I2224">
        <v>781</v>
      </c>
      <c r="J2224">
        <v>761</v>
      </c>
      <c r="K2224">
        <v>751</v>
      </c>
      <c r="L2224">
        <v>758</v>
      </c>
      <c r="M2224">
        <v>732</v>
      </c>
      <c r="N2224">
        <v>732</v>
      </c>
      <c r="O2224">
        <v>657</v>
      </c>
      <c r="P2224">
        <v>635</v>
      </c>
      <c r="Q2224">
        <v>582</v>
      </c>
      <c r="R2224">
        <v>545</v>
      </c>
      <c r="S2224">
        <v>468</v>
      </c>
      <c r="T2224">
        <v>500</v>
      </c>
      <c r="U2224">
        <v>448</v>
      </c>
      <c r="V2224">
        <v>521</v>
      </c>
      <c r="W2224">
        <v>492</v>
      </c>
      <c r="X2224">
        <v>519</v>
      </c>
      <c r="Y2224">
        <v>521</v>
      </c>
    </row>
    <row r="2225" spans="1:25" x14ac:dyDescent="0.3">
      <c r="A2225" t="s">
        <v>4</v>
      </c>
      <c r="B2225" t="s">
        <v>3</v>
      </c>
      <c r="C2225" t="s">
        <v>245</v>
      </c>
      <c r="D2225" t="s">
        <v>306</v>
      </c>
      <c r="E2225">
        <v>38</v>
      </c>
      <c r="F2225">
        <v>771</v>
      </c>
      <c r="G2225">
        <v>828</v>
      </c>
      <c r="H2225">
        <v>867</v>
      </c>
      <c r="I2225">
        <v>798</v>
      </c>
      <c r="J2225">
        <v>780</v>
      </c>
      <c r="K2225">
        <v>759</v>
      </c>
      <c r="L2225">
        <v>766</v>
      </c>
      <c r="M2225">
        <v>756</v>
      </c>
      <c r="N2225">
        <v>730</v>
      </c>
      <c r="O2225">
        <v>724</v>
      </c>
      <c r="P2225">
        <v>648</v>
      </c>
      <c r="Q2225">
        <v>617</v>
      </c>
      <c r="R2225">
        <v>590</v>
      </c>
      <c r="S2225">
        <v>544</v>
      </c>
      <c r="T2225">
        <v>472</v>
      </c>
      <c r="U2225">
        <v>507</v>
      </c>
      <c r="V2225">
        <v>459</v>
      </c>
      <c r="W2225">
        <v>522</v>
      </c>
      <c r="X2225">
        <v>517</v>
      </c>
      <c r="Y2225">
        <v>525</v>
      </c>
    </row>
    <row r="2226" spans="1:25" x14ac:dyDescent="0.3">
      <c r="A2226" t="s">
        <v>4</v>
      </c>
      <c r="B2226" t="s">
        <v>3</v>
      </c>
      <c r="C2226" t="s">
        <v>245</v>
      </c>
      <c r="D2226" t="s">
        <v>306</v>
      </c>
      <c r="E2226">
        <v>39</v>
      </c>
      <c r="F2226">
        <v>760</v>
      </c>
      <c r="G2226">
        <v>786</v>
      </c>
      <c r="H2226">
        <v>857</v>
      </c>
      <c r="I2226">
        <v>861</v>
      </c>
      <c r="J2226">
        <v>824</v>
      </c>
      <c r="K2226">
        <v>781</v>
      </c>
      <c r="L2226">
        <v>777</v>
      </c>
      <c r="M2226">
        <v>784</v>
      </c>
      <c r="N2226">
        <v>752</v>
      </c>
      <c r="O2226">
        <v>737</v>
      </c>
      <c r="P2226">
        <v>714</v>
      </c>
      <c r="Q2226">
        <v>653</v>
      </c>
      <c r="R2226">
        <v>626</v>
      </c>
      <c r="S2226">
        <v>589</v>
      </c>
      <c r="T2226">
        <v>532</v>
      </c>
      <c r="U2226">
        <v>484</v>
      </c>
      <c r="V2226">
        <v>516</v>
      </c>
      <c r="W2226">
        <v>473</v>
      </c>
      <c r="X2226">
        <v>522</v>
      </c>
      <c r="Y2226">
        <v>519</v>
      </c>
    </row>
    <row r="2227" spans="1:25" x14ac:dyDescent="0.3">
      <c r="A2227" t="s">
        <v>4</v>
      </c>
      <c r="B2227" t="s">
        <v>3</v>
      </c>
      <c r="C2227" t="s">
        <v>245</v>
      </c>
      <c r="D2227" t="s">
        <v>306</v>
      </c>
      <c r="E2227">
        <v>40</v>
      </c>
      <c r="F2227">
        <v>768</v>
      </c>
      <c r="G2227">
        <v>774</v>
      </c>
      <c r="H2227">
        <v>796</v>
      </c>
      <c r="I2227">
        <v>855</v>
      </c>
      <c r="J2227">
        <v>865</v>
      </c>
      <c r="K2227">
        <v>840</v>
      </c>
      <c r="L2227">
        <v>792</v>
      </c>
      <c r="M2227">
        <v>781</v>
      </c>
      <c r="N2227">
        <v>782</v>
      </c>
      <c r="O2227">
        <v>761</v>
      </c>
      <c r="P2227">
        <v>748</v>
      </c>
      <c r="Q2227">
        <v>708</v>
      </c>
      <c r="R2227">
        <v>656</v>
      </c>
      <c r="S2227">
        <v>626</v>
      </c>
      <c r="T2227">
        <v>584</v>
      </c>
      <c r="U2227">
        <v>536</v>
      </c>
      <c r="V2227">
        <v>481</v>
      </c>
      <c r="W2227">
        <v>513</v>
      </c>
      <c r="X2227">
        <v>463</v>
      </c>
      <c r="Y2227">
        <v>513</v>
      </c>
    </row>
    <row r="2228" spans="1:25" x14ac:dyDescent="0.3">
      <c r="A2228" t="s">
        <v>4</v>
      </c>
      <c r="B2228" t="s">
        <v>3</v>
      </c>
      <c r="C2228" t="s">
        <v>245</v>
      </c>
      <c r="D2228" t="s">
        <v>306</v>
      </c>
      <c r="E2228">
        <v>41</v>
      </c>
      <c r="F2228">
        <v>759</v>
      </c>
      <c r="G2228">
        <v>783</v>
      </c>
      <c r="H2228">
        <v>798</v>
      </c>
      <c r="I2228">
        <v>802</v>
      </c>
      <c r="J2228">
        <v>848</v>
      </c>
      <c r="K2228">
        <v>858</v>
      </c>
      <c r="L2228">
        <v>846</v>
      </c>
      <c r="M2228">
        <v>793</v>
      </c>
      <c r="N2228">
        <v>783</v>
      </c>
      <c r="O2228">
        <v>781</v>
      </c>
      <c r="P2228">
        <v>761</v>
      </c>
      <c r="Q2228">
        <v>761</v>
      </c>
      <c r="R2228">
        <v>709</v>
      </c>
      <c r="S2228">
        <v>637</v>
      </c>
      <c r="T2228">
        <v>636</v>
      </c>
      <c r="U2228">
        <v>578</v>
      </c>
      <c r="V2228">
        <v>536</v>
      </c>
      <c r="W2228">
        <v>475</v>
      </c>
      <c r="X2228">
        <v>534</v>
      </c>
      <c r="Y2228">
        <v>461</v>
      </c>
    </row>
    <row r="2229" spans="1:25" x14ac:dyDescent="0.3">
      <c r="A2229" t="s">
        <v>4</v>
      </c>
      <c r="B2229" t="s">
        <v>3</v>
      </c>
      <c r="C2229" t="s">
        <v>245</v>
      </c>
      <c r="D2229" t="s">
        <v>306</v>
      </c>
      <c r="E2229">
        <v>42</v>
      </c>
      <c r="F2229">
        <v>735</v>
      </c>
      <c r="G2229">
        <v>758</v>
      </c>
      <c r="H2229">
        <v>772</v>
      </c>
      <c r="I2229">
        <v>810</v>
      </c>
      <c r="J2229">
        <v>816</v>
      </c>
      <c r="K2229">
        <v>851</v>
      </c>
      <c r="L2229">
        <v>854</v>
      </c>
      <c r="M2229">
        <v>851</v>
      </c>
      <c r="N2229">
        <v>793</v>
      </c>
      <c r="O2229">
        <v>784</v>
      </c>
      <c r="P2229">
        <v>782</v>
      </c>
      <c r="Q2229">
        <v>747</v>
      </c>
      <c r="R2229">
        <v>753</v>
      </c>
      <c r="S2229">
        <v>707</v>
      </c>
      <c r="T2229">
        <v>635</v>
      </c>
      <c r="U2229">
        <v>635</v>
      </c>
      <c r="V2229">
        <v>585</v>
      </c>
      <c r="W2229">
        <v>548</v>
      </c>
      <c r="X2229">
        <v>491</v>
      </c>
      <c r="Y2229">
        <v>534</v>
      </c>
    </row>
    <row r="2230" spans="1:25" x14ac:dyDescent="0.3">
      <c r="A2230" t="s">
        <v>4</v>
      </c>
      <c r="B2230" t="s">
        <v>3</v>
      </c>
      <c r="C2230" t="s">
        <v>245</v>
      </c>
      <c r="D2230" t="s">
        <v>306</v>
      </c>
      <c r="E2230">
        <v>43</v>
      </c>
      <c r="F2230">
        <v>753</v>
      </c>
      <c r="G2230">
        <v>736</v>
      </c>
      <c r="H2230">
        <v>762</v>
      </c>
      <c r="I2230">
        <v>771</v>
      </c>
      <c r="J2230">
        <v>793</v>
      </c>
      <c r="K2230">
        <v>818</v>
      </c>
      <c r="L2230">
        <v>855</v>
      </c>
      <c r="M2230">
        <v>854</v>
      </c>
      <c r="N2230">
        <v>865</v>
      </c>
      <c r="O2230">
        <v>788</v>
      </c>
      <c r="P2230">
        <v>776</v>
      </c>
      <c r="Q2230">
        <v>790</v>
      </c>
      <c r="R2230">
        <v>754</v>
      </c>
      <c r="S2230">
        <v>765</v>
      </c>
      <c r="T2230">
        <v>724</v>
      </c>
      <c r="U2230">
        <v>647</v>
      </c>
      <c r="V2230">
        <v>637</v>
      </c>
      <c r="W2230">
        <v>586</v>
      </c>
      <c r="X2230">
        <v>548</v>
      </c>
      <c r="Y2230">
        <v>488</v>
      </c>
    </row>
    <row r="2231" spans="1:25" x14ac:dyDescent="0.3">
      <c r="A2231" t="s">
        <v>4</v>
      </c>
      <c r="B2231" t="s">
        <v>3</v>
      </c>
      <c r="C2231" t="s">
        <v>245</v>
      </c>
      <c r="D2231" t="s">
        <v>306</v>
      </c>
      <c r="E2231">
        <v>44</v>
      </c>
      <c r="F2231">
        <v>712</v>
      </c>
      <c r="G2231">
        <v>751</v>
      </c>
      <c r="H2231">
        <v>734</v>
      </c>
      <c r="I2231">
        <v>764</v>
      </c>
      <c r="J2231">
        <v>791</v>
      </c>
      <c r="K2231">
        <v>788</v>
      </c>
      <c r="L2231">
        <v>839</v>
      </c>
      <c r="M2231">
        <v>862</v>
      </c>
      <c r="N2231">
        <v>858</v>
      </c>
      <c r="O2231">
        <v>878</v>
      </c>
      <c r="P2231">
        <v>785</v>
      </c>
      <c r="Q2231">
        <v>782</v>
      </c>
      <c r="R2231">
        <v>779</v>
      </c>
      <c r="S2231">
        <v>749</v>
      </c>
      <c r="T2231">
        <v>769</v>
      </c>
      <c r="U2231">
        <v>728</v>
      </c>
      <c r="V2231">
        <v>644</v>
      </c>
      <c r="W2231">
        <v>636</v>
      </c>
      <c r="X2231">
        <v>578</v>
      </c>
      <c r="Y2231">
        <v>563</v>
      </c>
    </row>
    <row r="2232" spans="1:25" x14ac:dyDescent="0.3">
      <c r="A2232" t="s">
        <v>4</v>
      </c>
      <c r="B2232" t="s">
        <v>3</v>
      </c>
      <c r="C2232" t="s">
        <v>245</v>
      </c>
      <c r="D2232" t="s">
        <v>306</v>
      </c>
      <c r="E2232">
        <v>45</v>
      </c>
      <c r="F2232">
        <v>688</v>
      </c>
      <c r="G2232">
        <v>712</v>
      </c>
      <c r="H2232">
        <v>750</v>
      </c>
      <c r="I2232">
        <v>731</v>
      </c>
      <c r="J2232">
        <v>760</v>
      </c>
      <c r="K2232">
        <v>799</v>
      </c>
      <c r="L2232">
        <v>787</v>
      </c>
      <c r="M2232">
        <v>827</v>
      </c>
      <c r="N2232">
        <v>856</v>
      </c>
      <c r="O2232">
        <v>858</v>
      </c>
      <c r="P2232">
        <v>889</v>
      </c>
      <c r="Q2232">
        <v>790</v>
      </c>
      <c r="R2232">
        <v>787</v>
      </c>
      <c r="S2232">
        <v>784</v>
      </c>
      <c r="T2232">
        <v>759</v>
      </c>
      <c r="U2232">
        <v>783</v>
      </c>
      <c r="V2232">
        <v>714</v>
      </c>
      <c r="W2232">
        <v>660</v>
      </c>
      <c r="X2232">
        <v>636</v>
      </c>
      <c r="Y2232">
        <v>586</v>
      </c>
    </row>
    <row r="2233" spans="1:25" x14ac:dyDescent="0.3">
      <c r="A2233" t="s">
        <v>4</v>
      </c>
      <c r="B2233" t="s">
        <v>3</v>
      </c>
      <c r="C2233" t="s">
        <v>245</v>
      </c>
      <c r="D2233" t="s">
        <v>306</v>
      </c>
      <c r="E2233">
        <v>46</v>
      </c>
      <c r="F2233">
        <v>674</v>
      </c>
      <c r="G2233">
        <v>698</v>
      </c>
      <c r="H2233">
        <v>732</v>
      </c>
      <c r="I2233">
        <v>768</v>
      </c>
      <c r="J2233">
        <v>734</v>
      </c>
      <c r="K2233">
        <v>755</v>
      </c>
      <c r="L2233">
        <v>796</v>
      </c>
      <c r="M2233">
        <v>794</v>
      </c>
      <c r="N2233">
        <v>826</v>
      </c>
      <c r="O2233">
        <v>849</v>
      </c>
      <c r="P2233">
        <v>858</v>
      </c>
      <c r="Q2233">
        <v>885</v>
      </c>
      <c r="R2233">
        <v>784</v>
      </c>
      <c r="S2233">
        <v>787</v>
      </c>
      <c r="T2233">
        <v>791</v>
      </c>
      <c r="U2233">
        <v>762</v>
      </c>
      <c r="V2233">
        <v>790</v>
      </c>
      <c r="W2233">
        <v>718</v>
      </c>
      <c r="X2233">
        <v>678</v>
      </c>
      <c r="Y2233">
        <v>650</v>
      </c>
    </row>
    <row r="2234" spans="1:25" x14ac:dyDescent="0.3">
      <c r="A2234" t="s">
        <v>4</v>
      </c>
      <c r="B2234" t="s">
        <v>3</v>
      </c>
      <c r="C2234" t="s">
        <v>245</v>
      </c>
      <c r="D2234" t="s">
        <v>306</v>
      </c>
      <c r="E2234">
        <v>47</v>
      </c>
      <c r="F2234">
        <v>684</v>
      </c>
      <c r="G2234">
        <v>682</v>
      </c>
      <c r="H2234">
        <v>690</v>
      </c>
      <c r="I2234">
        <v>717</v>
      </c>
      <c r="J2234">
        <v>772</v>
      </c>
      <c r="K2234">
        <v>740</v>
      </c>
      <c r="L2234">
        <v>755</v>
      </c>
      <c r="M2234">
        <v>792</v>
      </c>
      <c r="N2234">
        <v>793</v>
      </c>
      <c r="O2234">
        <v>832</v>
      </c>
      <c r="P2234">
        <v>855</v>
      </c>
      <c r="Q2234">
        <v>852</v>
      </c>
      <c r="R2234">
        <v>891</v>
      </c>
      <c r="S2234">
        <v>781</v>
      </c>
      <c r="T2234">
        <v>791</v>
      </c>
      <c r="U2234">
        <v>803</v>
      </c>
      <c r="V2234">
        <v>750</v>
      </c>
      <c r="W2234">
        <v>783</v>
      </c>
      <c r="X2234">
        <v>718</v>
      </c>
      <c r="Y2234">
        <v>666</v>
      </c>
    </row>
    <row r="2235" spans="1:25" x14ac:dyDescent="0.3">
      <c r="A2235" t="s">
        <v>4</v>
      </c>
      <c r="B2235" t="s">
        <v>3</v>
      </c>
      <c r="C2235" t="s">
        <v>245</v>
      </c>
      <c r="D2235" t="s">
        <v>306</v>
      </c>
      <c r="E2235">
        <v>48</v>
      </c>
      <c r="F2235">
        <v>693</v>
      </c>
      <c r="G2235">
        <v>676</v>
      </c>
      <c r="H2235">
        <v>677</v>
      </c>
      <c r="I2235">
        <v>697</v>
      </c>
      <c r="J2235">
        <v>715</v>
      </c>
      <c r="K2235">
        <v>778</v>
      </c>
      <c r="L2235">
        <v>742</v>
      </c>
      <c r="M2235">
        <v>743</v>
      </c>
      <c r="N2235">
        <v>797</v>
      </c>
      <c r="O2235">
        <v>795</v>
      </c>
      <c r="P2235">
        <v>831</v>
      </c>
      <c r="Q2235">
        <v>848</v>
      </c>
      <c r="R2235">
        <v>855</v>
      </c>
      <c r="S2235">
        <v>889</v>
      </c>
      <c r="T2235">
        <v>789</v>
      </c>
      <c r="U2235">
        <v>783</v>
      </c>
      <c r="V2235">
        <v>803</v>
      </c>
      <c r="W2235">
        <v>740</v>
      </c>
      <c r="X2235">
        <v>787</v>
      </c>
      <c r="Y2235">
        <v>718</v>
      </c>
    </row>
    <row r="2236" spans="1:25" x14ac:dyDescent="0.3">
      <c r="A2236" t="s">
        <v>4</v>
      </c>
      <c r="B2236" t="s">
        <v>3</v>
      </c>
      <c r="C2236" t="s">
        <v>245</v>
      </c>
      <c r="D2236" t="s">
        <v>306</v>
      </c>
      <c r="E2236">
        <v>49</v>
      </c>
      <c r="F2236">
        <v>675</v>
      </c>
      <c r="G2236">
        <v>692</v>
      </c>
      <c r="H2236">
        <v>678</v>
      </c>
      <c r="I2236">
        <v>677</v>
      </c>
      <c r="J2236">
        <v>690</v>
      </c>
      <c r="K2236">
        <v>717</v>
      </c>
      <c r="L2236">
        <v>785</v>
      </c>
      <c r="M2236">
        <v>738</v>
      </c>
      <c r="N2236">
        <v>749</v>
      </c>
      <c r="O2236">
        <v>797</v>
      </c>
      <c r="P2236">
        <v>805</v>
      </c>
      <c r="Q2236">
        <v>831</v>
      </c>
      <c r="R2236">
        <v>851</v>
      </c>
      <c r="S2236">
        <v>846</v>
      </c>
      <c r="T2236">
        <v>894</v>
      </c>
      <c r="U2236">
        <v>795</v>
      </c>
      <c r="V2236">
        <v>771</v>
      </c>
      <c r="W2236">
        <v>817</v>
      </c>
      <c r="X2236">
        <v>763</v>
      </c>
      <c r="Y2236">
        <v>797</v>
      </c>
    </row>
    <row r="2237" spans="1:25" x14ac:dyDescent="0.3">
      <c r="A2237" t="s">
        <v>4</v>
      </c>
      <c r="B2237" t="s">
        <v>3</v>
      </c>
      <c r="C2237" t="s">
        <v>245</v>
      </c>
      <c r="D2237" t="s">
        <v>306</v>
      </c>
      <c r="E2237">
        <v>50</v>
      </c>
      <c r="F2237">
        <v>720</v>
      </c>
      <c r="G2237">
        <v>668</v>
      </c>
      <c r="H2237">
        <v>692</v>
      </c>
      <c r="I2237">
        <v>667</v>
      </c>
      <c r="J2237">
        <v>672</v>
      </c>
      <c r="K2237">
        <v>687</v>
      </c>
      <c r="L2237">
        <v>713</v>
      </c>
      <c r="M2237">
        <v>787</v>
      </c>
      <c r="N2237">
        <v>733</v>
      </c>
      <c r="O2237">
        <v>761</v>
      </c>
      <c r="P2237">
        <v>803</v>
      </c>
      <c r="Q2237">
        <v>800</v>
      </c>
      <c r="R2237">
        <v>824</v>
      </c>
      <c r="S2237">
        <v>847</v>
      </c>
      <c r="T2237">
        <v>858</v>
      </c>
      <c r="U2237">
        <v>889</v>
      </c>
      <c r="V2237">
        <v>793</v>
      </c>
      <c r="W2237">
        <v>778</v>
      </c>
      <c r="X2237">
        <v>817</v>
      </c>
      <c r="Y2237">
        <v>763</v>
      </c>
    </row>
    <row r="2238" spans="1:25" x14ac:dyDescent="0.3">
      <c r="A2238" t="s">
        <v>4</v>
      </c>
      <c r="B2238" t="s">
        <v>3</v>
      </c>
      <c r="C2238" t="s">
        <v>245</v>
      </c>
      <c r="D2238" t="s">
        <v>306</v>
      </c>
      <c r="E2238">
        <v>51</v>
      </c>
      <c r="F2238">
        <v>767</v>
      </c>
      <c r="G2238">
        <v>707</v>
      </c>
      <c r="H2238">
        <v>670</v>
      </c>
      <c r="I2238">
        <v>698</v>
      </c>
      <c r="J2238">
        <v>660</v>
      </c>
      <c r="K2238">
        <v>678</v>
      </c>
      <c r="L2238">
        <v>688</v>
      </c>
      <c r="M2238">
        <v>714</v>
      </c>
      <c r="N2238">
        <v>789</v>
      </c>
      <c r="O2238">
        <v>743</v>
      </c>
      <c r="P2238">
        <v>762</v>
      </c>
      <c r="Q2238">
        <v>804</v>
      </c>
      <c r="R2238">
        <v>805</v>
      </c>
      <c r="S2238">
        <v>824</v>
      </c>
      <c r="T2238">
        <v>840</v>
      </c>
      <c r="U2238">
        <v>869</v>
      </c>
      <c r="V2238">
        <v>899</v>
      </c>
      <c r="W2238">
        <v>792</v>
      </c>
      <c r="X2238">
        <v>773</v>
      </c>
      <c r="Y2238">
        <v>820</v>
      </c>
    </row>
    <row r="2239" spans="1:25" x14ac:dyDescent="0.3">
      <c r="A2239" t="s">
        <v>4</v>
      </c>
      <c r="B2239" t="s">
        <v>3</v>
      </c>
      <c r="C2239" t="s">
        <v>245</v>
      </c>
      <c r="D2239" t="s">
        <v>306</v>
      </c>
      <c r="E2239">
        <v>52</v>
      </c>
      <c r="F2239">
        <v>795</v>
      </c>
      <c r="G2239">
        <v>763</v>
      </c>
      <c r="H2239">
        <v>711</v>
      </c>
      <c r="I2239">
        <v>671</v>
      </c>
      <c r="J2239">
        <v>696</v>
      </c>
      <c r="K2239">
        <v>655</v>
      </c>
      <c r="L2239">
        <v>674</v>
      </c>
      <c r="M2239">
        <v>677</v>
      </c>
      <c r="N2239">
        <v>707</v>
      </c>
      <c r="O2239">
        <v>789</v>
      </c>
      <c r="P2239">
        <v>739</v>
      </c>
      <c r="Q2239">
        <v>755</v>
      </c>
      <c r="R2239">
        <v>786</v>
      </c>
      <c r="S2239">
        <v>822</v>
      </c>
      <c r="T2239">
        <v>818</v>
      </c>
      <c r="U2239">
        <v>830</v>
      </c>
      <c r="V2239">
        <v>866</v>
      </c>
      <c r="W2239">
        <v>896</v>
      </c>
      <c r="X2239">
        <v>792</v>
      </c>
      <c r="Y2239">
        <v>774</v>
      </c>
    </row>
    <row r="2240" spans="1:25" x14ac:dyDescent="0.3">
      <c r="A2240" t="s">
        <v>4</v>
      </c>
      <c r="B2240" t="s">
        <v>3</v>
      </c>
      <c r="C2240" t="s">
        <v>245</v>
      </c>
      <c r="D2240" t="s">
        <v>306</v>
      </c>
      <c r="E2240">
        <v>53</v>
      </c>
      <c r="F2240">
        <v>821</v>
      </c>
      <c r="G2240">
        <v>791</v>
      </c>
      <c r="H2240">
        <v>748</v>
      </c>
      <c r="I2240">
        <v>714</v>
      </c>
      <c r="J2240">
        <v>671</v>
      </c>
      <c r="K2240">
        <v>701</v>
      </c>
      <c r="L2240">
        <v>657</v>
      </c>
      <c r="M2240">
        <v>666</v>
      </c>
      <c r="N2240">
        <v>680</v>
      </c>
      <c r="O2240">
        <v>710</v>
      </c>
      <c r="P2240">
        <v>783</v>
      </c>
      <c r="Q2240">
        <v>739</v>
      </c>
      <c r="R2240">
        <v>747</v>
      </c>
      <c r="S2240">
        <v>780</v>
      </c>
      <c r="T2240">
        <v>825</v>
      </c>
      <c r="U2240">
        <v>822</v>
      </c>
      <c r="V2240">
        <v>822</v>
      </c>
      <c r="W2240">
        <v>871</v>
      </c>
      <c r="X2240">
        <v>888</v>
      </c>
      <c r="Y2240">
        <v>783</v>
      </c>
    </row>
    <row r="2241" spans="1:25" x14ac:dyDescent="0.3">
      <c r="A2241" t="s">
        <v>4</v>
      </c>
      <c r="B2241" t="s">
        <v>3</v>
      </c>
      <c r="C2241" t="s">
        <v>245</v>
      </c>
      <c r="D2241" t="s">
        <v>306</v>
      </c>
      <c r="E2241">
        <v>54</v>
      </c>
      <c r="F2241">
        <v>873</v>
      </c>
      <c r="G2241">
        <v>821</v>
      </c>
      <c r="H2241">
        <v>787</v>
      </c>
      <c r="I2241">
        <v>749</v>
      </c>
      <c r="J2241">
        <v>714</v>
      </c>
      <c r="K2241">
        <v>664</v>
      </c>
      <c r="L2241">
        <v>701</v>
      </c>
      <c r="M2241">
        <v>645</v>
      </c>
      <c r="N2241">
        <v>659</v>
      </c>
      <c r="O2241">
        <v>680</v>
      </c>
      <c r="P2241">
        <v>712</v>
      </c>
      <c r="Q2241">
        <v>778</v>
      </c>
      <c r="R2241">
        <v>729</v>
      </c>
      <c r="S2241">
        <v>743</v>
      </c>
      <c r="T2241">
        <v>786</v>
      </c>
      <c r="U2241">
        <v>828</v>
      </c>
      <c r="V2241">
        <v>814</v>
      </c>
      <c r="W2241">
        <v>827</v>
      </c>
      <c r="X2241">
        <v>880</v>
      </c>
      <c r="Y2241">
        <v>896</v>
      </c>
    </row>
    <row r="2242" spans="1:25" x14ac:dyDescent="0.3">
      <c r="A2242" t="s">
        <v>4</v>
      </c>
      <c r="B2242" t="s">
        <v>3</v>
      </c>
      <c r="C2242" t="s">
        <v>245</v>
      </c>
      <c r="D2242" t="s">
        <v>306</v>
      </c>
      <c r="E2242">
        <v>55</v>
      </c>
      <c r="F2242">
        <v>755</v>
      </c>
      <c r="G2242">
        <v>879</v>
      </c>
      <c r="H2242">
        <v>822</v>
      </c>
      <c r="I2242">
        <v>783</v>
      </c>
      <c r="J2242">
        <v>756</v>
      </c>
      <c r="K2242">
        <v>708</v>
      </c>
      <c r="L2242">
        <v>665</v>
      </c>
      <c r="M2242">
        <v>701</v>
      </c>
      <c r="N2242">
        <v>651</v>
      </c>
      <c r="O2242">
        <v>654</v>
      </c>
      <c r="P2242">
        <v>669</v>
      </c>
      <c r="Q2242">
        <v>715</v>
      </c>
      <c r="R2242">
        <v>765</v>
      </c>
      <c r="S2242">
        <v>738</v>
      </c>
      <c r="T2242">
        <v>742</v>
      </c>
      <c r="U2242">
        <v>791</v>
      </c>
      <c r="V2242">
        <v>823</v>
      </c>
      <c r="W2242">
        <v>818</v>
      </c>
      <c r="X2242">
        <v>842</v>
      </c>
      <c r="Y2242">
        <v>881</v>
      </c>
    </row>
    <row r="2243" spans="1:25" x14ac:dyDescent="0.3">
      <c r="A2243" t="s">
        <v>4</v>
      </c>
      <c r="B2243" t="s">
        <v>3</v>
      </c>
      <c r="C2243" t="s">
        <v>245</v>
      </c>
      <c r="D2243" t="s">
        <v>306</v>
      </c>
      <c r="E2243">
        <v>56</v>
      </c>
      <c r="F2243">
        <v>716</v>
      </c>
      <c r="G2243">
        <v>746</v>
      </c>
      <c r="H2243">
        <v>869</v>
      </c>
      <c r="I2243">
        <v>821</v>
      </c>
      <c r="J2243">
        <v>787</v>
      </c>
      <c r="K2243">
        <v>760</v>
      </c>
      <c r="L2243">
        <v>699</v>
      </c>
      <c r="M2243">
        <v>661</v>
      </c>
      <c r="N2243">
        <v>703</v>
      </c>
      <c r="O2243">
        <v>644</v>
      </c>
      <c r="P2243">
        <v>654</v>
      </c>
      <c r="Q2243">
        <v>669</v>
      </c>
      <c r="R2243">
        <v>715</v>
      </c>
      <c r="S2243">
        <v>758</v>
      </c>
      <c r="T2243">
        <v>744</v>
      </c>
      <c r="U2243">
        <v>755</v>
      </c>
      <c r="V2243">
        <v>774</v>
      </c>
      <c r="W2243">
        <v>829</v>
      </c>
      <c r="X2243">
        <v>839</v>
      </c>
      <c r="Y2243">
        <v>859</v>
      </c>
    </row>
    <row r="2244" spans="1:25" x14ac:dyDescent="0.3">
      <c r="A2244" t="s">
        <v>4</v>
      </c>
      <c r="B2244" t="s">
        <v>3</v>
      </c>
      <c r="C2244" t="s">
        <v>245</v>
      </c>
      <c r="D2244" t="s">
        <v>306</v>
      </c>
      <c r="E2244">
        <v>57</v>
      </c>
      <c r="F2244">
        <v>740</v>
      </c>
      <c r="G2244">
        <v>715</v>
      </c>
      <c r="H2244">
        <v>749</v>
      </c>
      <c r="I2244">
        <v>862</v>
      </c>
      <c r="J2244">
        <v>822</v>
      </c>
      <c r="K2244">
        <v>775</v>
      </c>
      <c r="L2244">
        <v>759</v>
      </c>
      <c r="M2244">
        <v>696</v>
      </c>
      <c r="N2244">
        <v>656</v>
      </c>
      <c r="O2244">
        <v>698</v>
      </c>
      <c r="P2244">
        <v>636</v>
      </c>
      <c r="Q2244">
        <v>647</v>
      </c>
      <c r="R2244">
        <v>668</v>
      </c>
      <c r="S2244">
        <v>724</v>
      </c>
      <c r="T2244">
        <v>747</v>
      </c>
      <c r="U2244">
        <v>741</v>
      </c>
      <c r="V2244">
        <v>756</v>
      </c>
      <c r="W2244">
        <v>767</v>
      </c>
      <c r="X2244">
        <v>824</v>
      </c>
      <c r="Y2244">
        <v>826</v>
      </c>
    </row>
    <row r="2245" spans="1:25" x14ac:dyDescent="0.3">
      <c r="A2245" t="s">
        <v>4</v>
      </c>
      <c r="B2245" t="s">
        <v>3</v>
      </c>
      <c r="C2245" t="s">
        <v>245</v>
      </c>
      <c r="D2245" t="s">
        <v>306</v>
      </c>
      <c r="E2245">
        <v>58</v>
      </c>
      <c r="F2245">
        <v>717</v>
      </c>
      <c r="G2245">
        <v>734</v>
      </c>
      <c r="H2245">
        <v>702</v>
      </c>
      <c r="I2245">
        <v>741</v>
      </c>
      <c r="J2245">
        <v>864</v>
      </c>
      <c r="K2245">
        <v>830</v>
      </c>
      <c r="L2245">
        <v>777</v>
      </c>
      <c r="M2245">
        <v>740</v>
      </c>
      <c r="N2245">
        <v>692</v>
      </c>
      <c r="O2245">
        <v>649</v>
      </c>
      <c r="P2245">
        <v>697</v>
      </c>
      <c r="Q2245">
        <v>633</v>
      </c>
      <c r="R2245">
        <v>646</v>
      </c>
      <c r="S2245">
        <v>665</v>
      </c>
      <c r="T2245">
        <v>717</v>
      </c>
      <c r="U2245">
        <v>747</v>
      </c>
      <c r="V2245">
        <v>730</v>
      </c>
      <c r="W2245">
        <v>757</v>
      </c>
      <c r="X2245">
        <v>761</v>
      </c>
      <c r="Y2245">
        <v>814</v>
      </c>
    </row>
    <row r="2246" spans="1:25" x14ac:dyDescent="0.3">
      <c r="A2246" t="s">
        <v>4</v>
      </c>
      <c r="B2246" t="s">
        <v>3</v>
      </c>
      <c r="C2246" t="s">
        <v>245</v>
      </c>
      <c r="D2246" t="s">
        <v>306</v>
      </c>
      <c r="E2246">
        <v>59</v>
      </c>
      <c r="F2246">
        <v>619</v>
      </c>
      <c r="G2246">
        <v>718</v>
      </c>
      <c r="H2246">
        <v>725</v>
      </c>
      <c r="I2246">
        <v>693</v>
      </c>
      <c r="J2246">
        <v>732</v>
      </c>
      <c r="K2246">
        <v>859</v>
      </c>
      <c r="L2246">
        <v>818</v>
      </c>
      <c r="M2246">
        <v>768</v>
      </c>
      <c r="N2246">
        <v>727</v>
      </c>
      <c r="O2246">
        <v>687</v>
      </c>
      <c r="P2246">
        <v>651</v>
      </c>
      <c r="Q2246">
        <v>698</v>
      </c>
      <c r="R2246">
        <v>620</v>
      </c>
      <c r="S2246">
        <v>648</v>
      </c>
      <c r="T2246">
        <v>676</v>
      </c>
      <c r="U2246">
        <v>732</v>
      </c>
      <c r="V2246">
        <v>750</v>
      </c>
      <c r="W2246">
        <v>726</v>
      </c>
      <c r="X2246">
        <v>770</v>
      </c>
      <c r="Y2246">
        <v>751</v>
      </c>
    </row>
    <row r="2247" spans="1:25" x14ac:dyDescent="0.3">
      <c r="A2247" t="s">
        <v>4</v>
      </c>
      <c r="B2247" t="s">
        <v>3</v>
      </c>
      <c r="C2247" t="s">
        <v>245</v>
      </c>
      <c r="D2247" t="s">
        <v>306</v>
      </c>
      <c r="E2247">
        <v>60</v>
      </c>
      <c r="F2247">
        <v>671</v>
      </c>
      <c r="G2247">
        <v>620</v>
      </c>
      <c r="H2247">
        <v>717</v>
      </c>
      <c r="I2247">
        <v>713</v>
      </c>
      <c r="J2247">
        <v>686</v>
      </c>
      <c r="K2247">
        <v>719</v>
      </c>
      <c r="L2247">
        <v>852</v>
      </c>
      <c r="M2247">
        <v>820</v>
      </c>
      <c r="N2247">
        <v>758</v>
      </c>
      <c r="O2247">
        <v>718</v>
      </c>
      <c r="P2247">
        <v>691</v>
      </c>
      <c r="Q2247">
        <v>643</v>
      </c>
      <c r="R2247">
        <v>687</v>
      </c>
      <c r="S2247">
        <v>625</v>
      </c>
      <c r="T2247">
        <v>642</v>
      </c>
      <c r="U2247">
        <v>679</v>
      </c>
      <c r="V2247">
        <v>742</v>
      </c>
      <c r="W2247">
        <v>749</v>
      </c>
      <c r="X2247">
        <v>731</v>
      </c>
      <c r="Y2247">
        <v>782</v>
      </c>
    </row>
    <row r="2248" spans="1:25" x14ac:dyDescent="0.3">
      <c r="A2248" t="s">
        <v>4</v>
      </c>
      <c r="B2248" t="s">
        <v>3</v>
      </c>
      <c r="C2248" t="s">
        <v>245</v>
      </c>
      <c r="D2248" t="s">
        <v>306</v>
      </c>
      <c r="E2248">
        <v>61</v>
      </c>
      <c r="F2248">
        <v>602</v>
      </c>
      <c r="G2248">
        <v>662</v>
      </c>
      <c r="H2248">
        <v>620</v>
      </c>
      <c r="I2248">
        <v>718</v>
      </c>
      <c r="J2248">
        <v>717</v>
      </c>
      <c r="K2248">
        <v>684</v>
      </c>
      <c r="L2248">
        <v>702</v>
      </c>
      <c r="M2248">
        <v>843</v>
      </c>
      <c r="N2248">
        <v>818</v>
      </c>
      <c r="O2248">
        <v>754</v>
      </c>
      <c r="P2248">
        <v>721</v>
      </c>
      <c r="Q2248">
        <v>684</v>
      </c>
      <c r="R2248">
        <v>638</v>
      </c>
      <c r="S2248">
        <v>684</v>
      </c>
      <c r="T2248">
        <v>624</v>
      </c>
      <c r="U2248">
        <v>643</v>
      </c>
      <c r="V2248">
        <v>680</v>
      </c>
      <c r="W2248">
        <v>736</v>
      </c>
      <c r="X2248">
        <v>746</v>
      </c>
      <c r="Y2248">
        <v>727</v>
      </c>
    </row>
    <row r="2249" spans="1:25" x14ac:dyDescent="0.3">
      <c r="A2249" t="s">
        <v>4</v>
      </c>
      <c r="B2249" t="s">
        <v>3</v>
      </c>
      <c r="C2249" t="s">
        <v>245</v>
      </c>
      <c r="D2249" t="s">
        <v>306</v>
      </c>
      <c r="E2249">
        <v>62</v>
      </c>
      <c r="F2249">
        <v>598</v>
      </c>
      <c r="G2249">
        <v>594</v>
      </c>
      <c r="H2249">
        <v>651</v>
      </c>
      <c r="I2249">
        <v>616</v>
      </c>
      <c r="J2249">
        <v>709</v>
      </c>
      <c r="K2249">
        <v>712</v>
      </c>
      <c r="L2249">
        <v>683</v>
      </c>
      <c r="M2249">
        <v>701</v>
      </c>
      <c r="N2249">
        <v>836</v>
      </c>
      <c r="O2249">
        <v>805</v>
      </c>
      <c r="P2249">
        <v>748</v>
      </c>
      <c r="Q2249">
        <v>705</v>
      </c>
      <c r="R2249">
        <v>671</v>
      </c>
      <c r="S2249">
        <v>627</v>
      </c>
      <c r="T2249">
        <v>678</v>
      </c>
      <c r="U2249">
        <v>626</v>
      </c>
      <c r="V2249">
        <v>636</v>
      </c>
      <c r="W2249">
        <v>671</v>
      </c>
      <c r="X2249">
        <v>727</v>
      </c>
      <c r="Y2249">
        <v>741</v>
      </c>
    </row>
    <row r="2250" spans="1:25" x14ac:dyDescent="0.3">
      <c r="A2250" t="s">
        <v>4</v>
      </c>
      <c r="B2250" t="s">
        <v>3</v>
      </c>
      <c r="C2250" t="s">
        <v>245</v>
      </c>
      <c r="D2250" t="s">
        <v>306</v>
      </c>
      <c r="E2250">
        <v>63</v>
      </c>
      <c r="F2250">
        <v>624</v>
      </c>
      <c r="G2250">
        <v>598</v>
      </c>
      <c r="H2250">
        <v>591</v>
      </c>
      <c r="I2250">
        <v>648</v>
      </c>
      <c r="J2250">
        <v>606</v>
      </c>
      <c r="K2250">
        <v>706</v>
      </c>
      <c r="L2250">
        <v>708</v>
      </c>
      <c r="M2250">
        <v>676</v>
      </c>
      <c r="N2250">
        <v>693</v>
      </c>
      <c r="O2250">
        <v>829</v>
      </c>
      <c r="P2250">
        <v>797</v>
      </c>
      <c r="Q2250">
        <v>739</v>
      </c>
      <c r="R2250">
        <v>699</v>
      </c>
      <c r="S2250">
        <v>660</v>
      </c>
      <c r="T2250">
        <v>621</v>
      </c>
      <c r="U2250">
        <v>670</v>
      </c>
      <c r="V2250">
        <v>623</v>
      </c>
      <c r="W2250">
        <v>626</v>
      </c>
      <c r="X2250">
        <v>668</v>
      </c>
      <c r="Y2250">
        <v>711</v>
      </c>
    </row>
    <row r="2251" spans="1:25" x14ac:dyDescent="0.3">
      <c r="A2251" t="s">
        <v>4</v>
      </c>
      <c r="B2251" t="s">
        <v>3</v>
      </c>
      <c r="C2251" t="s">
        <v>245</v>
      </c>
      <c r="D2251" t="s">
        <v>306</v>
      </c>
      <c r="E2251">
        <v>64</v>
      </c>
      <c r="F2251">
        <v>620</v>
      </c>
      <c r="G2251">
        <v>609</v>
      </c>
      <c r="H2251">
        <v>593</v>
      </c>
      <c r="I2251">
        <v>596</v>
      </c>
      <c r="J2251">
        <v>627</v>
      </c>
      <c r="K2251">
        <v>602</v>
      </c>
      <c r="L2251">
        <v>685</v>
      </c>
      <c r="M2251">
        <v>700</v>
      </c>
      <c r="N2251">
        <v>664</v>
      </c>
      <c r="O2251">
        <v>684</v>
      </c>
      <c r="P2251">
        <v>812</v>
      </c>
      <c r="Q2251">
        <v>790</v>
      </c>
      <c r="R2251">
        <v>732</v>
      </c>
      <c r="S2251">
        <v>702</v>
      </c>
      <c r="T2251">
        <v>654</v>
      </c>
      <c r="U2251">
        <v>620</v>
      </c>
      <c r="V2251">
        <v>655</v>
      </c>
      <c r="W2251">
        <v>606</v>
      </c>
      <c r="X2251">
        <v>623</v>
      </c>
      <c r="Y2251">
        <v>657</v>
      </c>
    </row>
    <row r="2252" spans="1:25" x14ac:dyDescent="0.3">
      <c r="A2252" t="s">
        <v>4</v>
      </c>
      <c r="B2252" t="s">
        <v>3</v>
      </c>
      <c r="C2252" t="s">
        <v>245</v>
      </c>
      <c r="D2252" t="s">
        <v>306</v>
      </c>
      <c r="E2252">
        <v>65</v>
      </c>
      <c r="F2252">
        <v>591</v>
      </c>
      <c r="G2252">
        <v>595</v>
      </c>
      <c r="H2252">
        <v>592</v>
      </c>
      <c r="I2252">
        <v>588</v>
      </c>
      <c r="J2252">
        <v>588</v>
      </c>
      <c r="K2252">
        <v>618</v>
      </c>
      <c r="L2252">
        <v>586</v>
      </c>
      <c r="M2252">
        <v>688</v>
      </c>
      <c r="N2252">
        <v>693</v>
      </c>
      <c r="O2252">
        <v>650</v>
      </c>
      <c r="P2252">
        <v>679</v>
      </c>
      <c r="Q2252">
        <v>799</v>
      </c>
      <c r="R2252">
        <v>784</v>
      </c>
      <c r="S2252">
        <v>733</v>
      </c>
      <c r="T2252">
        <v>694</v>
      </c>
      <c r="U2252">
        <v>646</v>
      </c>
      <c r="V2252">
        <v>621</v>
      </c>
      <c r="W2252">
        <v>646</v>
      </c>
      <c r="X2252">
        <v>600</v>
      </c>
      <c r="Y2252">
        <v>619</v>
      </c>
    </row>
    <row r="2253" spans="1:25" x14ac:dyDescent="0.3">
      <c r="A2253" t="s">
        <v>4</v>
      </c>
      <c r="B2253" t="s">
        <v>3</v>
      </c>
      <c r="C2253" t="s">
        <v>245</v>
      </c>
      <c r="D2253" t="s">
        <v>306</v>
      </c>
      <c r="E2253">
        <v>66</v>
      </c>
      <c r="F2253">
        <v>550</v>
      </c>
      <c r="G2253">
        <v>582</v>
      </c>
      <c r="H2253">
        <v>594</v>
      </c>
      <c r="I2253">
        <v>571</v>
      </c>
      <c r="J2253">
        <v>588</v>
      </c>
      <c r="K2253">
        <v>575</v>
      </c>
      <c r="L2253">
        <v>613</v>
      </c>
      <c r="M2253">
        <v>576</v>
      </c>
      <c r="N2253">
        <v>665</v>
      </c>
      <c r="O2253">
        <v>685</v>
      </c>
      <c r="P2253">
        <v>631</v>
      </c>
      <c r="Q2253">
        <v>670</v>
      </c>
      <c r="R2253">
        <v>780</v>
      </c>
      <c r="S2253">
        <v>777</v>
      </c>
      <c r="T2253">
        <v>715</v>
      </c>
      <c r="U2253">
        <v>691</v>
      </c>
      <c r="V2253">
        <v>651</v>
      </c>
      <c r="W2253">
        <v>617</v>
      </c>
      <c r="X2253">
        <v>639</v>
      </c>
      <c r="Y2253">
        <v>599</v>
      </c>
    </row>
    <row r="2254" spans="1:25" x14ac:dyDescent="0.3">
      <c r="A2254" t="s">
        <v>4</v>
      </c>
      <c r="B2254" t="s">
        <v>3</v>
      </c>
      <c r="C2254" t="s">
        <v>245</v>
      </c>
      <c r="D2254" t="s">
        <v>306</v>
      </c>
      <c r="E2254">
        <v>67</v>
      </c>
      <c r="F2254">
        <v>480</v>
      </c>
      <c r="G2254">
        <v>541</v>
      </c>
      <c r="H2254">
        <v>574</v>
      </c>
      <c r="I2254">
        <v>582</v>
      </c>
      <c r="J2254">
        <v>572</v>
      </c>
      <c r="K2254">
        <v>576</v>
      </c>
      <c r="L2254">
        <v>556</v>
      </c>
      <c r="M2254">
        <v>607</v>
      </c>
      <c r="N2254">
        <v>567</v>
      </c>
      <c r="O2254">
        <v>650</v>
      </c>
      <c r="P2254">
        <v>682</v>
      </c>
      <c r="Q2254">
        <v>625</v>
      </c>
      <c r="R2254">
        <v>663</v>
      </c>
      <c r="S2254">
        <v>773</v>
      </c>
      <c r="T2254">
        <v>762</v>
      </c>
      <c r="U2254">
        <v>718</v>
      </c>
      <c r="V2254">
        <v>683</v>
      </c>
      <c r="W2254">
        <v>645</v>
      </c>
      <c r="X2254">
        <v>615</v>
      </c>
      <c r="Y2254">
        <v>626</v>
      </c>
    </row>
    <row r="2255" spans="1:25" x14ac:dyDescent="0.3">
      <c r="A2255" t="s">
        <v>4</v>
      </c>
      <c r="B2255" t="s">
        <v>3</v>
      </c>
      <c r="C2255" t="s">
        <v>245</v>
      </c>
      <c r="D2255" t="s">
        <v>306</v>
      </c>
      <c r="E2255">
        <v>68</v>
      </c>
      <c r="F2255">
        <v>489</v>
      </c>
      <c r="G2255">
        <v>474</v>
      </c>
      <c r="H2255">
        <v>533</v>
      </c>
      <c r="I2255">
        <v>563</v>
      </c>
      <c r="J2255">
        <v>570</v>
      </c>
      <c r="K2255">
        <v>560</v>
      </c>
      <c r="L2255">
        <v>558</v>
      </c>
      <c r="M2255">
        <v>548</v>
      </c>
      <c r="N2255">
        <v>593</v>
      </c>
      <c r="O2255">
        <v>553</v>
      </c>
      <c r="P2255">
        <v>636</v>
      </c>
      <c r="Q2255">
        <v>670</v>
      </c>
      <c r="R2255">
        <v>625</v>
      </c>
      <c r="S2255">
        <v>631</v>
      </c>
      <c r="T2255">
        <v>751</v>
      </c>
      <c r="U2255">
        <v>753</v>
      </c>
      <c r="V2255">
        <v>705</v>
      </c>
      <c r="W2255">
        <v>676</v>
      </c>
      <c r="X2255">
        <v>635</v>
      </c>
      <c r="Y2255">
        <v>619</v>
      </c>
    </row>
    <row r="2256" spans="1:25" x14ac:dyDescent="0.3">
      <c r="A2256" t="s">
        <v>4</v>
      </c>
      <c r="B2256" t="s">
        <v>3</v>
      </c>
      <c r="C2256" t="s">
        <v>245</v>
      </c>
      <c r="D2256" t="s">
        <v>306</v>
      </c>
      <c r="E2256">
        <v>69</v>
      </c>
      <c r="F2256">
        <v>490</v>
      </c>
      <c r="G2256">
        <v>477</v>
      </c>
      <c r="H2256">
        <v>463</v>
      </c>
      <c r="I2256">
        <v>522</v>
      </c>
      <c r="J2256">
        <v>547</v>
      </c>
      <c r="K2256">
        <v>557</v>
      </c>
      <c r="L2256">
        <v>552</v>
      </c>
      <c r="M2256">
        <v>541</v>
      </c>
      <c r="N2256">
        <v>539</v>
      </c>
      <c r="O2256">
        <v>572</v>
      </c>
      <c r="P2256">
        <v>532</v>
      </c>
      <c r="Q2256">
        <v>630</v>
      </c>
      <c r="R2256">
        <v>660</v>
      </c>
      <c r="S2256">
        <v>606</v>
      </c>
      <c r="T2256">
        <v>623</v>
      </c>
      <c r="U2256">
        <v>740</v>
      </c>
      <c r="V2256">
        <v>748</v>
      </c>
      <c r="W2256">
        <v>680</v>
      </c>
      <c r="X2256">
        <v>656</v>
      </c>
      <c r="Y2256">
        <v>631</v>
      </c>
    </row>
    <row r="2257" spans="1:25" x14ac:dyDescent="0.3">
      <c r="A2257" t="s">
        <v>4</v>
      </c>
      <c r="B2257" t="s">
        <v>3</v>
      </c>
      <c r="C2257" t="s">
        <v>245</v>
      </c>
      <c r="D2257" t="s">
        <v>306</v>
      </c>
      <c r="E2257">
        <v>70</v>
      </c>
      <c r="F2257">
        <v>445</v>
      </c>
      <c r="G2257">
        <v>480</v>
      </c>
      <c r="H2257">
        <v>464</v>
      </c>
      <c r="I2257">
        <v>453</v>
      </c>
      <c r="J2257">
        <v>506</v>
      </c>
      <c r="K2257">
        <v>530</v>
      </c>
      <c r="L2257">
        <v>548</v>
      </c>
      <c r="M2257">
        <v>533</v>
      </c>
      <c r="N2257">
        <v>539</v>
      </c>
      <c r="O2257">
        <v>526</v>
      </c>
      <c r="P2257">
        <v>550</v>
      </c>
      <c r="Q2257">
        <v>518</v>
      </c>
      <c r="R2257">
        <v>616</v>
      </c>
      <c r="S2257">
        <v>642</v>
      </c>
      <c r="T2257">
        <v>590</v>
      </c>
      <c r="U2257">
        <v>622</v>
      </c>
      <c r="V2257">
        <v>727</v>
      </c>
      <c r="W2257">
        <v>729</v>
      </c>
      <c r="X2257">
        <v>672</v>
      </c>
      <c r="Y2257">
        <v>639</v>
      </c>
    </row>
    <row r="2258" spans="1:25" x14ac:dyDescent="0.3">
      <c r="A2258" t="s">
        <v>4</v>
      </c>
      <c r="B2258" t="s">
        <v>3</v>
      </c>
      <c r="C2258" t="s">
        <v>245</v>
      </c>
      <c r="D2258" t="s">
        <v>306</v>
      </c>
      <c r="E2258">
        <v>71</v>
      </c>
      <c r="F2258">
        <v>443</v>
      </c>
      <c r="G2258">
        <v>422</v>
      </c>
      <c r="H2258">
        <v>461</v>
      </c>
      <c r="I2258">
        <v>460</v>
      </c>
      <c r="J2258">
        <v>444</v>
      </c>
      <c r="K2258">
        <v>493</v>
      </c>
      <c r="L2258">
        <v>514</v>
      </c>
      <c r="M2258">
        <v>531</v>
      </c>
      <c r="N2258">
        <v>529</v>
      </c>
      <c r="O2258">
        <v>531</v>
      </c>
      <c r="P2258">
        <v>512</v>
      </c>
      <c r="Q2258">
        <v>542</v>
      </c>
      <c r="R2258">
        <v>513</v>
      </c>
      <c r="S2258">
        <v>596</v>
      </c>
      <c r="T2258">
        <v>635</v>
      </c>
      <c r="U2258">
        <v>583</v>
      </c>
      <c r="V2258">
        <v>602</v>
      </c>
      <c r="W2258">
        <v>712</v>
      </c>
      <c r="X2258">
        <v>723</v>
      </c>
      <c r="Y2258">
        <v>663</v>
      </c>
    </row>
    <row r="2259" spans="1:25" x14ac:dyDescent="0.3">
      <c r="A2259" t="s">
        <v>4</v>
      </c>
      <c r="B2259" t="s">
        <v>3</v>
      </c>
      <c r="C2259" t="s">
        <v>245</v>
      </c>
      <c r="D2259" t="s">
        <v>306</v>
      </c>
      <c r="E2259">
        <v>72</v>
      </c>
      <c r="F2259">
        <v>380</v>
      </c>
      <c r="G2259">
        <v>421</v>
      </c>
      <c r="H2259">
        <v>413</v>
      </c>
      <c r="I2259">
        <v>435</v>
      </c>
      <c r="J2259">
        <v>455</v>
      </c>
      <c r="K2259">
        <v>426</v>
      </c>
      <c r="L2259">
        <v>484</v>
      </c>
      <c r="M2259">
        <v>499</v>
      </c>
      <c r="N2259">
        <v>518</v>
      </c>
      <c r="O2259">
        <v>509</v>
      </c>
      <c r="P2259">
        <v>512</v>
      </c>
      <c r="Q2259">
        <v>498</v>
      </c>
      <c r="R2259">
        <v>524</v>
      </c>
      <c r="S2259">
        <v>495</v>
      </c>
      <c r="T2259">
        <v>588</v>
      </c>
      <c r="U2259">
        <v>619</v>
      </c>
      <c r="V2259">
        <v>575</v>
      </c>
      <c r="W2259">
        <v>599</v>
      </c>
      <c r="X2259">
        <v>708</v>
      </c>
      <c r="Y2259">
        <v>711</v>
      </c>
    </row>
    <row r="2260" spans="1:25" x14ac:dyDescent="0.3">
      <c r="A2260" t="s">
        <v>4</v>
      </c>
      <c r="B2260" t="s">
        <v>3</v>
      </c>
      <c r="C2260" t="s">
        <v>245</v>
      </c>
      <c r="D2260" t="s">
        <v>306</v>
      </c>
      <c r="E2260">
        <v>73</v>
      </c>
      <c r="F2260">
        <v>375</v>
      </c>
      <c r="G2260">
        <v>375</v>
      </c>
      <c r="H2260">
        <v>399</v>
      </c>
      <c r="I2260">
        <v>394</v>
      </c>
      <c r="J2260">
        <v>427</v>
      </c>
      <c r="K2260">
        <v>440</v>
      </c>
      <c r="L2260">
        <v>409</v>
      </c>
      <c r="M2260">
        <v>476</v>
      </c>
      <c r="N2260">
        <v>476</v>
      </c>
      <c r="O2260">
        <v>494</v>
      </c>
      <c r="P2260">
        <v>488</v>
      </c>
      <c r="Q2260">
        <v>501</v>
      </c>
      <c r="R2260">
        <v>482</v>
      </c>
      <c r="S2260">
        <v>512</v>
      </c>
      <c r="T2260">
        <v>477</v>
      </c>
      <c r="U2260">
        <v>578</v>
      </c>
      <c r="V2260">
        <v>604</v>
      </c>
      <c r="W2260">
        <v>555</v>
      </c>
      <c r="X2260">
        <v>581</v>
      </c>
      <c r="Y2260">
        <v>687</v>
      </c>
    </row>
    <row r="2261" spans="1:25" x14ac:dyDescent="0.3">
      <c r="A2261" t="s">
        <v>4</v>
      </c>
      <c r="B2261" t="s">
        <v>3</v>
      </c>
      <c r="C2261" t="s">
        <v>245</v>
      </c>
      <c r="D2261" t="s">
        <v>306</v>
      </c>
      <c r="E2261">
        <v>74</v>
      </c>
      <c r="F2261">
        <v>350</v>
      </c>
      <c r="G2261">
        <v>365</v>
      </c>
      <c r="H2261">
        <v>360</v>
      </c>
      <c r="I2261">
        <v>367</v>
      </c>
      <c r="J2261">
        <v>378</v>
      </c>
      <c r="K2261">
        <v>409</v>
      </c>
      <c r="L2261">
        <v>431</v>
      </c>
      <c r="M2261">
        <v>391</v>
      </c>
      <c r="N2261">
        <v>450</v>
      </c>
      <c r="O2261">
        <v>464</v>
      </c>
      <c r="P2261">
        <v>487</v>
      </c>
      <c r="Q2261">
        <v>476</v>
      </c>
      <c r="R2261">
        <v>482</v>
      </c>
      <c r="S2261">
        <v>465</v>
      </c>
      <c r="T2261">
        <v>500</v>
      </c>
      <c r="U2261">
        <v>472</v>
      </c>
      <c r="V2261">
        <v>568</v>
      </c>
      <c r="W2261">
        <v>580</v>
      </c>
      <c r="X2261">
        <v>550</v>
      </c>
      <c r="Y2261">
        <v>566</v>
      </c>
    </row>
    <row r="2262" spans="1:25" x14ac:dyDescent="0.3">
      <c r="A2262" t="s">
        <v>4</v>
      </c>
      <c r="B2262" t="s">
        <v>3</v>
      </c>
      <c r="C2262" t="s">
        <v>245</v>
      </c>
      <c r="D2262" t="s">
        <v>306</v>
      </c>
      <c r="E2262">
        <v>75</v>
      </c>
      <c r="F2262">
        <v>330</v>
      </c>
      <c r="G2262">
        <v>337</v>
      </c>
      <c r="H2262">
        <v>341</v>
      </c>
      <c r="I2262">
        <v>345</v>
      </c>
      <c r="J2262">
        <v>357</v>
      </c>
      <c r="K2262">
        <v>365</v>
      </c>
      <c r="L2262">
        <v>391</v>
      </c>
      <c r="M2262">
        <v>410</v>
      </c>
      <c r="N2262">
        <v>380</v>
      </c>
      <c r="O2262">
        <v>439</v>
      </c>
      <c r="P2262">
        <v>440</v>
      </c>
      <c r="Q2262">
        <v>474</v>
      </c>
      <c r="R2262">
        <v>469</v>
      </c>
      <c r="S2262">
        <v>476</v>
      </c>
      <c r="T2262">
        <v>459</v>
      </c>
      <c r="U2262">
        <v>475</v>
      </c>
      <c r="V2262">
        <v>462</v>
      </c>
      <c r="W2262">
        <v>552</v>
      </c>
      <c r="X2262">
        <v>574</v>
      </c>
      <c r="Y2262">
        <v>534</v>
      </c>
    </row>
    <row r="2263" spans="1:25" x14ac:dyDescent="0.3">
      <c r="A2263" t="s">
        <v>4</v>
      </c>
      <c r="B2263" t="s">
        <v>3</v>
      </c>
      <c r="C2263" t="s">
        <v>245</v>
      </c>
      <c r="D2263" t="s">
        <v>306</v>
      </c>
      <c r="E2263">
        <v>76</v>
      </c>
      <c r="F2263">
        <v>290</v>
      </c>
      <c r="G2263">
        <v>311</v>
      </c>
      <c r="H2263">
        <v>312</v>
      </c>
      <c r="I2263">
        <v>321</v>
      </c>
      <c r="J2263">
        <v>325</v>
      </c>
      <c r="K2263">
        <v>346</v>
      </c>
      <c r="L2263">
        <v>350</v>
      </c>
      <c r="M2263">
        <v>365</v>
      </c>
      <c r="N2263">
        <v>392</v>
      </c>
      <c r="O2263">
        <v>367</v>
      </c>
      <c r="P2263">
        <v>419</v>
      </c>
      <c r="Q2263">
        <v>427</v>
      </c>
      <c r="R2263">
        <v>462</v>
      </c>
      <c r="S2263">
        <v>454</v>
      </c>
      <c r="T2263">
        <v>460</v>
      </c>
      <c r="U2263">
        <v>444</v>
      </c>
      <c r="V2263">
        <v>455</v>
      </c>
      <c r="W2263">
        <v>450</v>
      </c>
      <c r="X2263">
        <v>532</v>
      </c>
      <c r="Y2263">
        <v>556</v>
      </c>
    </row>
    <row r="2264" spans="1:25" x14ac:dyDescent="0.3">
      <c r="A2264" t="s">
        <v>4</v>
      </c>
      <c r="B2264" t="s">
        <v>3</v>
      </c>
      <c r="C2264" t="s">
        <v>245</v>
      </c>
      <c r="D2264" t="s">
        <v>306</v>
      </c>
      <c r="E2264">
        <v>77</v>
      </c>
      <c r="F2264">
        <v>281</v>
      </c>
      <c r="G2264">
        <v>285</v>
      </c>
      <c r="H2264">
        <v>294</v>
      </c>
      <c r="I2264">
        <v>306</v>
      </c>
      <c r="J2264">
        <v>310</v>
      </c>
      <c r="K2264">
        <v>314</v>
      </c>
      <c r="L2264">
        <v>335</v>
      </c>
      <c r="M2264">
        <v>337</v>
      </c>
      <c r="N2264">
        <v>353</v>
      </c>
      <c r="O2264">
        <v>378</v>
      </c>
      <c r="P2264">
        <v>352</v>
      </c>
      <c r="Q2264">
        <v>397</v>
      </c>
      <c r="R2264">
        <v>403</v>
      </c>
      <c r="S2264">
        <v>440</v>
      </c>
      <c r="T2264">
        <v>443</v>
      </c>
      <c r="U2264">
        <v>452</v>
      </c>
      <c r="V2264">
        <v>423</v>
      </c>
      <c r="W2264">
        <v>431</v>
      </c>
      <c r="X2264">
        <v>447</v>
      </c>
      <c r="Y2264">
        <v>508</v>
      </c>
    </row>
    <row r="2265" spans="1:25" x14ac:dyDescent="0.3">
      <c r="A2265" t="s">
        <v>4</v>
      </c>
      <c r="B2265" t="s">
        <v>3</v>
      </c>
      <c r="C2265" t="s">
        <v>245</v>
      </c>
      <c r="D2265" t="s">
        <v>306</v>
      </c>
      <c r="E2265">
        <v>78</v>
      </c>
      <c r="F2265">
        <v>257</v>
      </c>
      <c r="G2265">
        <v>257</v>
      </c>
      <c r="H2265">
        <v>268</v>
      </c>
      <c r="I2265">
        <v>278</v>
      </c>
      <c r="J2265">
        <v>277</v>
      </c>
      <c r="K2265">
        <v>290</v>
      </c>
      <c r="L2265">
        <v>297</v>
      </c>
      <c r="M2265">
        <v>309</v>
      </c>
      <c r="N2265">
        <v>328</v>
      </c>
      <c r="O2265">
        <v>329</v>
      </c>
      <c r="P2265">
        <v>358</v>
      </c>
      <c r="Q2265">
        <v>335</v>
      </c>
      <c r="R2265">
        <v>393</v>
      </c>
      <c r="S2265">
        <v>400</v>
      </c>
      <c r="T2265">
        <v>427</v>
      </c>
      <c r="U2265">
        <v>412</v>
      </c>
      <c r="V2265">
        <v>432</v>
      </c>
      <c r="W2265">
        <v>402</v>
      </c>
      <c r="X2265">
        <v>416</v>
      </c>
      <c r="Y2265">
        <v>433</v>
      </c>
    </row>
    <row r="2266" spans="1:25" x14ac:dyDescent="0.3">
      <c r="A2266" t="s">
        <v>4</v>
      </c>
      <c r="B2266" t="s">
        <v>3</v>
      </c>
      <c r="C2266" t="s">
        <v>245</v>
      </c>
      <c r="D2266" t="s">
        <v>306</v>
      </c>
      <c r="E2266">
        <v>79</v>
      </c>
      <c r="F2266">
        <v>239</v>
      </c>
      <c r="G2266">
        <v>235</v>
      </c>
      <c r="H2266">
        <v>244</v>
      </c>
      <c r="I2266">
        <v>249</v>
      </c>
      <c r="J2266">
        <v>258</v>
      </c>
      <c r="K2266">
        <v>260</v>
      </c>
      <c r="L2266">
        <v>275</v>
      </c>
      <c r="M2266">
        <v>287</v>
      </c>
      <c r="N2266">
        <v>286</v>
      </c>
      <c r="O2266">
        <v>313</v>
      </c>
      <c r="P2266">
        <v>313</v>
      </c>
      <c r="Q2266">
        <v>336</v>
      </c>
      <c r="R2266">
        <v>316</v>
      </c>
      <c r="S2266">
        <v>373</v>
      </c>
      <c r="T2266">
        <v>383</v>
      </c>
      <c r="U2266">
        <v>407</v>
      </c>
      <c r="V2266">
        <v>388</v>
      </c>
      <c r="W2266">
        <v>413</v>
      </c>
      <c r="X2266">
        <v>382</v>
      </c>
      <c r="Y2266">
        <v>403</v>
      </c>
    </row>
    <row r="2267" spans="1:25" x14ac:dyDescent="0.3">
      <c r="A2267" t="s">
        <v>4</v>
      </c>
      <c r="B2267" t="s">
        <v>3</v>
      </c>
      <c r="C2267" t="s">
        <v>245</v>
      </c>
      <c r="D2267" t="s">
        <v>306</v>
      </c>
      <c r="E2267">
        <v>80</v>
      </c>
      <c r="F2267">
        <v>229</v>
      </c>
      <c r="G2267">
        <v>215</v>
      </c>
      <c r="H2267">
        <v>215</v>
      </c>
      <c r="I2267">
        <v>230</v>
      </c>
      <c r="J2267">
        <v>233</v>
      </c>
      <c r="K2267">
        <v>243</v>
      </c>
      <c r="L2267">
        <v>234</v>
      </c>
      <c r="M2267">
        <v>250</v>
      </c>
      <c r="N2267">
        <v>274</v>
      </c>
      <c r="O2267">
        <v>265</v>
      </c>
      <c r="P2267">
        <v>303</v>
      </c>
      <c r="Q2267">
        <v>297</v>
      </c>
      <c r="R2267">
        <v>319</v>
      </c>
      <c r="S2267">
        <v>306</v>
      </c>
      <c r="T2267">
        <v>353</v>
      </c>
      <c r="U2267">
        <v>356</v>
      </c>
      <c r="V2267">
        <v>399</v>
      </c>
      <c r="W2267">
        <v>363</v>
      </c>
      <c r="X2267">
        <v>392</v>
      </c>
      <c r="Y2267">
        <v>354</v>
      </c>
    </row>
    <row r="2268" spans="1:25" x14ac:dyDescent="0.3">
      <c r="A2268" t="s">
        <v>4</v>
      </c>
      <c r="B2268" t="s">
        <v>3</v>
      </c>
      <c r="C2268" t="s">
        <v>245</v>
      </c>
      <c r="D2268" t="s">
        <v>306</v>
      </c>
      <c r="E2268">
        <v>81</v>
      </c>
      <c r="F2268">
        <v>218</v>
      </c>
      <c r="G2268">
        <v>214</v>
      </c>
      <c r="H2268">
        <v>201</v>
      </c>
      <c r="I2268">
        <v>199</v>
      </c>
      <c r="J2268">
        <v>216</v>
      </c>
      <c r="K2268">
        <v>220</v>
      </c>
      <c r="L2268">
        <v>224</v>
      </c>
      <c r="M2268">
        <v>232</v>
      </c>
      <c r="N2268">
        <v>234</v>
      </c>
      <c r="O2268">
        <v>258</v>
      </c>
      <c r="P2268">
        <v>244</v>
      </c>
      <c r="Q2268">
        <v>284</v>
      </c>
      <c r="R2268">
        <v>279</v>
      </c>
      <c r="S2268">
        <v>296</v>
      </c>
      <c r="T2268">
        <v>292</v>
      </c>
      <c r="U2268">
        <v>325</v>
      </c>
      <c r="V2268">
        <v>322</v>
      </c>
      <c r="W2268">
        <v>374</v>
      </c>
      <c r="X2268">
        <v>339</v>
      </c>
      <c r="Y2268">
        <v>359</v>
      </c>
    </row>
    <row r="2269" spans="1:25" x14ac:dyDescent="0.3">
      <c r="A2269" t="s">
        <v>4</v>
      </c>
      <c r="B2269" t="s">
        <v>3</v>
      </c>
      <c r="C2269" t="s">
        <v>245</v>
      </c>
      <c r="D2269" t="s">
        <v>306</v>
      </c>
      <c r="E2269">
        <v>82</v>
      </c>
      <c r="F2269">
        <v>135</v>
      </c>
      <c r="G2269">
        <v>205</v>
      </c>
      <c r="H2269">
        <v>195</v>
      </c>
      <c r="I2269">
        <v>180</v>
      </c>
      <c r="J2269">
        <v>183</v>
      </c>
      <c r="K2269">
        <v>193</v>
      </c>
      <c r="L2269">
        <v>205</v>
      </c>
      <c r="M2269">
        <v>203</v>
      </c>
      <c r="N2269">
        <v>213</v>
      </c>
      <c r="O2269">
        <v>211</v>
      </c>
      <c r="P2269">
        <v>240</v>
      </c>
      <c r="Q2269">
        <v>230</v>
      </c>
      <c r="R2269">
        <v>262</v>
      </c>
      <c r="S2269">
        <v>262</v>
      </c>
      <c r="T2269">
        <v>272</v>
      </c>
      <c r="U2269">
        <v>276</v>
      </c>
      <c r="V2269">
        <v>297</v>
      </c>
      <c r="W2269">
        <v>307</v>
      </c>
      <c r="X2269">
        <v>348</v>
      </c>
      <c r="Y2269">
        <v>301</v>
      </c>
    </row>
    <row r="2270" spans="1:25" x14ac:dyDescent="0.3">
      <c r="A2270" t="s">
        <v>4</v>
      </c>
      <c r="B2270" t="s">
        <v>3</v>
      </c>
      <c r="C2270" t="s">
        <v>245</v>
      </c>
      <c r="D2270" t="s">
        <v>306</v>
      </c>
      <c r="E2270">
        <v>83</v>
      </c>
      <c r="F2270">
        <v>96</v>
      </c>
      <c r="G2270">
        <v>122</v>
      </c>
      <c r="H2270">
        <v>178</v>
      </c>
      <c r="I2270">
        <v>175</v>
      </c>
      <c r="J2270">
        <v>160</v>
      </c>
      <c r="K2270">
        <v>169</v>
      </c>
      <c r="L2270">
        <v>175</v>
      </c>
      <c r="M2270">
        <v>182</v>
      </c>
      <c r="N2270">
        <v>181</v>
      </c>
      <c r="O2270">
        <v>198</v>
      </c>
      <c r="P2270">
        <v>192</v>
      </c>
      <c r="Q2270">
        <v>221</v>
      </c>
      <c r="R2270">
        <v>209</v>
      </c>
      <c r="S2270">
        <v>238</v>
      </c>
      <c r="T2270">
        <v>240</v>
      </c>
      <c r="U2270">
        <v>247</v>
      </c>
      <c r="V2270">
        <v>252</v>
      </c>
      <c r="W2270">
        <v>272</v>
      </c>
      <c r="X2270">
        <v>289</v>
      </c>
      <c r="Y2270">
        <v>317</v>
      </c>
    </row>
    <row r="2271" spans="1:25" x14ac:dyDescent="0.3">
      <c r="A2271" t="s">
        <v>4</v>
      </c>
      <c r="B2271" t="s">
        <v>3</v>
      </c>
      <c r="C2271" t="s">
        <v>245</v>
      </c>
      <c r="D2271" t="s">
        <v>306</v>
      </c>
      <c r="E2271">
        <v>84</v>
      </c>
      <c r="F2271">
        <v>96</v>
      </c>
      <c r="G2271">
        <v>77</v>
      </c>
      <c r="H2271">
        <v>99</v>
      </c>
      <c r="I2271">
        <v>168</v>
      </c>
      <c r="J2271">
        <v>151</v>
      </c>
      <c r="K2271">
        <v>144</v>
      </c>
      <c r="L2271">
        <v>161</v>
      </c>
      <c r="M2271">
        <v>160</v>
      </c>
      <c r="N2271">
        <v>168</v>
      </c>
      <c r="O2271">
        <v>160</v>
      </c>
      <c r="P2271">
        <v>173</v>
      </c>
      <c r="Q2271">
        <v>181</v>
      </c>
      <c r="R2271">
        <v>204</v>
      </c>
      <c r="S2271">
        <v>190</v>
      </c>
      <c r="T2271">
        <v>220</v>
      </c>
      <c r="U2271">
        <v>222</v>
      </c>
      <c r="V2271">
        <v>226</v>
      </c>
      <c r="W2271">
        <v>225</v>
      </c>
      <c r="X2271">
        <v>247</v>
      </c>
      <c r="Y2271">
        <v>251</v>
      </c>
    </row>
    <row r="2272" spans="1:25" x14ac:dyDescent="0.3">
      <c r="A2272" t="s">
        <v>4</v>
      </c>
      <c r="B2272" t="s">
        <v>3</v>
      </c>
      <c r="C2272" t="s">
        <v>245</v>
      </c>
      <c r="D2272" t="s">
        <v>306</v>
      </c>
      <c r="E2272">
        <v>85</v>
      </c>
      <c r="F2272">
        <v>109</v>
      </c>
      <c r="G2272">
        <v>82</v>
      </c>
      <c r="H2272">
        <v>62</v>
      </c>
      <c r="I2272">
        <v>86</v>
      </c>
      <c r="J2272">
        <v>142</v>
      </c>
      <c r="K2272">
        <v>138</v>
      </c>
      <c r="L2272">
        <v>132</v>
      </c>
      <c r="M2272">
        <v>142</v>
      </c>
      <c r="N2272">
        <v>144</v>
      </c>
      <c r="O2272">
        <v>151</v>
      </c>
      <c r="P2272">
        <v>144</v>
      </c>
      <c r="Q2272">
        <v>155</v>
      </c>
      <c r="R2272">
        <v>168</v>
      </c>
      <c r="S2272">
        <v>190</v>
      </c>
      <c r="T2272">
        <v>176</v>
      </c>
      <c r="U2272">
        <v>205</v>
      </c>
      <c r="V2272">
        <v>210</v>
      </c>
      <c r="W2272">
        <v>202</v>
      </c>
      <c r="X2272">
        <v>202</v>
      </c>
      <c r="Y2272">
        <v>216</v>
      </c>
    </row>
    <row r="2273" spans="1:25" x14ac:dyDescent="0.3">
      <c r="A2273" t="s">
        <v>4</v>
      </c>
      <c r="B2273" t="s">
        <v>3</v>
      </c>
      <c r="C2273" t="s">
        <v>245</v>
      </c>
      <c r="D2273" t="s">
        <v>306</v>
      </c>
      <c r="E2273">
        <v>86</v>
      </c>
      <c r="F2273">
        <v>99</v>
      </c>
      <c r="G2273">
        <v>96</v>
      </c>
      <c r="H2273">
        <v>74</v>
      </c>
      <c r="I2273">
        <v>49</v>
      </c>
      <c r="J2273">
        <v>75</v>
      </c>
      <c r="K2273">
        <v>123</v>
      </c>
      <c r="L2273">
        <v>117</v>
      </c>
      <c r="M2273">
        <v>121</v>
      </c>
      <c r="N2273">
        <v>131</v>
      </c>
      <c r="O2273">
        <v>128</v>
      </c>
      <c r="P2273">
        <v>135</v>
      </c>
      <c r="Q2273">
        <v>128</v>
      </c>
      <c r="R2273">
        <v>130</v>
      </c>
      <c r="S2273">
        <v>148</v>
      </c>
      <c r="T2273">
        <v>175</v>
      </c>
      <c r="U2273">
        <v>156</v>
      </c>
      <c r="V2273">
        <v>178</v>
      </c>
      <c r="W2273">
        <v>183</v>
      </c>
      <c r="X2273">
        <v>193</v>
      </c>
      <c r="Y2273">
        <v>183</v>
      </c>
    </row>
    <row r="2274" spans="1:25" x14ac:dyDescent="0.3">
      <c r="A2274" t="s">
        <v>4</v>
      </c>
      <c r="B2274" t="s">
        <v>3</v>
      </c>
      <c r="C2274" t="s">
        <v>245</v>
      </c>
      <c r="D2274" t="s">
        <v>306</v>
      </c>
      <c r="E2274">
        <v>87</v>
      </c>
      <c r="F2274">
        <v>64</v>
      </c>
      <c r="G2274">
        <v>76</v>
      </c>
      <c r="H2274">
        <v>85</v>
      </c>
      <c r="I2274">
        <v>67</v>
      </c>
      <c r="J2274">
        <v>43</v>
      </c>
      <c r="K2274">
        <v>69</v>
      </c>
      <c r="L2274">
        <v>113</v>
      </c>
      <c r="M2274">
        <v>108</v>
      </c>
      <c r="N2274">
        <v>98</v>
      </c>
      <c r="O2274">
        <v>105</v>
      </c>
      <c r="P2274">
        <v>115</v>
      </c>
      <c r="Q2274">
        <v>120</v>
      </c>
      <c r="R2274">
        <v>113</v>
      </c>
      <c r="S2274">
        <v>120</v>
      </c>
      <c r="T2274">
        <v>132</v>
      </c>
      <c r="U2274">
        <v>152</v>
      </c>
      <c r="V2274">
        <v>134</v>
      </c>
      <c r="W2274">
        <v>173</v>
      </c>
      <c r="X2274">
        <v>154</v>
      </c>
      <c r="Y2274">
        <v>172</v>
      </c>
    </row>
    <row r="2275" spans="1:25" x14ac:dyDescent="0.3">
      <c r="A2275" t="s">
        <v>4</v>
      </c>
      <c r="B2275" t="s">
        <v>3</v>
      </c>
      <c r="C2275" t="s">
        <v>245</v>
      </c>
      <c r="D2275" t="s">
        <v>306</v>
      </c>
      <c r="E2275">
        <v>88</v>
      </c>
      <c r="F2275">
        <v>58</v>
      </c>
      <c r="G2275">
        <v>51</v>
      </c>
      <c r="H2275">
        <v>59</v>
      </c>
      <c r="I2275">
        <v>71</v>
      </c>
      <c r="J2275">
        <v>56</v>
      </c>
      <c r="K2275">
        <v>33</v>
      </c>
      <c r="L2275">
        <v>57</v>
      </c>
      <c r="M2275">
        <v>93</v>
      </c>
      <c r="N2275">
        <v>95</v>
      </c>
      <c r="O2275">
        <v>91</v>
      </c>
      <c r="P2275">
        <v>87</v>
      </c>
      <c r="Q2275">
        <v>102</v>
      </c>
      <c r="R2275">
        <v>104</v>
      </c>
      <c r="S2275">
        <v>93</v>
      </c>
      <c r="T2275">
        <v>97</v>
      </c>
      <c r="U2275">
        <v>114</v>
      </c>
      <c r="V2275">
        <v>139</v>
      </c>
      <c r="W2275">
        <v>114</v>
      </c>
      <c r="X2275">
        <v>151</v>
      </c>
      <c r="Y2275">
        <v>132</v>
      </c>
    </row>
    <row r="2276" spans="1:25" x14ac:dyDescent="0.3">
      <c r="A2276" t="s">
        <v>4</v>
      </c>
      <c r="B2276" t="s">
        <v>3</v>
      </c>
      <c r="C2276" t="s">
        <v>245</v>
      </c>
      <c r="D2276" t="s">
        <v>306</v>
      </c>
      <c r="E2276">
        <v>89</v>
      </c>
      <c r="F2276">
        <v>46</v>
      </c>
      <c r="G2276">
        <v>48</v>
      </c>
      <c r="H2276">
        <v>41</v>
      </c>
      <c r="I2276">
        <v>45</v>
      </c>
      <c r="J2276">
        <v>52</v>
      </c>
      <c r="K2276">
        <v>48</v>
      </c>
      <c r="L2276">
        <v>29</v>
      </c>
      <c r="M2276">
        <v>48</v>
      </c>
      <c r="N2276">
        <v>78</v>
      </c>
      <c r="O2276">
        <v>84</v>
      </c>
      <c r="P2276">
        <v>72</v>
      </c>
      <c r="Q2276">
        <v>72</v>
      </c>
      <c r="R2276">
        <v>87</v>
      </c>
      <c r="S2276">
        <v>89</v>
      </c>
      <c r="T2276">
        <v>80</v>
      </c>
      <c r="U2276">
        <v>88</v>
      </c>
      <c r="V2276">
        <v>98</v>
      </c>
      <c r="W2276">
        <v>120</v>
      </c>
      <c r="X2276">
        <v>94</v>
      </c>
      <c r="Y2276">
        <v>127</v>
      </c>
    </row>
    <row r="2277" spans="1:25" x14ac:dyDescent="0.3">
      <c r="A2277" t="s">
        <v>4</v>
      </c>
      <c r="B2277" t="s">
        <v>3</v>
      </c>
      <c r="C2277" t="s">
        <v>245</v>
      </c>
      <c r="D2277" t="s">
        <v>306</v>
      </c>
      <c r="E2277">
        <v>90</v>
      </c>
      <c r="F2277">
        <v>122</v>
      </c>
      <c r="G2277">
        <v>125</v>
      </c>
      <c r="H2277">
        <v>147</v>
      </c>
      <c r="I2277">
        <v>136</v>
      </c>
      <c r="J2277">
        <v>135</v>
      </c>
      <c r="K2277">
        <v>150</v>
      </c>
      <c r="L2277">
        <v>163</v>
      </c>
      <c r="M2277">
        <v>139</v>
      </c>
      <c r="N2277">
        <v>139</v>
      </c>
      <c r="O2277">
        <v>164</v>
      </c>
      <c r="P2277">
        <v>195</v>
      </c>
      <c r="Q2277">
        <v>216</v>
      </c>
      <c r="R2277">
        <v>220</v>
      </c>
      <c r="S2277">
        <v>247</v>
      </c>
      <c r="T2277">
        <v>270</v>
      </c>
      <c r="U2277">
        <v>296</v>
      </c>
      <c r="V2277">
        <v>311</v>
      </c>
      <c r="W2277">
        <v>322</v>
      </c>
      <c r="X2277">
        <v>358</v>
      </c>
      <c r="Y2277">
        <v>360</v>
      </c>
    </row>
    <row r="2278" spans="1:25" x14ac:dyDescent="0.3">
      <c r="A2278" t="s">
        <v>4</v>
      </c>
      <c r="B2278" t="s">
        <v>3</v>
      </c>
      <c r="C2278" t="s">
        <v>245</v>
      </c>
      <c r="D2278" t="s">
        <v>307</v>
      </c>
      <c r="E2278">
        <v>0</v>
      </c>
      <c r="F2278">
        <v>517</v>
      </c>
      <c r="G2278">
        <v>518</v>
      </c>
      <c r="H2278">
        <v>534</v>
      </c>
      <c r="I2278">
        <v>607</v>
      </c>
      <c r="J2278">
        <v>615</v>
      </c>
      <c r="K2278">
        <v>547</v>
      </c>
      <c r="L2278">
        <v>600</v>
      </c>
      <c r="M2278">
        <v>606</v>
      </c>
      <c r="N2278">
        <v>579</v>
      </c>
      <c r="O2278">
        <v>566</v>
      </c>
      <c r="P2278">
        <v>523</v>
      </c>
      <c r="Q2278">
        <v>544</v>
      </c>
      <c r="R2278">
        <v>582</v>
      </c>
      <c r="S2278">
        <v>537</v>
      </c>
      <c r="T2278">
        <v>530</v>
      </c>
      <c r="U2278">
        <v>483</v>
      </c>
      <c r="V2278">
        <v>488</v>
      </c>
      <c r="W2278">
        <v>501</v>
      </c>
      <c r="X2278">
        <v>518</v>
      </c>
      <c r="Y2278">
        <v>499</v>
      </c>
    </row>
    <row r="2279" spans="1:25" x14ac:dyDescent="0.3">
      <c r="A2279" t="s">
        <v>4</v>
      </c>
      <c r="B2279" t="s">
        <v>3</v>
      </c>
      <c r="C2279" t="s">
        <v>245</v>
      </c>
      <c r="D2279" t="s">
        <v>307</v>
      </c>
      <c r="E2279">
        <v>1</v>
      </c>
      <c r="F2279">
        <v>565</v>
      </c>
      <c r="G2279">
        <v>530</v>
      </c>
      <c r="H2279">
        <v>536</v>
      </c>
      <c r="I2279">
        <v>535</v>
      </c>
      <c r="J2279">
        <v>611</v>
      </c>
      <c r="K2279">
        <v>615</v>
      </c>
      <c r="L2279">
        <v>566</v>
      </c>
      <c r="M2279">
        <v>595</v>
      </c>
      <c r="N2279">
        <v>613</v>
      </c>
      <c r="O2279">
        <v>566</v>
      </c>
      <c r="P2279">
        <v>572</v>
      </c>
      <c r="Q2279">
        <v>534</v>
      </c>
      <c r="R2279">
        <v>553</v>
      </c>
      <c r="S2279">
        <v>600</v>
      </c>
      <c r="T2279">
        <v>549</v>
      </c>
      <c r="U2279">
        <v>548</v>
      </c>
      <c r="V2279">
        <v>495</v>
      </c>
      <c r="W2279">
        <v>498</v>
      </c>
      <c r="X2279">
        <v>502</v>
      </c>
      <c r="Y2279">
        <v>533</v>
      </c>
    </row>
    <row r="2280" spans="1:25" x14ac:dyDescent="0.3">
      <c r="A2280" t="s">
        <v>4</v>
      </c>
      <c r="B2280" t="s">
        <v>3</v>
      </c>
      <c r="C2280" t="s">
        <v>245</v>
      </c>
      <c r="D2280" t="s">
        <v>307</v>
      </c>
      <c r="E2280">
        <v>2</v>
      </c>
      <c r="F2280">
        <v>582</v>
      </c>
      <c r="G2280">
        <v>570</v>
      </c>
      <c r="H2280">
        <v>555</v>
      </c>
      <c r="I2280">
        <v>550</v>
      </c>
      <c r="J2280">
        <v>536</v>
      </c>
      <c r="K2280">
        <v>608</v>
      </c>
      <c r="L2280">
        <v>606</v>
      </c>
      <c r="M2280">
        <v>578</v>
      </c>
      <c r="N2280">
        <v>602</v>
      </c>
      <c r="O2280">
        <v>611</v>
      </c>
      <c r="P2280">
        <v>560</v>
      </c>
      <c r="Q2280">
        <v>573</v>
      </c>
      <c r="R2280">
        <v>543</v>
      </c>
      <c r="S2280">
        <v>578</v>
      </c>
      <c r="T2280">
        <v>607</v>
      </c>
      <c r="U2280">
        <v>567</v>
      </c>
      <c r="V2280">
        <v>574</v>
      </c>
      <c r="W2280">
        <v>513</v>
      </c>
      <c r="X2280">
        <v>514</v>
      </c>
      <c r="Y2280">
        <v>526</v>
      </c>
    </row>
    <row r="2281" spans="1:25" x14ac:dyDescent="0.3">
      <c r="A2281" t="s">
        <v>4</v>
      </c>
      <c r="B2281" t="s">
        <v>3</v>
      </c>
      <c r="C2281" t="s">
        <v>245</v>
      </c>
      <c r="D2281" t="s">
        <v>307</v>
      </c>
      <c r="E2281">
        <v>3</v>
      </c>
      <c r="F2281">
        <v>596</v>
      </c>
      <c r="G2281">
        <v>592</v>
      </c>
      <c r="H2281">
        <v>574</v>
      </c>
      <c r="I2281">
        <v>550</v>
      </c>
      <c r="J2281">
        <v>556</v>
      </c>
      <c r="K2281">
        <v>555</v>
      </c>
      <c r="L2281">
        <v>618</v>
      </c>
      <c r="M2281">
        <v>605</v>
      </c>
      <c r="N2281">
        <v>583</v>
      </c>
      <c r="O2281">
        <v>595</v>
      </c>
      <c r="P2281">
        <v>618</v>
      </c>
      <c r="Q2281">
        <v>573</v>
      </c>
      <c r="R2281">
        <v>575</v>
      </c>
      <c r="S2281">
        <v>563</v>
      </c>
      <c r="T2281">
        <v>604</v>
      </c>
      <c r="U2281">
        <v>617</v>
      </c>
      <c r="V2281">
        <v>584</v>
      </c>
      <c r="W2281">
        <v>574</v>
      </c>
      <c r="X2281">
        <v>535</v>
      </c>
      <c r="Y2281">
        <v>533</v>
      </c>
    </row>
    <row r="2282" spans="1:25" x14ac:dyDescent="0.3">
      <c r="A2282" t="s">
        <v>4</v>
      </c>
      <c r="B2282" t="s">
        <v>3</v>
      </c>
      <c r="C2282" t="s">
        <v>245</v>
      </c>
      <c r="D2282" t="s">
        <v>307</v>
      </c>
      <c r="E2282">
        <v>4</v>
      </c>
      <c r="F2282">
        <v>615</v>
      </c>
      <c r="G2282">
        <v>619</v>
      </c>
      <c r="H2282">
        <v>595</v>
      </c>
      <c r="I2282">
        <v>588</v>
      </c>
      <c r="J2282">
        <v>561</v>
      </c>
      <c r="K2282">
        <v>562</v>
      </c>
      <c r="L2282">
        <v>556</v>
      </c>
      <c r="M2282">
        <v>617</v>
      </c>
      <c r="N2282">
        <v>607</v>
      </c>
      <c r="O2282">
        <v>570</v>
      </c>
      <c r="P2282">
        <v>591</v>
      </c>
      <c r="Q2282">
        <v>614</v>
      </c>
      <c r="R2282">
        <v>588</v>
      </c>
      <c r="S2282">
        <v>584</v>
      </c>
      <c r="T2282">
        <v>580</v>
      </c>
      <c r="U2282">
        <v>609</v>
      </c>
      <c r="V2282">
        <v>635</v>
      </c>
      <c r="W2282">
        <v>590</v>
      </c>
      <c r="X2282">
        <v>589</v>
      </c>
      <c r="Y2282">
        <v>547</v>
      </c>
    </row>
    <row r="2283" spans="1:25" x14ac:dyDescent="0.3">
      <c r="A2283" t="s">
        <v>4</v>
      </c>
      <c r="B2283" t="s">
        <v>3</v>
      </c>
      <c r="C2283" t="s">
        <v>245</v>
      </c>
      <c r="D2283" t="s">
        <v>307</v>
      </c>
      <c r="E2283">
        <v>5</v>
      </c>
      <c r="F2283">
        <v>629</v>
      </c>
      <c r="G2283">
        <v>623</v>
      </c>
      <c r="H2283">
        <v>640</v>
      </c>
      <c r="I2283">
        <v>615</v>
      </c>
      <c r="J2283">
        <v>591</v>
      </c>
      <c r="K2283">
        <v>568</v>
      </c>
      <c r="L2283">
        <v>572</v>
      </c>
      <c r="M2283">
        <v>545</v>
      </c>
      <c r="N2283">
        <v>624</v>
      </c>
      <c r="O2283">
        <v>593</v>
      </c>
      <c r="P2283">
        <v>572</v>
      </c>
      <c r="Q2283">
        <v>599</v>
      </c>
      <c r="R2283">
        <v>612</v>
      </c>
      <c r="S2283">
        <v>600</v>
      </c>
      <c r="T2283">
        <v>594</v>
      </c>
      <c r="U2283">
        <v>593</v>
      </c>
      <c r="V2283">
        <v>634</v>
      </c>
      <c r="W2283">
        <v>641</v>
      </c>
      <c r="X2283">
        <v>595</v>
      </c>
      <c r="Y2283">
        <v>609</v>
      </c>
    </row>
    <row r="2284" spans="1:25" x14ac:dyDescent="0.3">
      <c r="A2284" t="s">
        <v>4</v>
      </c>
      <c r="B2284" t="s">
        <v>3</v>
      </c>
      <c r="C2284" t="s">
        <v>245</v>
      </c>
      <c r="D2284" t="s">
        <v>307</v>
      </c>
      <c r="E2284">
        <v>6</v>
      </c>
      <c r="F2284">
        <v>657</v>
      </c>
      <c r="G2284">
        <v>637</v>
      </c>
      <c r="H2284">
        <v>634</v>
      </c>
      <c r="I2284">
        <v>656</v>
      </c>
      <c r="J2284">
        <v>618</v>
      </c>
      <c r="K2284">
        <v>595</v>
      </c>
      <c r="L2284">
        <v>578</v>
      </c>
      <c r="M2284">
        <v>562</v>
      </c>
      <c r="N2284">
        <v>540</v>
      </c>
      <c r="O2284">
        <v>620</v>
      </c>
      <c r="P2284">
        <v>591</v>
      </c>
      <c r="Q2284">
        <v>575</v>
      </c>
      <c r="R2284">
        <v>595</v>
      </c>
      <c r="S2284">
        <v>611</v>
      </c>
      <c r="T2284">
        <v>612</v>
      </c>
      <c r="U2284">
        <v>599</v>
      </c>
      <c r="V2284">
        <v>611</v>
      </c>
      <c r="W2284">
        <v>641</v>
      </c>
      <c r="X2284">
        <v>648</v>
      </c>
      <c r="Y2284">
        <v>596</v>
      </c>
    </row>
    <row r="2285" spans="1:25" x14ac:dyDescent="0.3">
      <c r="A2285" t="s">
        <v>4</v>
      </c>
      <c r="B2285" t="s">
        <v>3</v>
      </c>
      <c r="C2285" t="s">
        <v>245</v>
      </c>
      <c r="D2285" t="s">
        <v>307</v>
      </c>
      <c r="E2285">
        <v>7</v>
      </c>
      <c r="F2285">
        <v>649</v>
      </c>
      <c r="G2285">
        <v>667</v>
      </c>
      <c r="H2285">
        <v>629</v>
      </c>
      <c r="I2285">
        <v>627</v>
      </c>
      <c r="J2285">
        <v>657</v>
      </c>
      <c r="K2285">
        <v>616</v>
      </c>
      <c r="L2285">
        <v>603</v>
      </c>
      <c r="M2285">
        <v>577</v>
      </c>
      <c r="N2285">
        <v>554</v>
      </c>
      <c r="O2285">
        <v>522</v>
      </c>
      <c r="P2285">
        <v>621</v>
      </c>
      <c r="Q2285">
        <v>586</v>
      </c>
      <c r="R2285">
        <v>575</v>
      </c>
      <c r="S2285">
        <v>601</v>
      </c>
      <c r="T2285">
        <v>621</v>
      </c>
      <c r="U2285">
        <v>611</v>
      </c>
      <c r="V2285">
        <v>606</v>
      </c>
      <c r="W2285">
        <v>624</v>
      </c>
      <c r="X2285">
        <v>663</v>
      </c>
      <c r="Y2285">
        <v>665</v>
      </c>
    </row>
    <row r="2286" spans="1:25" x14ac:dyDescent="0.3">
      <c r="A2286" t="s">
        <v>4</v>
      </c>
      <c r="B2286" t="s">
        <v>3</v>
      </c>
      <c r="C2286" t="s">
        <v>245</v>
      </c>
      <c r="D2286" t="s">
        <v>307</v>
      </c>
      <c r="E2286">
        <v>8</v>
      </c>
      <c r="F2286">
        <v>689</v>
      </c>
      <c r="G2286">
        <v>653</v>
      </c>
      <c r="H2286">
        <v>680</v>
      </c>
      <c r="I2286">
        <v>644</v>
      </c>
      <c r="J2286">
        <v>634</v>
      </c>
      <c r="K2286">
        <v>662</v>
      </c>
      <c r="L2286">
        <v>624</v>
      </c>
      <c r="M2286">
        <v>598</v>
      </c>
      <c r="N2286">
        <v>572</v>
      </c>
      <c r="O2286">
        <v>556</v>
      </c>
      <c r="P2286">
        <v>522</v>
      </c>
      <c r="Q2286">
        <v>633</v>
      </c>
      <c r="R2286">
        <v>579</v>
      </c>
      <c r="S2286">
        <v>584</v>
      </c>
      <c r="T2286">
        <v>607</v>
      </c>
      <c r="U2286">
        <v>612</v>
      </c>
      <c r="V2286">
        <v>631</v>
      </c>
      <c r="W2286">
        <v>638</v>
      </c>
      <c r="X2286">
        <v>637</v>
      </c>
      <c r="Y2286">
        <v>666</v>
      </c>
    </row>
    <row r="2287" spans="1:25" x14ac:dyDescent="0.3">
      <c r="A2287" t="s">
        <v>4</v>
      </c>
      <c r="B2287" t="s">
        <v>3</v>
      </c>
      <c r="C2287" t="s">
        <v>245</v>
      </c>
      <c r="D2287" t="s">
        <v>307</v>
      </c>
      <c r="E2287">
        <v>9</v>
      </c>
      <c r="F2287">
        <v>721</v>
      </c>
      <c r="G2287">
        <v>705</v>
      </c>
      <c r="H2287">
        <v>656</v>
      </c>
      <c r="I2287">
        <v>683</v>
      </c>
      <c r="J2287">
        <v>642</v>
      </c>
      <c r="K2287">
        <v>648</v>
      </c>
      <c r="L2287">
        <v>676</v>
      </c>
      <c r="M2287">
        <v>620</v>
      </c>
      <c r="N2287">
        <v>596</v>
      </c>
      <c r="O2287">
        <v>563</v>
      </c>
      <c r="P2287">
        <v>554</v>
      </c>
      <c r="Q2287">
        <v>528</v>
      </c>
      <c r="R2287">
        <v>628</v>
      </c>
      <c r="S2287">
        <v>589</v>
      </c>
      <c r="T2287">
        <v>588</v>
      </c>
      <c r="U2287">
        <v>612</v>
      </c>
      <c r="V2287">
        <v>616</v>
      </c>
      <c r="W2287">
        <v>635</v>
      </c>
      <c r="X2287">
        <v>643</v>
      </c>
      <c r="Y2287">
        <v>642</v>
      </c>
    </row>
    <row r="2288" spans="1:25" x14ac:dyDescent="0.3">
      <c r="A2288" t="s">
        <v>4</v>
      </c>
      <c r="B2288" t="s">
        <v>3</v>
      </c>
      <c r="C2288" t="s">
        <v>245</v>
      </c>
      <c r="D2288" t="s">
        <v>307</v>
      </c>
      <c r="E2288">
        <v>10</v>
      </c>
      <c r="F2288">
        <v>753</v>
      </c>
      <c r="G2288">
        <v>751</v>
      </c>
      <c r="H2288">
        <v>706</v>
      </c>
      <c r="I2288">
        <v>664</v>
      </c>
      <c r="J2288">
        <v>677</v>
      </c>
      <c r="K2288">
        <v>647</v>
      </c>
      <c r="L2288">
        <v>661</v>
      </c>
      <c r="M2288">
        <v>668</v>
      </c>
      <c r="N2288">
        <v>615</v>
      </c>
      <c r="O2288">
        <v>600</v>
      </c>
      <c r="P2288">
        <v>571</v>
      </c>
      <c r="Q2288">
        <v>568</v>
      </c>
      <c r="R2288">
        <v>532</v>
      </c>
      <c r="S2288">
        <v>643</v>
      </c>
      <c r="T2288">
        <v>586</v>
      </c>
      <c r="U2288">
        <v>603</v>
      </c>
      <c r="V2288">
        <v>619</v>
      </c>
      <c r="W2288">
        <v>640</v>
      </c>
      <c r="X2288">
        <v>633</v>
      </c>
      <c r="Y2288">
        <v>656</v>
      </c>
    </row>
    <row r="2289" spans="1:25" x14ac:dyDescent="0.3">
      <c r="A2289" t="s">
        <v>4</v>
      </c>
      <c r="B2289" t="s">
        <v>3</v>
      </c>
      <c r="C2289" t="s">
        <v>245</v>
      </c>
      <c r="D2289" t="s">
        <v>307</v>
      </c>
      <c r="E2289">
        <v>11</v>
      </c>
      <c r="F2289">
        <v>733</v>
      </c>
      <c r="G2289">
        <v>746</v>
      </c>
      <c r="H2289">
        <v>771</v>
      </c>
      <c r="I2289">
        <v>712</v>
      </c>
      <c r="J2289">
        <v>667</v>
      </c>
      <c r="K2289">
        <v>688</v>
      </c>
      <c r="L2289">
        <v>645</v>
      </c>
      <c r="M2289">
        <v>655</v>
      </c>
      <c r="N2289">
        <v>661</v>
      </c>
      <c r="O2289">
        <v>623</v>
      </c>
      <c r="P2289">
        <v>605</v>
      </c>
      <c r="Q2289">
        <v>576</v>
      </c>
      <c r="R2289">
        <v>568</v>
      </c>
      <c r="S2289">
        <v>525</v>
      </c>
      <c r="T2289">
        <v>646</v>
      </c>
      <c r="U2289">
        <v>587</v>
      </c>
      <c r="V2289">
        <v>606</v>
      </c>
      <c r="W2289">
        <v>616</v>
      </c>
      <c r="X2289">
        <v>640</v>
      </c>
      <c r="Y2289">
        <v>639</v>
      </c>
    </row>
    <row r="2290" spans="1:25" x14ac:dyDescent="0.3">
      <c r="A2290" t="s">
        <v>4</v>
      </c>
      <c r="B2290" t="s">
        <v>3</v>
      </c>
      <c r="C2290" t="s">
        <v>245</v>
      </c>
      <c r="D2290" t="s">
        <v>307</v>
      </c>
      <c r="E2290">
        <v>12</v>
      </c>
      <c r="F2290">
        <v>709</v>
      </c>
      <c r="G2290">
        <v>725</v>
      </c>
      <c r="H2290">
        <v>751</v>
      </c>
      <c r="I2290">
        <v>793</v>
      </c>
      <c r="J2290">
        <v>696</v>
      </c>
      <c r="K2290">
        <v>668</v>
      </c>
      <c r="L2290">
        <v>701</v>
      </c>
      <c r="M2290">
        <v>635</v>
      </c>
      <c r="N2290">
        <v>658</v>
      </c>
      <c r="O2290">
        <v>675</v>
      </c>
      <c r="P2290">
        <v>630</v>
      </c>
      <c r="Q2290">
        <v>606</v>
      </c>
      <c r="R2290">
        <v>575</v>
      </c>
      <c r="S2290">
        <v>561</v>
      </c>
      <c r="T2290">
        <v>520</v>
      </c>
      <c r="U2290">
        <v>643</v>
      </c>
      <c r="V2290">
        <v>590</v>
      </c>
      <c r="W2290">
        <v>620</v>
      </c>
      <c r="X2290">
        <v>615</v>
      </c>
      <c r="Y2290">
        <v>643</v>
      </c>
    </row>
    <row r="2291" spans="1:25" x14ac:dyDescent="0.3">
      <c r="A2291" t="s">
        <v>4</v>
      </c>
      <c r="B2291" t="s">
        <v>3</v>
      </c>
      <c r="C2291" t="s">
        <v>245</v>
      </c>
      <c r="D2291" t="s">
        <v>307</v>
      </c>
      <c r="E2291">
        <v>13</v>
      </c>
      <c r="F2291">
        <v>725</v>
      </c>
      <c r="G2291">
        <v>702</v>
      </c>
      <c r="H2291">
        <v>727</v>
      </c>
      <c r="I2291">
        <v>758</v>
      </c>
      <c r="J2291">
        <v>810</v>
      </c>
      <c r="K2291">
        <v>702</v>
      </c>
      <c r="L2291">
        <v>669</v>
      </c>
      <c r="M2291">
        <v>697</v>
      </c>
      <c r="N2291">
        <v>630</v>
      </c>
      <c r="O2291">
        <v>656</v>
      </c>
      <c r="P2291">
        <v>674</v>
      </c>
      <c r="Q2291">
        <v>625</v>
      </c>
      <c r="R2291">
        <v>608</v>
      </c>
      <c r="S2291">
        <v>573</v>
      </c>
      <c r="T2291">
        <v>560</v>
      </c>
      <c r="U2291">
        <v>525</v>
      </c>
      <c r="V2291">
        <v>649</v>
      </c>
      <c r="W2291">
        <v>593</v>
      </c>
      <c r="X2291">
        <v>623</v>
      </c>
      <c r="Y2291">
        <v>613</v>
      </c>
    </row>
    <row r="2292" spans="1:25" x14ac:dyDescent="0.3">
      <c r="A2292" t="s">
        <v>4</v>
      </c>
      <c r="B2292" t="s">
        <v>3</v>
      </c>
      <c r="C2292" t="s">
        <v>245</v>
      </c>
      <c r="D2292" t="s">
        <v>307</v>
      </c>
      <c r="E2292">
        <v>14</v>
      </c>
      <c r="F2292">
        <v>747</v>
      </c>
      <c r="G2292">
        <v>714</v>
      </c>
      <c r="H2292">
        <v>690</v>
      </c>
      <c r="I2292">
        <v>728</v>
      </c>
      <c r="J2292">
        <v>750</v>
      </c>
      <c r="K2292">
        <v>828</v>
      </c>
      <c r="L2292">
        <v>698</v>
      </c>
      <c r="M2292">
        <v>662</v>
      </c>
      <c r="N2292">
        <v>692</v>
      </c>
      <c r="O2292">
        <v>638</v>
      </c>
      <c r="P2292">
        <v>665</v>
      </c>
      <c r="Q2292">
        <v>670</v>
      </c>
      <c r="R2292">
        <v>626</v>
      </c>
      <c r="S2292">
        <v>604</v>
      </c>
      <c r="T2292">
        <v>571</v>
      </c>
      <c r="U2292">
        <v>556</v>
      </c>
      <c r="V2292">
        <v>533</v>
      </c>
      <c r="W2292">
        <v>649</v>
      </c>
      <c r="X2292">
        <v>598</v>
      </c>
      <c r="Y2292">
        <v>628</v>
      </c>
    </row>
    <row r="2293" spans="1:25" x14ac:dyDescent="0.3">
      <c r="A2293" t="s">
        <v>4</v>
      </c>
      <c r="B2293" t="s">
        <v>3</v>
      </c>
      <c r="C2293" t="s">
        <v>245</v>
      </c>
      <c r="D2293" t="s">
        <v>307</v>
      </c>
      <c r="E2293">
        <v>15</v>
      </c>
      <c r="F2293">
        <v>747</v>
      </c>
      <c r="G2293">
        <v>727</v>
      </c>
      <c r="H2293">
        <v>710</v>
      </c>
      <c r="I2293">
        <v>680</v>
      </c>
      <c r="J2293">
        <v>730</v>
      </c>
      <c r="K2293">
        <v>747</v>
      </c>
      <c r="L2293">
        <v>837</v>
      </c>
      <c r="M2293">
        <v>700</v>
      </c>
      <c r="N2293">
        <v>660</v>
      </c>
      <c r="O2293">
        <v>710</v>
      </c>
      <c r="P2293">
        <v>637</v>
      </c>
      <c r="Q2293">
        <v>673</v>
      </c>
      <c r="R2293">
        <v>672</v>
      </c>
      <c r="S2293">
        <v>642</v>
      </c>
      <c r="T2293">
        <v>611</v>
      </c>
      <c r="U2293">
        <v>573</v>
      </c>
      <c r="V2293">
        <v>563</v>
      </c>
      <c r="W2293">
        <v>529</v>
      </c>
      <c r="X2293">
        <v>653</v>
      </c>
      <c r="Y2293">
        <v>604</v>
      </c>
    </row>
    <row r="2294" spans="1:25" x14ac:dyDescent="0.3">
      <c r="A2294" t="s">
        <v>4</v>
      </c>
      <c r="B2294" t="s">
        <v>3</v>
      </c>
      <c r="C2294" t="s">
        <v>245</v>
      </c>
      <c r="D2294" t="s">
        <v>307</v>
      </c>
      <c r="E2294">
        <v>16</v>
      </c>
      <c r="F2294">
        <v>745</v>
      </c>
      <c r="G2294">
        <v>734</v>
      </c>
      <c r="H2294">
        <v>713</v>
      </c>
      <c r="I2294">
        <v>698</v>
      </c>
      <c r="J2294">
        <v>669</v>
      </c>
      <c r="K2294">
        <v>735</v>
      </c>
      <c r="L2294">
        <v>742</v>
      </c>
      <c r="M2294">
        <v>852</v>
      </c>
      <c r="N2294">
        <v>717</v>
      </c>
      <c r="O2294">
        <v>658</v>
      </c>
      <c r="P2294">
        <v>714</v>
      </c>
      <c r="Q2294">
        <v>633</v>
      </c>
      <c r="R2294">
        <v>677</v>
      </c>
      <c r="S2294">
        <v>666</v>
      </c>
      <c r="T2294">
        <v>647</v>
      </c>
      <c r="U2294">
        <v>609</v>
      </c>
      <c r="V2294">
        <v>579</v>
      </c>
      <c r="W2294">
        <v>566</v>
      </c>
      <c r="X2294">
        <v>534</v>
      </c>
      <c r="Y2294">
        <v>655</v>
      </c>
    </row>
    <row r="2295" spans="1:25" x14ac:dyDescent="0.3">
      <c r="A2295" t="s">
        <v>4</v>
      </c>
      <c r="B2295" t="s">
        <v>3</v>
      </c>
      <c r="C2295" t="s">
        <v>245</v>
      </c>
      <c r="D2295" t="s">
        <v>307</v>
      </c>
      <c r="E2295">
        <v>17</v>
      </c>
      <c r="F2295">
        <v>734</v>
      </c>
      <c r="G2295">
        <v>742</v>
      </c>
      <c r="H2295">
        <v>742</v>
      </c>
      <c r="I2295">
        <v>709</v>
      </c>
      <c r="J2295">
        <v>694</v>
      </c>
      <c r="K2295">
        <v>654</v>
      </c>
      <c r="L2295">
        <v>726</v>
      </c>
      <c r="M2295">
        <v>729</v>
      </c>
      <c r="N2295">
        <v>861</v>
      </c>
      <c r="O2295">
        <v>714</v>
      </c>
      <c r="P2295">
        <v>652</v>
      </c>
      <c r="Q2295">
        <v>704</v>
      </c>
      <c r="R2295">
        <v>632</v>
      </c>
      <c r="S2295">
        <v>667</v>
      </c>
      <c r="T2295">
        <v>676</v>
      </c>
      <c r="U2295">
        <v>629</v>
      </c>
      <c r="V2295">
        <v>599</v>
      </c>
      <c r="W2295">
        <v>574</v>
      </c>
      <c r="X2295">
        <v>573</v>
      </c>
      <c r="Y2295">
        <v>539</v>
      </c>
    </row>
    <row r="2296" spans="1:25" x14ac:dyDescent="0.3">
      <c r="A2296" t="s">
        <v>4</v>
      </c>
      <c r="B2296" t="s">
        <v>3</v>
      </c>
      <c r="C2296" t="s">
        <v>245</v>
      </c>
      <c r="D2296" t="s">
        <v>307</v>
      </c>
      <c r="E2296">
        <v>18</v>
      </c>
      <c r="F2296">
        <v>715</v>
      </c>
      <c r="G2296">
        <v>753</v>
      </c>
      <c r="H2296">
        <v>772</v>
      </c>
      <c r="I2296">
        <v>745</v>
      </c>
      <c r="J2296">
        <v>713</v>
      </c>
      <c r="K2296">
        <v>710</v>
      </c>
      <c r="L2296">
        <v>662</v>
      </c>
      <c r="M2296">
        <v>747</v>
      </c>
      <c r="N2296">
        <v>761</v>
      </c>
      <c r="O2296">
        <v>891</v>
      </c>
      <c r="P2296">
        <v>753</v>
      </c>
      <c r="Q2296">
        <v>705</v>
      </c>
      <c r="R2296">
        <v>779</v>
      </c>
      <c r="S2296">
        <v>724</v>
      </c>
      <c r="T2296">
        <v>783</v>
      </c>
      <c r="U2296">
        <v>764</v>
      </c>
      <c r="V2296">
        <v>790</v>
      </c>
      <c r="W2296">
        <v>706</v>
      </c>
      <c r="X2296">
        <v>675</v>
      </c>
      <c r="Y2296">
        <v>681</v>
      </c>
    </row>
    <row r="2297" spans="1:25" x14ac:dyDescent="0.3">
      <c r="A2297" t="s">
        <v>4</v>
      </c>
      <c r="B2297" t="s">
        <v>3</v>
      </c>
      <c r="C2297" t="s">
        <v>245</v>
      </c>
      <c r="D2297" t="s">
        <v>307</v>
      </c>
      <c r="E2297">
        <v>19</v>
      </c>
      <c r="F2297">
        <v>756</v>
      </c>
      <c r="G2297">
        <v>758</v>
      </c>
      <c r="H2297">
        <v>799</v>
      </c>
      <c r="I2297">
        <v>822</v>
      </c>
      <c r="J2297">
        <v>788</v>
      </c>
      <c r="K2297">
        <v>806</v>
      </c>
      <c r="L2297">
        <v>835</v>
      </c>
      <c r="M2297">
        <v>810</v>
      </c>
      <c r="N2297">
        <v>866</v>
      </c>
      <c r="O2297">
        <v>962</v>
      </c>
      <c r="P2297">
        <v>1046</v>
      </c>
      <c r="Q2297">
        <v>994</v>
      </c>
      <c r="R2297">
        <v>1068</v>
      </c>
      <c r="S2297">
        <v>1093</v>
      </c>
      <c r="T2297">
        <v>1137</v>
      </c>
      <c r="U2297">
        <v>1265</v>
      </c>
      <c r="V2297">
        <v>1304</v>
      </c>
      <c r="W2297">
        <v>1279</v>
      </c>
      <c r="X2297">
        <v>1264</v>
      </c>
      <c r="Y2297">
        <v>1263</v>
      </c>
    </row>
    <row r="2298" spans="1:25" x14ac:dyDescent="0.3">
      <c r="A2298" t="s">
        <v>4</v>
      </c>
      <c r="B2298" t="s">
        <v>3</v>
      </c>
      <c r="C2298" t="s">
        <v>245</v>
      </c>
      <c r="D2298" t="s">
        <v>307</v>
      </c>
      <c r="E2298">
        <v>20</v>
      </c>
      <c r="F2298">
        <v>725</v>
      </c>
      <c r="G2298">
        <v>748</v>
      </c>
      <c r="H2298">
        <v>766</v>
      </c>
      <c r="I2298">
        <v>802</v>
      </c>
      <c r="J2298">
        <v>836</v>
      </c>
      <c r="K2298">
        <v>803</v>
      </c>
      <c r="L2298">
        <v>812</v>
      </c>
      <c r="M2298">
        <v>857</v>
      </c>
      <c r="N2298">
        <v>845</v>
      </c>
      <c r="O2298">
        <v>889</v>
      </c>
      <c r="P2298">
        <v>961</v>
      </c>
      <c r="Q2298">
        <v>1078</v>
      </c>
      <c r="R2298">
        <v>1022</v>
      </c>
      <c r="S2298">
        <v>1043</v>
      </c>
      <c r="T2298">
        <v>1076</v>
      </c>
      <c r="U2298">
        <v>1145</v>
      </c>
      <c r="V2298">
        <v>1309</v>
      </c>
      <c r="W2298">
        <v>1284</v>
      </c>
      <c r="X2298">
        <v>1276</v>
      </c>
      <c r="Y2298">
        <v>1248</v>
      </c>
    </row>
    <row r="2299" spans="1:25" x14ac:dyDescent="0.3">
      <c r="A2299" t="s">
        <v>4</v>
      </c>
      <c r="B2299" t="s">
        <v>3</v>
      </c>
      <c r="C2299" t="s">
        <v>245</v>
      </c>
      <c r="D2299" t="s">
        <v>307</v>
      </c>
      <c r="E2299">
        <v>21</v>
      </c>
      <c r="F2299">
        <v>686</v>
      </c>
      <c r="G2299">
        <v>678</v>
      </c>
      <c r="H2299">
        <v>705</v>
      </c>
      <c r="I2299">
        <v>732</v>
      </c>
      <c r="J2299">
        <v>787</v>
      </c>
      <c r="K2299">
        <v>800</v>
      </c>
      <c r="L2299">
        <v>756</v>
      </c>
      <c r="M2299">
        <v>752</v>
      </c>
      <c r="N2299">
        <v>797</v>
      </c>
      <c r="O2299">
        <v>803</v>
      </c>
      <c r="P2299">
        <v>838</v>
      </c>
      <c r="Q2299">
        <v>919</v>
      </c>
      <c r="R2299">
        <v>1013</v>
      </c>
      <c r="S2299">
        <v>894</v>
      </c>
      <c r="T2299">
        <v>931</v>
      </c>
      <c r="U2299">
        <v>980</v>
      </c>
      <c r="V2299">
        <v>1063</v>
      </c>
      <c r="W2299">
        <v>1139</v>
      </c>
      <c r="X2299">
        <v>1123</v>
      </c>
      <c r="Y2299">
        <v>1168</v>
      </c>
    </row>
    <row r="2300" spans="1:25" x14ac:dyDescent="0.3">
      <c r="A2300" t="s">
        <v>4</v>
      </c>
      <c r="B2300" t="s">
        <v>3</v>
      </c>
      <c r="C2300" t="s">
        <v>245</v>
      </c>
      <c r="D2300" t="s">
        <v>307</v>
      </c>
      <c r="E2300">
        <v>22</v>
      </c>
      <c r="F2300">
        <v>583</v>
      </c>
      <c r="G2300">
        <v>637</v>
      </c>
      <c r="H2300">
        <v>627</v>
      </c>
      <c r="I2300">
        <v>694</v>
      </c>
      <c r="J2300">
        <v>694</v>
      </c>
      <c r="K2300">
        <v>708</v>
      </c>
      <c r="L2300">
        <v>704</v>
      </c>
      <c r="M2300">
        <v>694</v>
      </c>
      <c r="N2300">
        <v>650</v>
      </c>
      <c r="O2300">
        <v>693</v>
      </c>
      <c r="P2300">
        <v>654</v>
      </c>
      <c r="Q2300">
        <v>736</v>
      </c>
      <c r="R2300">
        <v>808</v>
      </c>
      <c r="S2300">
        <v>940</v>
      </c>
      <c r="T2300">
        <v>802</v>
      </c>
      <c r="U2300">
        <v>780</v>
      </c>
      <c r="V2300">
        <v>802</v>
      </c>
      <c r="W2300">
        <v>818</v>
      </c>
      <c r="X2300">
        <v>780</v>
      </c>
      <c r="Y2300">
        <v>795</v>
      </c>
    </row>
    <row r="2301" spans="1:25" x14ac:dyDescent="0.3">
      <c r="A2301" t="s">
        <v>4</v>
      </c>
      <c r="B2301" t="s">
        <v>3</v>
      </c>
      <c r="C2301" t="s">
        <v>245</v>
      </c>
      <c r="D2301" t="s">
        <v>307</v>
      </c>
      <c r="E2301">
        <v>23</v>
      </c>
      <c r="F2301">
        <v>506</v>
      </c>
      <c r="G2301">
        <v>540</v>
      </c>
      <c r="H2301">
        <v>616</v>
      </c>
      <c r="I2301">
        <v>602</v>
      </c>
      <c r="J2301">
        <v>650</v>
      </c>
      <c r="K2301">
        <v>664</v>
      </c>
      <c r="L2301">
        <v>668</v>
      </c>
      <c r="M2301">
        <v>657</v>
      </c>
      <c r="N2301">
        <v>655</v>
      </c>
      <c r="O2301">
        <v>589</v>
      </c>
      <c r="P2301">
        <v>630</v>
      </c>
      <c r="Q2301">
        <v>627</v>
      </c>
      <c r="R2301">
        <v>714</v>
      </c>
      <c r="S2301">
        <v>751</v>
      </c>
      <c r="T2301">
        <v>862</v>
      </c>
      <c r="U2301">
        <v>715</v>
      </c>
      <c r="V2301">
        <v>717</v>
      </c>
      <c r="W2301">
        <v>669</v>
      </c>
      <c r="X2301">
        <v>662</v>
      </c>
      <c r="Y2301">
        <v>656</v>
      </c>
    </row>
    <row r="2302" spans="1:25" x14ac:dyDescent="0.3">
      <c r="A2302" t="s">
        <v>4</v>
      </c>
      <c r="B2302" t="s">
        <v>3</v>
      </c>
      <c r="C2302" t="s">
        <v>245</v>
      </c>
      <c r="D2302" t="s">
        <v>307</v>
      </c>
      <c r="E2302">
        <v>24</v>
      </c>
      <c r="F2302">
        <v>480</v>
      </c>
      <c r="G2302">
        <v>505</v>
      </c>
      <c r="H2302">
        <v>539</v>
      </c>
      <c r="I2302">
        <v>601</v>
      </c>
      <c r="J2302">
        <v>587</v>
      </c>
      <c r="K2302">
        <v>634</v>
      </c>
      <c r="L2302">
        <v>623</v>
      </c>
      <c r="M2302">
        <v>623</v>
      </c>
      <c r="N2302">
        <v>613</v>
      </c>
      <c r="O2302">
        <v>634</v>
      </c>
      <c r="P2302">
        <v>559</v>
      </c>
      <c r="Q2302">
        <v>646</v>
      </c>
      <c r="R2302">
        <v>623</v>
      </c>
      <c r="S2302">
        <v>696</v>
      </c>
      <c r="T2302">
        <v>682</v>
      </c>
      <c r="U2302">
        <v>811</v>
      </c>
      <c r="V2302">
        <v>678</v>
      </c>
      <c r="W2302">
        <v>659</v>
      </c>
      <c r="X2302">
        <v>563</v>
      </c>
      <c r="Y2302">
        <v>589</v>
      </c>
    </row>
    <row r="2303" spans="1:25" x14ac:dyDescent="0.3">
      <c r="A2303" t="s">
        <v>4</v>
      </c>
      <c r="B2303" t="s">
        <v>3</v>
      </c>
      <c r="C2303" t="s">
        <v>245</v>
      </c>
      <c r="D2303" t="s">
        <v>307</v>
      </c>
      <c r="E2303">
        <v>25</v>
      </c>
      <c r="F2303">
        <v>509</v>
      </c>
      <c r="G2303">
        <v>475</v>
      </c>
      <c r="H2303">
        <v>495</v>
      </c>
      <c r="I2303">
        <v>528</v>
      </c>
      <c r="J2303">
        <v>596</v>
      </c>
      <c r="K2303">
        <v>576</v>
      </c>
      <c r="L2303">
        <v>599</v>
      </c>
      <c r="M2303">
        <v>589</v>
      </c>
      <c r="N2303">
        <v>597</v>
      </c>
      <c r="O2303">
        <v>584</v>
      </c>
      <c r="P2303">
        <v>580</v>
      </c>
      <c r="Q2303">
        <v>521</v>
      </c>
      <c r="R2303">
        <v>614</v>
      </c>
      <c r="S2303">
        <v>581</v>
      </c>
      <c r="T2303">
        <v>657</v>
      </c>
      <c r="U2303">
        <v>646</v>
      </c>
      <c r="V2303">
        <v>800</v>
      </c>
      <c r="W2303">
        <v>641</v>
      </c>
      <c r="X2303">
        <v>632</v>
      </c>
      <c r="Y2303">
        <v>511</v>
      </c>
    </row>
    <row r="2304" spans="1:25" x14ac:dyDescent="0.3">
      <c r="A2304" t="s">
        <v>4</v>
      </c>
      <c r="B2304" t="s">
        <v>3</v>
      </c>
      <c r="C2304" t="s">
        <v>245</v>
      </c>
      <c r="D2304" t="s">
        <v>307</v>
      </c>
      <c r="E2304">
        <v>26</v>
      </c>
      <c r="F2304">
        <v>542</v>
      </c>
      <c r="G2304">
        <v>515</v>
      </c>
      <c r="H2304">
        <v>472</v>
      </c>
      <c r="I2304">
        <v>468</v>
      </c>
      <c r="J2304">
        <v>531</v>
      </c>
      <c r="K2304">
        <v>584</v>
      </c>
      <c r="L2304">
        <v>533</v>
      </c>
      <c r="M2304">
        <v>568</v>
      </c>
      <c r="N2304">
        <v>557</v>
      </c>
      <c r="O2304">
        <v>569</v>
      </c>
      <c r="P2304">
        <v>567</v>
      </c>
      <c r="Q2304">
        <v>544</v>
      </c>
      <c r="R2304">
        <v>506</v>
      </c>
      <c r="S2304">
        <v>608</v>
      </c>
      <c r="T2304">
        <v>560</v>
      </c>
      <c r="U2304">
        <v>618</v>
      </c>
      <c r="V2304">
        <v>621</v>
      </c>
      <c r="W2304">
        <v>791</v>
      </c>
      <c r="X2304">
        <v>631</v>
      </c>
      <c r="Y2304">
        <v>614</v>
      </c>
    </row>
    <row r="2305" spans="1:25" x14ac:dyDescent="0.3">
      <c r="A2305" t="s">
        <v>4</v>
      </c>
      <c r="B2305" t="s">
        <v>3</v>
      </c>
      <c r="C2305" t="s">
        <v>245</v>
      </c>
      <c r="D2305" t="s">
        <v>307</v>
      </c>
      <c r="E2305">
        <v>27</v>
      </c>
      <c r="F2305">
        <v>574</v>
      </c>
      <c r="G2305">
        <v>549</v>
      </c>
      <c r="H2305">
        <v>506</v>
      </c>
      <c r="I2305">
        <v>474</v>
      </c>
      <c r="J2305">
        <v>466</v>
      </c>
      <c r="K2305">
        <v>548</v>
      </c>
      <c r="L2305">
        <v>572</v>
      </c>
      <c r="M2305">
        <v>500</v>
      </c>
      <c r="N2305">
        <v>557</v>
      </c>
      <c r="O2305">
        <v>552</v>
      </c>
      <c r="P2305">
        <v>551</v>
      </c>
      <c r="Q2305">
        <v>558</v>
      </c>
      <c r="R2305">
        <v>526</v>
      </c>
      <c r="S2305">
        <v>529</v>
      </c>
      <c r="T2305">
        <v>583</v>
      </c>
      <c r="U2305">
        <v>533</v>
      </c>
      <c r="V2305">
        <v>605</v>
      </c>
      <c r="W2305">
        <v>619</v>
      </c>
      <c r="X2305">
        <v>787</v>
      </c>
      <c r="Y2305">
        <v>612</v>
      </c>
    </row>
    <row r="2306" spans="1:25" x14ac:dyDescent="0.3">
      <c r="A2306" t="s">
        <v>4</v>
      </c>
      <c r="B2306" t="s">
        <v>3</v>
      </c>
      <c r="C2306" t="s">
        <v>245</v>
      </c>
      <c r="D2306" t="s">
        <v>307</v>
      </c>
      <c r="E2306">
        <v>28</v>
      </c>
      <c r="F2306">
        <v>665</v>
      </c>
      <c r="G2306">
        <v>580</v>
      </c>
      <c r="H2306">
        <v>545</v>
      </c>
      <c r="I2306">
        <v>497</v>
      </c>
      <c r="J2306">
        <v>459</v>
      </c>
      <c r="K2306">
        <v>478</v>
      </c>
      <c r="L2306">
        <v>553</v>
      </c>
      <c r="M2306">
        <v>559</v>
      </c>
      <c r="N2306">
        <v>484</v>
      </c>
      <c r="O2306">
        <v>555</v>
      </c>
      <c r="P2306">
        <v>537</v>
      </c>
      <c r="Q2306">
        <v>548</v>
      </c>
      <c r="R2306">
        <v>512</v>
      </c>
      <c r="S2306">
        <v>490</v>
      </c>
      <c r="T2306">
        <v>527</v>
      </c>
      <c r="U2306">
        <v>571</v>
      </c>
      <c r="V2306">
        <v>542</v>
      </c>
      <c r="W2306">
        <v>621</v>
      </c>
      <c r="X2306">
        <v>617</v>
      </c>
      <c r="Y2306">
        <v>793</v>
      </c>
    </row>
    <row r="2307" spans="1:25" x14ac:dyDescent="0.3">
      <c r="A2307" t="s">
        <v>4</v>
      </c>
      <c r="B2307" t="s">
        <v>3</v>
      </c>
      <c r="C2307" t="s">
        <v>245</v>
      </c>
      <c r="D2307" t="s">
        <v>307</v>
      </c>
      <c r="E2307">
        <v>29</v>
      </c>
      <c r="F2307">
        <v>696</v>
      </c>
      <c r="G2307">
        <v>665</v>
      </c>
      <c r="H2307">
        <v>597</v>
      </c>
      <c r="I2307">
        <v>536</v>
      </c>
      <c r="J2307">
        <v>500</v>
      </c>
      <c r="K2307">
        <v>477</v>
      </c>
      <c r="L2307">
        <v>489</v>
      </c>
      <c r="M2307">
        <v>527</v>
      </c>
      <c r="N2307">
        <v>560</v>
      </c>
      <c r="O2307">
        <v>467</v>
      </c>
      <c r="P2307">
        <v>550</v>
      </c>
      <c r="Q2307">
        <v>517</v>
      </c>
      <c r="R2307">
        <v>552</v>
      </c>
      <c r="S2307">
        <v>523</v>
      </c>
      <c r="T2307">
        <v>496</v>
      </c>
      <c r="U2307">
        <v>510</v>
      </c>
      <c r="V2307">
        <v>559</v>
      </c>
      <c r="W2307">
        <v>544</v>
      </c>
      <c r="X2307">
        <v>639</v>
      </c>
      <c r="Y2307">
        <v>632</v>
      </c>
    </row>
    <row r="2308" spans="1:25" x14ac:dyDescent="0.3">
      <c r="A2308" t="s">
        <v>4</v>
      </c>
      <c r="B2308" t="s">
        <v>3</v>
      </c>
      <c r="C2308" t="s">
        <v>245</v>
      </c>
      <c r="D2308" t="s">
        <v>307</v>
      </c>
      <c r="E2308">
        <v>30</v>
      </c>
      <c r="F2308">
        <v>747</v>
      </c>
      <c r="G2308">
        <v>703</v>
      </c>
      <c r="H2308">
        <v>699</v>
      </c>
      <c r="I2308">
        <v>625</v>
      </c>
      <c r="J2308">
        <v>551</v>
      </c>
      <c r="K2308">
        <v>520</v>
      </c>
      <c r="L2308">
        <v>485</v>
      </c>
      <c r="M2308">
        <v>491</v>
      </c>
      <c r="N2308">
        <v>527</v>
      </c>
      <c r="O2308">
        <v>567</v>
      </c>
      <c r="P2308">
        <v>477</v>
      </c>
      <c r="Q2308">
        <v>560</v>
      </c>
      <c r="R2308">
        <v>518</v>
      </c>
      <c r="S2308">
        <v>553</v>
      </c>
      <c r="T2308">
        <v>559</v>
      </c>
      <c r="U2308">
        <v>498</v>
      </c>
      <c r="V2308">
        <v>520</v>
      </c>
      <c r="W2308">
        <v>574</v>
      </c>
      <c r="X2308">
        <v>548</v>
      </c>
      <c r="Y2308">
        <v>631</v>
      </c>
    </row>
    <row r="2309" spans="1:25" x14ac:dyDescent="0.3">
      <c r="A2309" t="s">
        <v>4</v>
      </c>
      <c r="B2309" t="s">
        <v>3</v>
      </c>
      <c r="C2309" t="s">
        <v>245</v>
      </c>
      <c r="D2309" t="s">
        <v>307</v>
      </c>
      <c r="E2309">
        <v>31</v>
      </c>
      <c r="F2309">
        <v>741</v>
      </c>
      <c r="G2309">
        <v>733</v>
      </c>
      <c r="H2309">
        <v>714</v>
      </c>
      <c r="I2309">
        <v>698</v>
      </c>
      <c r="J2309">
        <v>636</v>
      </c>
      <c r="K2309">
        <v>574</v>
      </c>
      <c r="L2309">
        <v>519</v>
      </c>
      <c r="M2309">
        <v>488</v>
      </c>
      <c r="N2309">
        <v>494</v>
      </c>
      <c r="O2309">
        <v>530</v>
      </c>
      <c r="P2309">
        <v>570</v>
      </c>
      <c r="Q2309">
        <v>472</v>
      </c>
      <c r="R2309">
        <v>566</v>
      </c>
      <c r="S2309">
        <v>526</v>
      </c>
      <c r="T2309">
        <v>551</v>
      </c>
      <c r="U2309">
        <v>561</v>
      </c>
      <c r="V2309">
        <v>513</v>
      </c>
      <c r="W2309">
        <v>511</v>
      </c>
      <c r="X2309">
        <v>597</v>
      </c>
      <c r="Y2309">
        <v>516</v>
      </c>
    </row>
    <row r="2310" spans="1:25" x14ac:dyDescent="0.3">
      <c r="A2310" t="s">
        <v>4</v>
      </c>
      <c r="B2310" t="s">
        <v>3</v>
      </c>
      <c r="C2310" t="s">
        <v>245</v>
      </c>
      <c r="D2310" t="s">
        <v>307</v>
      </c>
      <c r="E2310">
        <v>32</v>
      </c>
      <c r="F2310">
        <v>761</v>
      </c>
      <c r="G2310">
        <v>737</v>
      </c>
      <c r="H2310">
        <v>760</v>
      </c>
      <c r="I2310">
        <v>753</v>
      </c>
      <c r="J2310">
        <v>714</v>
      </c>
      <c r="K2310">
        <v>625</v>
      </c>
      <c r="L2310">
        <v>593</v>
      </c>
      <c r="M2310">
        <v>540</v>
      </c>
      <c r="N2310">
        <v>495</v>
      </c>
      <c r="O2310">
        <v>512</v>
      </c>
      <c r="P2310">
        <v>521</v>
      </c>
      <c r="Q2310">
        <v>569</v>
      </c>
      <c r="R2310">
        <v>475</v>
      </c>
      <c r="S2310">
        <v>556</v>
      </c>
      <c r="T2310">
        <v>542</v>
      </c>
      <c r="U2310">
        <v>560</v>
      </c>
      <c r="V2310">
        <v>593</v>
      </c>
      <c r="W2310">
        <v>521</v>
      </c>
      <c r="X2310">
        <v>512</v>
      </c>
      <c r="Y2310">
        <v>611</v>
      </c>
    </row>
    <row r="2311" spans="1:25" x14ac:dyDescent="0.3">
      <c r="A2311" t="s">
        <v>4</v>
      </c>
      <c r="B2311" t="s">
        <v>3</v>
      </c>
      <c r="C2311" t="s">
        <v>245</v>
      </c>
      <c r="D2311" t="s">
        <v>307</v>
      </c>
      <c r="E2311">
        <v>33</v>
      </c>
      <c r="F2311">
        <v>754</v>
      </c>
      <c r="G2311">
        <v>785</v>
      </c>
      <c r="H2311">
        <v>752</v>
      </c>
      <c r="I2311">
        <v>786</v>
      </c>
      <c r="J2311">
        <v>771</v>
      </c>
      <c r="K2311">
        <v>735</v>
      </c>
      <c r="L2311">
        <v>630</v>
      </c>
      <c r="M2311">
        <v>595</v>
      </c>
      <c r="N2311">
        <v>557</v>
      </c>
      <c r="O2311">
        <v>490</v>
      </c>
      <c r="P2311">
        <v>508</v>
      </c>
      <c r="Q2311">
        <v>542</v>
      </c>
      <c r="R2311">
        <v>571</v>
      </c>
      <c r="S2311">
        <v>489</v>
      </c>
      <c r="T2311">
        <v>558</v>
      </c>
      <c r="U2311">
        <v>556</v>
      </c>
      <c r="V2311">
        <v>572</v>
      </c>
      <c r="W2311">
        <v>598</v>
      </c>
      <c r="X2311">
        <v>538</v>
      </c>
      <c r="Y2311">
        <v>521</v>
      </c>
    </row>
    <row r="2312" spans="1:25" x14ac:dyDescent="0.3">
      <c r="A2312" t="s">
        <v>4</v>
      </c>
      <c r="B2312" t="s">
        <v>3</v>
      </c>
      <c r="C2312" t="s">
        <v>245</v>
      </c>
      <c r="D2312" t="s">
        <v>307</v>
      </c>
      <c r="E2312">
        <v>34</v>
      </c>
      <c r="F2312">
        <v>769</v>
      </c>
      <c r="G2312">
        <v>764</v>
      </c>
      <c r="H2312">
        <v>804</v>
      </c>
      <c r="I2312">
        <v>773</v>
      </c>
      <c r="J2312">
        <v>776</v>
      </c>
      <c r="K2312">
        <v>774</v>
      </c>
      <c r="L2312">
        <v>752</v>
      </c>
      <c r="M2312">
        <v>628</v>
      </c>
      <c r="N2312">
        <v>609</v>
      </c>
      <c r="O2312">
        <v>560</v>
      </c>
      <c r="P2312">
        <v>504</v>
      </c>
      <c r="Q2312">
        <v>501</v>
      </c>
      <c r="R2312">
        <v>539</v>
      </c>
      <c r="S2312">
        <v>581</v>
      </c>
      <c r="T2312">
        <v>495</v>
      </c>
      <c r="U2312">
        <v>544</v>
      </c>
      <c r="V2312">
        <v>566</v>
      </c>
      <c r="W2312">
        <v>581</v>
      </c>
      <c r="X2312">
        <v>596</v>
      </c>
      <c r="Y2312">
        <v>553</v>
      </c>
    </row>
    <row r="2313" spans="1:25" x14ac:dyDescent="0.3">
      <c r="A2313" t="s">
        <v>4</v>
      </c>
      <c r="B2313" t="s">
        <v>3</v>
      </c>
      <c r="C2313" t="s">
        <v>245</v>
      </c>
      <c r="D2313" t="s">
        <v>307</v>
      </c>
      <c r="E2313">
        <v>35</v>
      </c>
      <c r="F2313">
        <v>857</v>
      </c>
      <c r="G2313">
        <v>774</v>
      </c>
      <c r="H2313">
        <v>787</v>
      </c>
      <c r="I2313">
        <v>823</v>
      </c>
      <c r="J2313">
        <v>774</v>
      </c>
      <c r="K2313">
        <v>792</v>
      </c>
      <c r="L2313">
        <v>795</v>
      </c>
      <c r="M2313">
        <v>754</v>
      </c>
      <c r="N2313">
        <v>636</v>
      </c>
      <c r="O2313">
        <v>608</v>
      </c>
      <c r="P2313">
        <v>571</v>
      </c>
      <c r="Q2313">
        <v>505</v>
      </c>
      <c r="R2313">
        <v>503</v>
      </c>
      <c r="S2313">
        <v>558</v>
      </c>
      <c r="T2313">
        <v>597</v>
      </c>
      <c r="U2313">
        <v>491</v>
      </c>
      <c r="V2313">
        <v>553</v>
      </c>
      <c r="W2313">
        <v>573</v>
      </c>
      <c r="X2313">
        <v>594</v>
      </c>
      <c r="Y2313">
        <v>610</v>
      </c>
    </row>
    <row r="2314" spans="1:25" x14ac:dyDescent="0.3">
      <c r="A2314" t="s">
        <v>4</v>
      </c>
      <c r="B2314" t="s">
        <v>3</v>
      </c>
      <c r="C2314" t="s">
        <v>245</v>
      </c>
      <c r="D2314" t="s">
        <v>307</v>
      </c>
      <c r="E2314">
        <v>36</v>
      </c>
      <c r="F2314">
        <v>863</v>
      </c>
      <c r="G2314">
        <v>859</v>
      </c>
      <c r="H2314">
        <v>770</v>
      </c>
      <c r="I2314">
        <v>779</v>
      </c>
      <c r="J2314">
        <v>836</v>
      </c>
      <c r="K2314">
        <v>782</v>
      </c>
      <c r="L2314">
        <v>797</v>
      </c>
      <c r="M2314">
        <v>798</v>
      </c>
      <c r="N2314">
        <v>773</v>
      </c>
      <c r="O2314">
        <v>646</v>
      </c>
      <c r="P2314">
        <v>623</v>
      </c>
      <c r="Q2314">
        <v>570</v>
      </c>
      <c r="R2314">
        <v>526</v>
      </c>
      <c r="S2314">
        <v>493</v>
      </c>
      <c r="T2314">
        <v>567</v>
      </c>
      <c r="U2314">
        <v>634</v>
      </c>
      <c r="V2314">
        <v>496</v>
      </c>
      <c r="W2314">
        <v>544</v>
      </c>
      <c r="X2314">
        <v>590</v>
      </c>
      <c r="Y2314">
        <v>615</v>
      </c>
    </row>
    <row r="2315" spans="1:25" x14ac:dyDescent="0.3">
      <c r="A2315" t="s">
        <v>4</v>
      </c>
      <c r="B2315" t="s">
        <v>3</v>
      </c>
      <c r="C2315" t="s">
        <v>245</v>
      </c>
      <c r="D2315" t="s">
        <v>307</v>
      </c>
      <c r="E2315">
        <v>37</v>
      </c>
      <c r="F2315">
        <v>842</v>
      </c>
      <c r="G2315">
        <v>870</v>
      </c>
      <c r="H2315">
        <v>859</v>
      </c>
      <c r="I2315">
        <v>770</v>
      </c>
      <c r="J2315">
        <v>778</v>
      </c>
      <c r="K2315">
        <v>838</v>
      </c>
      <c r="L2315">
        <v>795</v>
      </c>
      <c r="M2315">
        <v>810</v>
      </c>
      <c r="N2315">
        <v>810</v>
      </c>
      <c r="O2315">
        <v>774</v>
      </c>
      <c r="P2315">
        <v>647</v>
      </c>
      <c r="Q2315">
        <v>625</v>
      </c>
      <c r="R2315">
        <v>569</v>
      </c>
      <c r="S2315">
        <v>544</v>
      </c>
      <c r="T2315">
        <v>513</v>
      </c>
      <c r="U2315">
        <v>582</v>
      </c>
      <c r="V2315">
        <v>631</v>
      </c>
      <c r="W2315">
        <v>512</v>
      </c>
      <c r="X2315">
        <v>554</v>
      </c>
      <c r="Y2315">
        <v>600</v>
      </c>
    </row>
    <row r="2316" spans="1:25" x14ac:dyDescent="0.3">
      <c r="A2316" t="s">
        <v>4</v>
      </c>
      <c r="B2316" t="s">
        <v>3</v>
      </c>
      <c r="C2316" t="s">
        <v>245</v>
      </c>
      <c r="D2316" t="s">
        <v>307</v>
      </c>
      <c r="E2316">
        <v>38</v>
      </c>
      <c r="F2316">
        <v>867</v>
      </c>
      <c r="G2316">
        <v>853</v>
      </c>
      <c r="H2316">
        <v>872</v>
      </c>
      <c r="I2316">
        <v>856</v>
      </c>
      <c r="J2316">
        <v>782</v>
      </c>
      <c r="K2316">
        <v>782</v>
      </c>
      <c r="L2316">
        <v>837</v>
      </c>
      <c r="M2316">
        <v>794</v>
      </c>
      <c r="N2316">
        <v>811</v>
      </c>
      <c r="O2316">
        <v>804</v>
      </c>
      <c r="P2316">
        <v>789</v>
      </c>
      <c r="Q2316">
        <v>648</v>
      </c>
      <c r="R2316">
        <v>616</v>
      </c>
      <c r="S2316">
        <v>586</v>
      </c>
      <c r="T2316">
        <v>538</v>
      </c>
      <c r="U2316">
        <v>514</v>
      </c>
      <c r="V2316">
        <v>591</v>
      </c>
      <c r="W2316">
        <v>646</v>
      </c>
      <c r="X2316">
        <v>520</v>
      </c>
      <c r="Y2316">
        <v>575</v>
      </c>
    </row>
    <row r="2317" spans="1:25" x14ac:dyDescent="0.3">
      <c r="A2317" t="s">
        <v>4</v>
      </c>
      <c r="B2317" t="s">
        <v>3</v>
      </c>
      <c r="C2317" t="s">
        <v>245</v>
      </c>
      <c r="D2317" t="s">
        <v>307</v>
      </c>
      <c r="E2317">
        <v>39</v>
      </c>
      <c r="F2317">
        <v>832</v>
      </c>
      <c r="G2317">
        <v>889</v>
      </c>
      <c r="H2317">
        <v>859</v>
      </c>
      <c r="I2317">
        <v>884</v>
      </c>
      <c r="J2317">
        <v>868</v>
      </c>
      <c r="K2317">
        <v>792</v>
      </c>
      <c r="L2317">
        <v>793</v>
      </c>
      <c r="M2317">
        <v>843</v>
      </c>
      <c r="N2317">
        <v>797</v>
      </c>
      <c r="O2317">
        <v>823</v>
      </c>
      <c r="P2317">
        <v>799</v>
      </c>
      <c r="Q2317">
        <v>786</v>
      </c>
      <c r="R2317">
        <v>644</v>
      </c>
      <c r="S2317">
        <v>621</v>
      </c>
      <c r="T2317">
        <v>580</v>
      </c>
      <c r="U2317">
        <v>546</v>
      </c>
      <c r="V2317">
        <v>525</v>
      </c>
      <c r="W2317">
        <v>599</v>
      </c>
      <c r="X2317">
        <v>652</v>
      </c>
      <c r="Y2317">
        <v>523</v>
      </c>
    </row>
    <row r="2318" spans="1:25" x14ac:dyDescent="0.3">
      <c r="A2318" t="s">
        <v>4</v>
      </c>
      <c r="B2318" t="s">
        <v>3</v>
      </c>
      <c r="C2318" t="s">
        <v>245</v>
      </c>
      <c r="D2318" t="s">
        <v>307</v>
      </c>
      <c r="E2318">
        <v>40</v>
      </c>
      <c r="F2318">
        <v>828</v>
      </c>
      <c r="G2318">
        <v>843</v>
      </c>
      <c r="H2318">
        <v>907</v>
      </c>
      <c r="I2318">
        <v>849</v>
      </c>
      <c r="J2318">
        <v>879</v>
      </c>
      <c r="K2318">
        <v>875</v>
      </c>
      <c r="L2318">
        <v>807</v>
      </c>
      <c r="M2318">
        <v>791</v>
      </c>
      <c r="N2318">
        <v>845</v>
      </c>
      <c r="O2318">
        <v>807</v>
      </c>
      <c r="P2318">
        <v>816</v>
      </c>
      <c r="Q2318">
        <v>805</v>
      </c>
      <c r="R2318">
        <v>779</v>
      </c>
      <c r="S2318">
        <v>651</v>
      </c>
      <c r="T2318">
        <v>636</v>
      </c>
      <c r="U2318">
        <v>579</v>
      </c>
      <c r="V2318">
        <v>537</v>
      </c>
      <c r="W2318">
        <v>535</v>
      </c>
      <c r="X2318">
        <v>600</v>
      </c>
      <c r="Y2318">
        <v>661</v>
      </c>
    </row>
    <row r="2319" spans="1:25" x14ac:dyDescent="0.3">
      <c r="A2319" t="s">
        <v>4</v>
      </c>
      <c r="B2319" t="s">
        <v>3</v>
      </c>
      <c r="C2319" t="s">
        <v>245</v>
      </c>
      <c r="D2319" t="s">
        <v>307</v>
      </c>
      <c r="E2319">
        <v>41</v>
      </c>
      <c r="F2319">
        <v>787</v>
      </c>
      <c r="G2319">
        <v>832</v>
      </c>
      <c r="H2319">
        <v>844</v>
      </c>
      <c r="I2319">
        <v>905</v>
      </c>
      <c r="J2319">
        <v>847</v>
      </c>
      <c r="K2319">
        <v>883</v>
      </c>
      <c r="L2319">
        <v>884</v>
      </c>
      <c r="M2319">
        <v>813</v>
      </c>
      <c r="N2319">
        <v>800</v>
      </c>
      <c r="O2319">
        <v>847</v>
      </c>
      <c r="P2319">
        <v>810</v>
      </c>
      <c r="Q2319">
        <v>825</v>
      </c>
      <c r="R2319">
        <v>826</v>
      </c>
      <c r="S2319">
        <v>786</v>
      </c>
      <c r="T2319">
        <v>646</v>
      </c>
      <c r="U2319">
        <v>623</v>
      </c>
      <c r="V2319">
        <v>588</v>
      </c>
      <c r="W2319">
        <v>547</v>
      </c>
      <c r="X2319">
        <v>536</v>
      </c>
      <c r="Y2319">
        <v>597</v>
      </c>
    </row>
    <row r="2320" spans="1:25" x14ac:dyDescent="0.3">
      <c r="A2320" t="s">
        <v>4</v>
      </c>
      <c r="B2320" t="s">
        <v>3</v>
      </c>
      <c r="C2320" t="s">
        <v>245</v>
      </c>
      <c r="D2320" t="s">
        <v>307</v>
      </c>
      <c r="E2320">
        <v>42</v>
      </c>
      <c r="F2320">
        <v>778</v>
      </c>
      <c r="G2320">
        <v>780</v>
      </c>
      <c r="H2320">
        <v>837</v>
      </c>
      <c r="I2320">
        <v>846</v>
      </c>
      <c r="J2320">
        <v>902</v>
      </c>
      <c r="K2320">
        <v>848</v>
      </c>
      <c r="L2320">
        <v>889</v>
      </c>
      <c r="M2320">
        <v>887</v>
      </c>
      <c r="N2320">
        <v>811</v>
      </c>
      <c r="O2320">
        <v>804</v>
      </c>
      <c r="P2320">
        <v>848</v>
      </c>
      <c r="Q2320">
        <v>815</v>
      </c>
      <c r="R2320">
        <v>824</v>
      </c>
      <c r="S2320">
        <v>824</v>
      </c>
      <c r="T2320">
        <v>778</v>
      </c>
      <c r="U2320">
        <v>644</v>
      </c>
      <c r="V2320">
        <v>624</v>
      </c>
      <c r="W2320">
        <v>590</v>
      </c>
      <c r="X2320">
        <v>555</v>
      </c>
      <c r="Y2320">
        <v>539</v>
      </c>
    </row>
    <row r="2321" spans="1:25" x14ac:dyDescent="0.3">
      <c r="A2321" t="s">
        <v>4</v>
      </c>
      <c r="B2321" t="s">
        <v>3</v>
      </c>
      <c r="C2321" t="s">
        <v>245</v>
      </c>
      <c r="D2321" t="s">
        <v>307</v>
      </c>
      <c r="E2321">
        <v>43</v>
      </c>
      <c r="F2321">
        <v>817</v>
      </c>
      <c r="G2321">
        <v>784</v>
      </c>
      <c r="H2321">
        <v>789</v>
      </c>
      <c r="I2321">
        <v>832</v>
      </c>
      <c r="J2321">
        <v>853</v>
      </c>
      <c r="K2321">
        <v>907</v>
      </c>
      <c r="L2321">
        <v>860</v>
      </c>
      <c r="M2321">
        <v>886</v>
      </c>
      <c r="N2321">
        <v>891</v>
      </c>
      <c r="O2321">
        <v>803</v>
      </c>
      <c r="P2321">
        <v>804</v>
      </c>
      <c r="Q2321">
        <v>850</v>
      </c>
      <c r="R2321">
        <v>816</v>
      </c>
      <c r="S2321">
        <v>827</v>
      </c>
      <c r="T2321">
        <v>828</v>
      </c>
      <c r="U2321">
        <v>791</v>
      </c>
      <c r="V2321">
        <v>642</v>
      </c>
      <c r="W2321">
        <v>623</v>
      </c>
      <c r="X2321">
        <v>597</v>
      </c>
      <c r="Y2321">
        <v>570</v>
      </c>
    </row>
    <row r="2322" spans="1:25" x14ac:dyDescent="0.3">
      <c r="A2322" t="s">
        <v>4</v>
      </c>
      <c r="B2322" t="s">
        <v>3</v>
      </c>
      <c r="C2322" t="s">
        <v>245</v>
      </c>
      <c r="D2322" t="s">
        <v>307</v>
      </c>
      <c r="E2322">
        <v>44</v>
      </c>
      <c r="F2322">
        <v>805</v>
      </c>
      <c r="G2322">
        <v>814</v>
      </c>
      <c r="H2322">
        <v>776</v>
      </c>
      <c r="I2322">
        <v>810</v>
      </c>
      <c r="J2322">
        <v>833</v>
      </c>
      <c r="K2322">
        <v>866</v>
      </c>
      <c r="L2322">
        <v>912</v>
      </c>
      <c r="M2322">
        <v>851</v>
      </c>
      <c r="N2322">
        <v>881</v>
      </c>
      <c r="O2322">
        <v>898</v>
      </c>
      <c r="P2322">
        <v>804</v>
      </c>
      <c r="Q2322">
        <v>799</v>
      </c>
      <c r="R2322">
        <v>846</v>
      </c>
      <c r="S2322">
        <v>820</v>
      </c>
      <c r="T2322">
        <v>830</v>
      </c>
      <c r="U2322">
        <v>825</v>
      </c>
      <c r="V2322">
        <v>784</v>
      </c>
      <c r="W2322">
        <v>640</v>
      </c>
      <c r="X2322">
        <v>624</v>
      </c>
      <c r="Y2322">
        <v>593</v>
      </c>
    </row>
    <row r="2323" spans="1:25" x14ac:dyDescent="0.3">
      <c r="A2323" t="s">
        <v>4</v>
      </c>
      <c r="B2323" t="s">
        <v>3</v>
      </c>
      <c r="C2323" t="s">
        <v>245</v>
      </c>
      <c r="D2323" t="s">
        <v>307</v>
      </c>
      <c r="E2323">
        <v>45</v>
      </c>
      <c r="F2323">
        <v>742</v>
      </c>
      <c r="G2323">
        <v>804</v>
      </c>
      <c r="H2323">
        <v>821</v>
      </c>
      <c r="I2323">
        <v>789</v>
      </c>
      <c r="J2323">
        <v>811</v>
      </c>
      <c r="K2323">
        <v>850</v>
      </c>
      <c r="L2323">
        <v>865</v>
      </c>
      <c r="M2323">
        <v>898</v>
      </c>
      <c r="N2323">
        <v>855</v>
      </c>
      <c r="O2323">
        <v>861</v>
      </c>
      <c r="P2323">
        <v>893</v>
      </c>
      <c r="Q2323">
        <v>808</v>
      </c>
      <c r="R2323">
        <v>801</v>
      </c>
      <c r="S2323">
        <v>844</v>
      </c>
      <c r="T2323">
        <v>828</v>
      </c>
      <c r="U2323">
        <v>840</v>
      </c>
      <c r="V2323">
        <v>826</v>
      </c>
      <c r="W2323">
        <v>792</v>
      </c>
      <c r="X2323">
        <v>638</v>
      </c>
      <c r="Y2323">
        <v>638</v>
      </c>
    </row>
    <row r="2324" spans="1:25" x14ac:dyDescent="0.3">
      <c r="A2324" t="s">
        <v>4</v>
      </c>
      <c r="B2324" t="s">
        <v>3</v>
      </c>
      <c r="C2324" t="s">
        <v>245</v>
      </c>
      <c r="D2324" t="s">
        <v>307</v>
      </c>
      <c r="E2324">
        <v>46</v>
      </c>
      <c r="F2324">
        <v>741</v>
      </c>
      <c r="G2324">
        <v>743</v>
      </c>
      <c r="H2324">
        <v>796</v>
      </c>
      <c r="I2324">
        <v>806</v>
      </c>
      <c r="J2324">
        <v>783</v>
      </c>
      <c r="K2324">
        <v>819</v>
      </c>
      <c r="L2324">
        <v>853</v>
      </c>
      <c r="M2324">
        <v>859</v>
      </c>
      <c r="N2324">
        <v>902</v>
      </c>
      <c r="O2324">
        <v>857</v>
      </c>
      <c r="P2324">
        <v>869</v>
      </c>
      <c r="Q2324">
        <v>893</v>
      </c>
      <c r="R2324">
        <v>813</v>
      </c>
      <c r="S2324">
        <v>805</v>
      </c>
      <c r="T2324">
        <v>845</v>
      </c>
      <c r="U2324">
        <v>826</v>
      </c>
      <c r="V2324">
        <v>848</v>
      </c>
      <c r="W2324">
        <v>825</v>
      </c>
      <c r="X2324">
        <v>799</v>
      </c>
      <c r="Y2324">
        <v>646</v>
      </c>
    </row>
    <row r="2325" spans="1:25" x14ac:dyDescent="0.3">
      <c r="A2325" t="s">
        <v>4</v>
      </c>
      <c r="B2325" t="s">
        <v>3</v>
      </c>
      <c r="C2325" t="s">
        <v>245</v>
      </c>
      <c r="D2325" t="s">
        <v>307</v>
      </c>
      <c r="E2325">
        <v>47</v>
      </c>
      <c r="F2325">
        <v>766</v>
      </c>
      <c r="G2325">
        <v>740</v>
      </c>
      <c r="H2325">
        <v>734</v>
      </c>
      <c r="I2325">
        <v>803</v>
      </c>
      <c r="J2325">
        <v>803</v>
      </c>
      <c r="K2325">
        <v>781</v>
      </c>
      <c r="L2325">
        <v>826</v>
      </c>
      <c r="M2325">
        <v>849</v>
      </c>
      <c r="N2325">
        <v>868</v>
      </c>
      <c r="O2325">
        <v>902</v>
      </c>
      <c r="P2325">
        <v>851</v>
      </c>
      <c r="Q2325">
        <v>860</v>
      </c>
      <c r="R2325">
        <v>892</v>
      </c>
      <c r="S2325">
        <v>793</v>
      </c>
      <c r="T2325">
        <v>811</v>
      </c>
      <c r="U2325">
        <v>841</v>
      </c>
      <c r="V2325">
        <v>819</v>
      </c>
      <c r="W2325">
        <v>848</v>
      </c>
      <c r="X2325">
        <v>835</v>
      </c>
      <c r="Y2325">
        <v>783</v>
      </c>
    </row>
    <row r="2326" spans="1:25" x14ac:dyDescent="0.3">
      <c r="A2326" t="s">
        <v>4</v>
      </c>
      <c r="B2326" t="s">
        <v>3</v>
      </c>
      <c r="C2326" t="s">
        <v>245</v>
      </c>
      <c r="D2326" t="s">
        <v>307</v>
      </c>
      <c r="E2326">
        <v>48</v>
      </c>
      <c r="F2326">
        <v>735</v>
      </c>
      <c r="G2326">
        <v>767</v>
      </c>
      <c r="H2326">
        <v>737</v>
      </c>
      <c r="I2326">
        <v>727</v>
      </c>
      <c r="J2326">
        <v>801</v>
      </c>
      <c r="K2326">
        <v>813</v>
      </c>
      <c r="L2326">
        <v>770</v>
      </c>
      <c r="M2326">
        <v>830</v>
      </c>
      <c r="N2326">
        <v>847</v>
      </c>
      <c r="O2326">
        <v>866</v>
      </c>
      <c r="P2326">
        <v>891</v>
      </c>
      <c r="Q2326">
        <v>845</v>
      </c>
      <c r="R2326">
        <v>855</v>
      </c>
      <c r="S2326">
        <v>898</v>
      </c>
      <c r="T2326">
        <v>793</v>
      </c>
      <c r="U2326">
        <v>815</v>
      </c>
      <c r="V2326">
        <v>833</v>
      </c>
      <c r="W2326">
        <v>822</v>
      </c>
      <c r="X2326">
        <v>866</v>
      </c>
      <c r="Y2326">
        <v>834</v>
      </c>
    </row>
    <row r="2327" spans="1:25" x14ac:dyDescent="0.3">
      <c r="A2327" t="s">
        <v>4</v>
      </c>
      <c r="B2327" t="s">
        <v>3</v>
      </c>
      <c r="C2327" t="s">
        <v>245</v>
      </c>
      <c r="D2327" t="s">
        <v>307</v>
      </c>
      <c r="E2327">
        <v>49</v>
      </c>
      <c r="F2327">
        <v>759</v>
      </c>
      <c r="G2327">
        <v>744</v>
      </c>
      <c r="H2327">
        <v>766</v>
      </c>
      <c r="I2327">
        <v>731</v>
      </c>
      <c r="J2327">
        <v>724</v>
      </c>
      <c r="K2327">
        <v>797</v>
      </c>
      <c r="L2327">
        <v>816</v>
      </c>
      <c r="M2327">
        <v>761</v>
      </c>
      <c r="N2327">
        <v>828</v>
      </c>
      <c r="O2327">
        <v>834</v>
      </c>
      <c r="P2327">
        <v>864</v>
      </c>
      <c r="Q2327">
        <v>889</v>
      </c>
      <c r="R2327">
        <v>844</v>
      </c>
      <c r="S2327">
        <v>861</v>
      </c>
      <c r="T2327">
        <v>907</v>
      </c>
      <c r="U2327">
        <v>800</v>
      </c>
      <c r="V2327">
        <v>810</v>
      </c>
      <c r="W2327">
        <v>830</v>
      </c>
      <c r="X2327">
        <v>820</v>
      </c>
      <c r="Y2327">
        <v>868</v>
      </c>
    </row>
    <row r="2328" spans="1:25" x14ac:dyDescent="0.3">
      <c r="A2328" t="s">
        <v>4</v>
      </c>
      <c r="B2328" t="s">
        <v>3</v>
      </c>
      <c r="C2328" t="s">
        <v>245</v>
      </c>
      <c r="D2328" t="s">
        <v>307</v>
      </c>
      <c r="E2328">
        <v>50</v>
      </c>
      <c r="F2328">
        <v>798</v>
      </c>
      <c r="G2328">
        <v>761</v>
      </c>
      <c r="H2328">
        <v>748</v>
      </c>
      <c r="I2328">
        <v>762</v>
      </c>
      <c r="J2328">
        <v>738</v>
      </c>
      <c r="K2328">
        <v>724</v>
      </c>
      <c r="L2328">
        <v>790</v>
      </c>
      <c r="M2328">
        <v>810</v>
      </c>
      <c r="N2328">
        <v>759</v>
      </c>
      <c r="O2328">
        <v>827</v>
      </c>
      <c r="P2328">
        <v>819</v>
      </c>
      <c r="Q2328">
        <v>858</v>
      </c>
      <c r="R2328">
        <v>872</v>
      </c>
      <c r="S2328">
        <v>833</v>
      </c>
      <c r="T2328">
        <v>875</v>
      </c>
      <c r="U2328">
        <v>904</v>
      </c>
      <c r="V2328">
        <v>792</v>
      </c>
      <c r="W2328">
        <v>811</v>
      </c>
      <c r="X2328">
        <v>842</v>
      </c>
      <c r="Y2328">
        <v>819</v>
      </c>
    </row>
    <row r="2329" spans="1:25" x14ac:dyDescent="0.3">
      <c r="A2329" t="s">
        <v>4</v>
      </c>
      <c r="B2329" t="s">
        <v>3</v>
      </c>
      <c r="C2329" t="s">
        <v>245</v>
      </c>
      <c r="D2329" t="s">
        <v>307</v>
      </c>
      <c r="E2329">
        <v>51</v>
      </c>
      <c r="F2329">
        <v>770</v>
      </c>
      <c r="G2329">
        <v>794</v>
      </c>
      <c r="H2329">
        <v>752</v>
      </c>
      <c r="I2329">
        <v>747</v>
      </c>
      <c r="J2329">
        <v>752</v>
      </c>
      <c r="K2329">
        <v>732</v>
      </c>
      <c r="L2329">
        <v>722</v>
      </c>
      <c r="M2329">
        <v>785</v>
      </c>
      <c r="N2329">
        <v>809</v>
      </c>
      <c r="O2329">
        <v>752</v>
      </c>
      <c r="P2329">
        <v>825</v>
      </c>
      <c r="Q2329">
        <v>806</v>
      </c>
      <c r="R2329">
        <v>864</v>
      </c>
      <c r="S2329">
        <v>870</v>
      </c>
      <c r="T2329">
        <v>818</v>
      </c>
      <c r="U2329">
        <v>885</v>
      </c>
      <c r="V2329">
        <v>900</v>
      </c>
      <c r="W2329">
        <v>797</v>
      </c>
      <c r="X2329">
        <v>794</v>
      </c>
      <c r="Y2329">
        <v>848</v>
      </c>
    </row>
    <row r="2330" spans="1:25" x14ac:dyDescent="0.3">
      <c r="A2330" t="s">
        <v>4</v>
      </c>
      <c r="B2330" t="s">
        <v>3</v>
      </c>
      <c r="C2330" t="s">
        <v>245</v>
      </c>
      <c r="D2330" t="s">
        <v>307</v>
      </c>
      <c r="E2330">
        <v>52</v>
      </c>
      <c r="F2330">
        <v>830</v>
      </c>
      <c r="G2330">
        <v>774</v>
      </c>
      <c r="H2330">
        <v>792</v>
      </c>
      <c r="I2330">
        <v>750</v>
      </c>
      <c r="J2330">
        <v>749</v>
      </c>
      <c r="K2330">
        <v>746</v>
      </c>
      <c r="L2330">
        <v>723</v>
      </c>
      <c r="M2330">
        <v>716</v>
      </c>
      <c r="N2330">
        <v>780</v>
      </c>
      <c r="O2330">
        <v>800</v>
      </c>
      <c r="P2330">
        <v>747</v>
      </c>
      <c r="Q2330">
        <v>817</v>
      </c>
      <c r="R2330">
        <v>813</v>
      </c>
      <c r="S2330">
        <v>874</v>
      </c>
      <c r="T2330">
        <v>876</v>
      </c>
      <c r="U2330">
        <v>827</v>
      </c>
      <c r="V2330">
        <v>876</v>
      </c>
      <c r="W2330">
        <v>897</v>
      </c>
      <c r="X2330">
        <v>801</v>
      </c>
      <c r="Y2330">
        <v>805</v>
      </c>
    </row>
    <row r="2331" spans="1:25" x14ac:dyDescent="0.3">
      <c r="A2331" t="s">
        <v>4</v>
      </c>
      <c r="B2331" t="s">
        <v>3</v>
      </c>
      <c r="C2331" t="s">
        <v>245</v>
      </c>
      <c r="D2331" t="s">
        <v>307</v>
      </c>
      <c r="E2331">
        <v>53</v>
      </c>
      <c r="F2331">
        <v>934</v>
      </c>
      <c r="G2331">
        <v>823</v>
      </c>
      <c r="H2331">
        <v>784</v>
      </c>
      <c r="I2331">
        <v>802</v>
      </c>
      <c r="J2331">
        <v>745</v>
      </c>
      <c r="K2331">
        <v>754</v>
      </c>
      <c r="L2331">
        <v>743</v>
      </c>
      <c r="M2331">
        <v>720</v>
      </c>
      <c r="N2331">
        <v>713</v>
      </c>
      <c r="O2331">
        <v>778</v>
      </c>
      <c r="P2331">
        <v>796</v>
      </c>
      <c r="Q2331">
        <v>755</v>
      </c>
      <c r="R2331">
        <v>816</v>
      </c>
      <c r="S2331">
        <v>821</v>
      </c>
      <c r="T2331">
        <v>877</v>
      </c>
      <c r="U2331">
        <v>875</v>
      </c>
      <c r="V2331">
        <v>821</v>
      </c>
      <c r="W2331">
        <v>883</v>
      </c>
      <c r="X2331">
        <v>890</v>
      </c>
      <c r="Y2331">
        <v>808</v>
      </c>
    </row>
    <row r="2332" spans="1:25" x14ac:dyDescent="0.3">
      <c r="A2332" t="s">
        <v>4</v>
      </c>
      <c r="B2332" t="s">
        <v>3</v>
      </c>
      <c r="C2332" t="s">
        <v>245</v>
      </c>
      <c r="D2332" t="s">
        <v>307</v>
      </c>
      <c r="E2332">
        <v>54</v>
      </c>
      <c r="F2332">
        <v>971</v>
      </c>
      <c r="G2332">
        <v>939</v>
      </c>
      <c r="H2332">
        <v>825</v>
      </c>
      <c r="I2332">
        <v>779</v>
      </c>
      <c r="J2332">
        <v>802</v>
      </c>
      <c r="K2332">
        <v>741</v>
      </c>
      <c r="L2332">
        <v>748</v>
      </c>
      <c r="M2332">
        <v>732</v>
      </c>
      <c r="N2332">
        <v>715</v>
      </c>
      <c r="O2332">
        <v>714</v>
      </c>
      <c r="P2332">
        <v>771</v>
      </c>
      <c r="Q2332">
        <v>795</v>
      </c>
      <c r="R2332">
        <v>748</v>
      </c>
      <c r="S2332">
        <v>821</v>
      </c>
      <c r="T2332">
        <v>809</v>
      </c>
      <c r="U2332">
        <v>873</v>
      </c>
      <c r="V2332">
        <v>876</v>
      </c>
      <c r="W2332">
        <v>829</v>
      </c>
      <c r="X2332">
        <v>894</v>
      </c>
      <c r="Y2332">
        <v>890</v>
      </c>
    </row>
    <row r="2333" spans="1:25" x14ac:dyDescent="0.3">
      <c r="A2333" t="s">
        <v>4</v>
      </c>
      <c r="B2333" t="s">
        <v>3</v>
      </c>
      <c r="C2333" t="s">
        <v>245</v>
      </c>
      <c r="D2333" t="s">
        <v>307</v>
      </c>
      <c r="E2333">
        <v>55</v>
      </c>
      <c r="F2333">
        <v>782</v>
      </c>
      <c r="G2333">
        <v>986</v>
      </c>
      <c r="H2333">
        <v>930</v>
      </c>
      <c r="I2333">
        <v>819</v>
      </c>
      <c r="J2333">
        <v>769</v>
      </c>
      <c r="K2333">
        <v>804</v>
      </c>
      <c r="L2333">
        <v>736</v>
      </c>
      <c r="M2333">
        <v>750</v>
      </c>
      <c r="N2333">
        <v>728</v>
      </c>
      <c r="O2333">
        <v>711</v>
      </c>
      <c r="P2333">
        <v>711</v>
      </c>
      <c r="Q2333">
        <v>763</v>
      </c>
      <c r="R2333">
        <v>798</v>
      </c>
      <c r="S2333">
        <v>741</v>
      </c>
      <c r="T2333">
        <v>825</v>
      </c>
      <c r="U2333">
        <v>814</v>
      </c>
      <c r="V2333">
        <v>877</v>
      </c>
      <c r="W2333">
        <v>893</v>
      </c>
      <c r="X2333">
        <v>827</v>
      </c>
      <c r="Y2333">
        <v>889</v>
      </c>
    </row>
    <row r="2334" spans="1:25" x14ac:dyDescent="0.3">
      <c r="A2334" t="s">
        <v>4</v>
      </c>
      <c r="B2334" t="s">
        <v>3</v>
      </c>
      <c r="C2334" t="s">
        <v>245</v>
      </c>
      <c r="D2334" t="s">
        <v>307</v>
      </c>
      <c r="E2334">
        <v>56</v>
      </c>
      <c r="F2334">
        <v>756</v>
      </c>
      <c r="G2334">
        <v>779</v>
      </c>
      <c r="H2334">
        <v>980</v>
      </c>
      <c r="I2334">
        <v>926</v>
      </c>
      <c r="J2334">
        <v>814</v>
      </c>
      <c r="K2334">
        <v>765</v>
      </c>
      <c r="L2334">
        <v>799</v>
      </c>
      <c r="M2334">
        <v>740</v>
      </c>
      <c r="N2334">
        <v>746</v>
      </c>
      <c r="O2334">
        <v>736</v>
      </c>
      <c r="P2334">
        <v>716</v>
      </c>
      <c r="Q2334">
        <v>708</v>
      </c>
      <c r="R2334">
        <v>761</v>
      </c>
      <c r="S2334">
        <v>798</v>
      </c>
      <c r="T2334">
        <v>737</v>
      </c>
      <c r="U2334">
        <v>816</v>
      </c>
      <c r="V2334">
        <v>806</v>
      </c>
      <c r="W2334">
        <v>888</v>
      </c>
      <c r="X2334">
        <v>888</v>
      </c>
      <c r="Y2334">
        <v>832</v>
      </c>
    </row>
    <row r="2335" spans="1:25" x14ac:dyDescent="0.3">
      <c r="A2335" t="s">
        <v>4</v>
      </c>
      <c r="B2335" t="s">
        <v>3</v>
      </c>
      <c r="C2335" t="s">
        <v>245</v>
      </c>
      <c r="D2335" t="s">
        <v>307</v>
      </c>
      <c r="E2335">
        <v>57</v>
      </c>
      <c r="F2335">
        <v>742</v>
      </c>
      <c r="G2335">
        <v>758</v>
      </c>
      <c r="H2335">
        <v>760</v>
      </c>
      <c r="I2335">
        <v>981</v>
      </c>
      <c r="J2335">
        <v>908</v>
      </c>
      <c r="K2335">
        <v>806</v>
      </c>
      <c r="L2335">
        <v>760</v>
      </c>
      <c r="M2335">
        <v>789</v>
      </c>
      <c r="N2335">
        <v>742</v>
      </c>
      <c r="O2335">
        <v>745</v>
      </c>
      <c r="P2335">
        <v>720</v>
      </c>
      <c r="Q2335">
        <v>712</v>
      </c>
      <c r="R2335">
        <v>704</v>
      </c>
      <c r="S2335">
        <v>758</v>
      </c>
      <c r="T2335">
        <v>800</v>
      </c>
      <c r="U2335">
        <v>736</v>
      </c>
      <c r="V2335">
        <v>814</v>
      </c>
      <c r="W2335">
        <v>813</v>
      </c>
      <c r="X2335">
        <v>891</v>
      </c>
      <c r="Y2335">
        <v>886</v>
      </c>
    </row>
    <row r="2336" spans="1:25" x14ac:dyDescent="0.3">
      <c r="A2336" t="s">
        <v>4</v>
      </c>
      <c r="B2336" t="s">
        <v>3</v>
      </c>
      <c r="C2336" t="s">
        <v>245</v>
      </c>
      <c r="D2336" t="s">
        <v>307</v>
      </c>
      <c r="E2336">
        <v>58</v>
      </c>
      <c r="F2336">
        <v>726</v>
      </c>
      <c r="G2336">
        <v>743</v>
      </c>
      <c r="H2336">
        <v>757</v>
      </c>
      <c r="I2336">
        <v>764</v>
      </c>
      <c r="J2336">
        <v>975</v>
      </c>
      <c r="K2336">
        <v>903</v>
      </c>
      <c r="L2336">
        <v>805</v>
      </c>
      <c r="M2336">
        <v>742</v>
      </c>
      <c r="N2336">
        <v>778</v>
      </c>
      <c r="O2336">
        <v>736</v>
      </c>
      <c r="P2336">
        <v>745</v>
      </c>
      <c r="Q2336">
        <v>718</v>
      </c>
      <c r="R2336">
        <v>718</v>
      </c>
      <c r="S2336">
        <v>706</v>
      </c>
      <c r="T2336">
        <v>763</v>
      </c>
      <c r="U2336">
        <v>800</v>
      </c>
      <c r="V2336">
        <v>738</v>
      </c>
      <c r="W2336">
        <v>817</v>
      </c>
      <c r="X2336">
        <v>825</v>
      </c>
      <c r="Y2336">
        <v>893</v>
      </c>
    </row>
    <row r="2337" spans="1:25" x14ac:dyDescent="0.3">
      <c r="A2337" t="s">
        <v>4</v>
      </c>
      <c r="B2337" t="s">
        <v>3</v>
      </c>
      <c r="C2337" t="s">
        <v>245</v>
      </c>
      <c r="D2337" t="s">
        <v>307</v>
      </c>
      <c r="E2337">
        <v>59</v>
      </c>
      <c r="F2337">
        <v>674</v>
      </c>
      <c r="G2337">
        <v>724</v>
      </c>
      <c r="H2337">
        <v>752</v>
      </c>
      <c r="I2337">
        <v>754</v>
      </c>
      <c r="J2337">
        <v>760</v>
      </c>
      <c r="K2337">
        <v>980</v>
      </c>
      <c r="L2337">
        <v>900</v>
      </c>
      <c r="M2337">
        <v>795</v>
      </c>
      <c r="N2337">
        <v>735</v>
      </c>
      <c r="O2337">
        <v>773</v>
      </c>
      <c r="P2337">
        <v>728</v>
      </c>
      <c r="Q2337">
        <v>745</v>
      </c>
      <c r="R2337">
        <v>713</v>
      </c>
      <c r="S2337">
        <v>720</v>
      </c>
      <c r="T2337">
        <v>712</v>
      </c>
      <c r="U2337">
        <v>757</v>
      </c>
      <c r="V2337">
        <v>797</v>
      </c>
      <c r="W2337">
        <v>735</v>
      </c>
      <c r="X2337">
        <v>813</v>
      </c>
      <c r="Y2337">
        <v>822</v>
      </c>
    </row>
    <row r="2338" spans="1:25" x14ac:dyDescent="0.3">
      <c r="A2338" t="s">
        <v>4</v>
      </c>
      <c r="B2338" t="s">
        <v>3</v>
      </c>
      <c r="C2338" t="s">
        <v>245</v>
      </c>
      <c r="D2338" t="s">
        <v>307</v>
      </c>
      <c r="E2338">
        <v>60</v>
      </c>
      <c r="F2338">
        <v>608</v>
      </c>
      <c r="G2338">
        <v>678</v>
      </c>
      <c r="H2338">
        <v>712</v>
      </c>
      <c r="I2338">
        <v>747</v>
      </c>
      <c r="J2338">
        <v>749</v>
      </c>
      <c r="K2338">
        <v>747</v>
      </c>
      <c r="L2338">
        <v>972</v>
      </c>
      <c r="M2338">
        <v>880</v>
      </c>
      <c r="N2338">
        <v>787</v>
      </c>
      <c r="O2338">
        <v>733</v>
      </c>
      <c r="P2338">
        <v>760</v>
      </c>
      <c r="Q2338">
        <v>712</v>
      </c>
      <c r="R2338">
        <v>746</v>
      </c>
      <c r="S2338">
        <v>706</v>
      </c>
      <c r="T2338">
        <v>713</v>
      </c>
      <c r="U2338">
        <v>707</v>
      </c>
      <c r="V2338">
        <v>746</v>
      </c>
      <c r="W2338">
        <v>790</v>
      </c>
      <c r="X2338">
        <v>741</v>
      </c>
      <c r="Y2338">
        <v>809</v>
      </c>
    </row>
    <row r="2339" spans="1:25" x14ac:dyDescent="0.3">
      <c r="A2339" t="s">
        <v>4</v>
      </c>
      <c r="B2339" t="s">
        <v>3</v>
      </c>
      <c r="C2339" t="s">
        <v>245</v>
      </c>
      <c r="D2339" t="s">
        <v>307</v>
      </c>
      <c r="E2339">
        <v>61</v>
      </c>
      <c r="F2339">
        <v>606</v>
      </c>
      <c r="G2339">
        <v>596</v>
      </c>
      <c r="H2339">
        <v>674</v>
      </c>
      <c r="I2339">
        <v>712</v>
      </c>
      <c r="J2339">
        <v>746</v>
      </c>
      <c r="K2339">
        <v>748</v>
      </c>
      <c r="L2339">
        <v>746</v>
      </c>
      <c r="M2339">
        <v>961</v>
      </c>
      <c r="N2339">
        <v>882</v>
      </c>
      <c r="O2339">
        <v>783</v>
      </c>
      <c r="P2339">
        <v>727</v>
      </c>
      <c r="Q2339">
        <v>752</v>
      </c>
      <c r="R2339">
        <v>703</v>
      </c>
      <c r="S2339">
        <v>739</v>
      </c>
      <c r="T2339">
        <v>699</v>
      </c>
      <c r="U2339">
        <v>718</v>
      </c>
      <c r="V2339">
        <v>710</v>
      </c>
      <c r="W2339">
        <v>737</v>
      </c>
      <c r="X2339">
        <v>783</v>
      </c>
      <c r="Y2339">
        <v>737</v>
      </c>
    </row>
    <row r="2340" spans="1:25" x14ac:dyDescent="0.3">
      <c r="A2340" t="s">
        <v>4</v>
      </c>
      <c r="B2340" t="s">
        <v>3</v>
      </c>
      <c r="C2340" t="s">
        <v>245</v>
      </c>
      <c r="D2340" t="s">
        <v>307</v>
      </c>
      <c r="E2340">
        <v>62</v>
      </c>
      <c r="F2340">
        <v>638</v>
      </c>
      <c r="G2340">
        <v>599</v>
      </c>
      <c r="H2340">
        <v>593</v>
      </c>
      <c r="I2340">
        <v>679</v>
      </c>
      <c r="J2340">
        <v>708</v>
      </c>
      <c r="K2340">
        <v>740</v>
      </c>
      <c r="L2340">
        <v>736</v>
      </c>
      <c r="M2340">
        <v>740</v>
      </c>
      <c r="N2340">
        <v>955</v>
      </c>
      <c r="O2340">
        <v>877</v>
      </c>
      <c r="P2340">
        <v>768</v>
      </c>
      <c r="Q2340">
        <v>724</v>
      </c>
      <c r="R2340">
        <v>741</v>
      </c>
      <c r="S2340">
        <v>708</v>
      </c>
      <c r="T2340">
        <v>736</v>
      </c>
      <c r="U2340">
        <v>694</v>
      </c>
      <c r="V2340">
        <v>724</v>
      </c>
      <c r="W2340">
        <v>715</v>
      </c>
      <c r="X2340">
        <v>740</v>
      </c>
      <c r="Y2340">
        <v>783</v>
      </c>
    </row>
    <row r="2341" spans="1:25" x14ac:dyDescent="0.3">
      <c r="A2341" t="s">
        <v>4</v>
      </c>
      <c r="B2341" t="s">
        <v>3</v>
      </c>
      <c r="C2341" t="s">
        <v>245</v>
      </c>
      <c r="D2341" t="s">
        <v>307</v>
      </c>
      <c r="E2341">
        <v>63</v>
      </c>
      <c r="F2341">
        <v>627</v>
      </c>
      <c r="G2341">
        <v>621</v>
      </c>
      <c r="H2341">
        <v>595</v>
      </c>
      <c r="I2341">
        <v>588</v>
      </c>
      <c r="J2341">
        <v>680</v>
      </c>
      <c r="K2341">
        <v>699</v>
      </c>
      <c r="L2341">
        <v>730</v>
      </c>
      <c r="M2341">
        <v>737</v>
      </c>
      <c r="N2341">
        <v>725</v>
      </c>
      <c r="O2341">
        <v>953</v>
      </c>
      <c r="P2341">
        <v>872</v>
      </c>
      <c r="Q2341">
        <v>756</v>
      </c>
      <c r="R2341">
        <v>715</v>
      </c>
      <c r="S2341">
        <v>731</v>
      </c>
      <c r="T2341">
        <v>704</v>
      </c>
      <c r="U2341">
        <v>724</v>
      </c>
      <c r="V2341">
        <v>679</v>
      </c>
      <c r="W2341">
        <v>726</v>
      </c>
      <c r="X2341">
        <v>706</v>
      </c>
      <c r="Y2341">
        <v>740</v>
      </c>
    </row>
    <row r="2342" spans="1:25" x14ac:dyDescent="0.3">
      <c r="A2342" t="s">
        <v>4</v>
      </c>
      <c r="B2342" t="s">
        <v>3</v>
      </c>
      <c r="C2342" t="s">
        <v>245</v>
      </c>
      <c r="D2342" t="s">
        <v>307</v>
      </c>
      <c r="E2342">
        <v>64</v>
      </c>
      <c r="F2342">
        <v>627</v>
      </c>
      <c r="G2342">
        <v>616</v>
      </c>
      <c r="H2342">
        <v>621</v>
      </c>
      <c r="I2342">
        <v>588</v>
      </c>
      <c r="J2342">
        <v>580</v>
      </c>
      <c r="K2342">
        <v>670</v>
      </c>
      <c r="L2342">
        <v>692</v>
      </c>
      <c r="M2342">
        <v>723</v>
      </c>
      <c r="N2342">
        <v>717</v>
      </c>
      <c r="O2342">
        <v>728</v>
      </c>
      <c r="P2342">
        <v>943</v>
      </c>
      <c r="Q2342">
        <v>867</v>
      </c>
      <c r="R2342">
        <v>753</v>
      </c>
      <c r="S2342">
        <v>705</v>
      </c>
      <c r="T2342">
        <v>729</v>
      </c>
      <c r="U2342">
        <v>700</v>
      </c>
      <c r="V2342">
        <v>720</v>
      </c>
      <c r="W2342">
        <v>677</v>
      </c>
      <c r="X2342">
        <v>724</v>
      </c>
      <c r="Y2342">
        <v>711</v>
      </c>
    </row>
    <row r="2343" spans="1:25" x14ac:dyDescent="0.3">
      <c r="A2343" t="s">
        <v>4</v>
      </c>
      <c r="B2343" t="s">
        <v>3</v>
      </c>
      <c r="C2343" t="s">
        <v>245</v>
      </c>
      <c r="D2343" t="s">
        <v>307</v>
      </c>
      <c r="E2343">
        <v>65</v>
      </c>
      <c r="F2343">
        <v>592</v>
      </c>
      <c r="G2343">
        <v>606</v>
      </c>
      <c r="H2343">
        <v>611</v>
      </c>
      <c r="I2343">
        <v>611</v>
      </c>
      <c r="J2343">
        <v>581</v>
      </c>
      <c r="K2343">
        <v>574</v>
      </c>
      <c r="L2343">
        <v>671</v>
      </c>
      <c r="M2343">
        <v>675</v>
      </c>
      <c r="N2343">
        <v>713</v>
      </c>
      <c r="O2343">
        <v>696</v>
      </c>
      <c r="P2343">
        <v>727</v>
      </c>
      <c r="Q2343">
        <v>933</v>
      </c>
      <c r="R2343">
        <v>865</v>
      </c>
      <c r="S2343">
        <v>751</v>
      </c>
      <c r="T2343">
        <v>692</v>
      </c>
      <c r="U2343">
        <v>717</v>
      </c>
      <c r="V2343">
        <v>698</v>
      </c>
      <c r="W2343">
        <v>710</v>
      </c>
      <c r="X2343">
        <v>677</v>
      </c>
      <c r="Y2343">
        <v>725</v>
      </c>
    </row>
    <row r="2344" spans="1:25" x14ac:dyDescent="0.3">
      <c r="A2344" t="s">
        <v>4</v>
      </c>
      <c r="B2344" t="s">
        <v>3</v>
      </c>
      <c r="C2344" t="s">
        <v>245</v>
      </c>
      <c r="D2344" t="s">
        <v>307</v>
      </c>
      <c r="E2344">
        <v>66</v>
      </c>
      <c r="F2344">
        <v>611</v>
      </c>
      <c r="G2344">
        <v>583</v>
      </c>
      <c r="H2344">
        <v>602</v>
      </c>
      <c r="I2344">
        <v>613</v>
      </c>
      <c r="J2344">
        <v>608</v>
      </c>
      <c r="K2344">
        <v>569</v>
      </c>
      <c r="L2344">
        <v>566</v>
      </c>
      <c r="M2344">
        <v>672</v>
      </c>
      <c r="N2344">
        <v>667</v>
      </c>
      <c r="O2344">
        <v>706</v>
      </c>
      <c r="P2344">
        <v>683</v>
      </c>
      <c r="Q2344">
        <v>717</v>
      </c>
      <c r="R2344">
        <v>927</v>
      </c>
      <c r="S2344">
        <v>865</v>
      </c>
      <c r="T2344">
        <v>743</v>
      </c>
      <c r="U2344">
        <v>690</v>
      </c>
      <c r="V2344">
        <v>712</v>
      </c>
      <c r="W2344">
        <v>687</v>
      </c>
      <c r="X2344">
        <v>704</v>
      </c>
      <c r="Y2344">
        <v>671</v>
      </c>
    </row>
    <row r="2345" spans="1:25" x14ac:dyDescent="0.3">
      <c r="A2345" t="s">
        <v>4</v>
      </c>
      <c r="B2345" t="s">
        <v>3</v>
      </c>
      <c r="C2345" t="s">
        <v>245</v>
      </c>
      <c r="D2345" t="s">
        <v>307</v>
      </c>
      <c r="E2345">
        <v>67</v>
      </c>
      <c r="F2345">
        <v>540</v>
      </c>
      <c r="G2345">
        <v>612</v>
      </c>
      <c r="H2345">
        <v>574</v>
      </c>
      <c r="I2345">
        <v>600</v>
      </c>
      <c r="J2345">
        <v>607</v>
      </c>
      <c r="K2345">
        <v>602</v>
      </c>
      <c r="L2345">
        <v>558</v>
      </c>
      <c r="M2345">
        <v>557</v>
      </c>
      <c r="N2345">
        <v>668</v>
      </c>
      <c r="O2345">
        <v>662</v>
      </c>
      <c r="P2345">
        <v>692</v>
      </c>
      <c r="Q2345">
        <v>685</v>
      </c>
      <c r="R2345">
        <v>711</v>
      </c>
      <c r="S2345">
        <v>921</v>
      </c>
      <c r="T2345">
        <v>855</v>
      </c>
      <c r="U2345">
        <v>733</v>
      </c>
      <c r="V2345">
        <v>681</v>
      </c>
      <c r="W2345">
        <v>693</v>
      </c>
      <c r="X2345">
        <v>684</v>
      </c>
      <c r="Y2345">
        <v>696</v>
      </c>
    </row>
    <row r="2346" spans="1:25" x14ac:dyDescent="0.3">
      <c r="A2346" t="s">
        <v>4</v>
      </c>
      <c r="B2346" t="s">
        <v>3</v>
      </c>
      <c r="C2346" t="s">
        <v>245</v>
      </c>
      <c r="D2346" t="s">
        <v>307</v>
      </c>
      <c r="E2346">
        <v>68</v>
      </c>
      <c r="F2346">
        <v>513</v>
      </c>
      <c r="G2346">
        <v>532</v>
      </c>
      <c r="H2346">
        <v>592</v>
      </c>
      <c r="I2346">
        <v>571</v>
      </c>
      <c r="J2346">
        <v>591</v>
      </c>
      <c r="K2346">
        <v>602</v>
      </c>
      <c r="L2346">
        <v>592</v>
      </c>
      <c r="M2346">
        <v>548</v>
      </c>
      <c r="N2346">
        <v>548</v>
      </c>
      <c r="O2346">
        <v>661</v>
      </c>
      <c r="P2346">
        <v>651</v>
      </c>
      <c r="Q2346">
        <v>677</v>
      </c>
      <c r="R2346">
        <v>674</v>
      </c>
      <c r="S2346">
        <v>702</v>
      </c>
      <c r="T2346">
        <v>913</v>
      </c>
      <c r="U2346">
        <v>855</v>
      </c>
      <c r="V2346">
        <v>729</v>
      </c>
      <c r="W2346">
        <v>680</v>
      </c>
      <c r="X2346">
        <v>680</v>
      </c>
      <c r="Y2346">
        <v>674</v>
      </c>
    </row>
    <row r="2347" spans="1:25" x14ac:dyDescent="0.3">
      <c r="A2347" t="s">
        <v>4</v>
      </c>
      <c r="B2347" t="s">
        <v>3</v>
      </c>
      <c r="C2347" t="s">
        <v>245</v>
      </c>
      <c r="D2347" t="s">
        <v>307</v>
      </c>
      <c r="E2347">
        <v>69</v>
      </c>
      <c r="F2347">
        <v>485</v>
      </c>
      <c r="G2347">
        <v>505</v>
      </c>
      <c r="H2347">
        <v>523</v>
      </c>
      <c r="I2347">
        <v>574</v>
      </c>
      <c r="J2347">
        <v>560</v>
      </c>
      <c r="K2347">
        <v>583</v>
      </c>
      <c r="L2347">
        <v>591</v>
      </c>
      <c r="M2347">
        <v>584</v>
      </c>
      <c r="N2347">
        <v>544</v>
      </c>
      <c r="O2347">
        <v>543</v>
      </c>
      <c r="P2347">
        <v>652</v>
      </c>
      <c r="Q2347">
        <v>651</v>
      </c>
      <c r="R2347">
        <v>664</v>
      </c>
      <c r="S2347">
        <v>672</v>
      </c>
      <c r="T2347">
        <v>697</v>
      </c>
      <c r="U2347">
        <v>907</v>
      </c>
      <c r="V2347">
        <v>846</v>
      </c>
      <c r="W2347">
        <v>710</v>
      </c>
      <c r="X2347">
        <v>662</v>
      </c>
      <c r="Y2347">
        <v>681</v>
      </c>
    </row>
    <row r="2348" spans="1:25" x14ac:dyDescent="0.3">
      <c r="A2348" t="s">
        <v>4</v>
      </c>
      <c r="B2348" t="s">
        <v>3</v>
      </c>
      <c r="C2348" t="s">
        <v>245</v>
      </c>
      <c r="D2348" t="s">
        <v>307</v>
      </c>
      <c r="E2348">
        <v>70</v>
      </c>
      <c r="F2348">
        <v>476</v>
      </c>
      <c r="G2348">
        <v>485</v>
      </c>
      <c r="H2348">
        <v>491</v>
      </c>
      <c r="I2348">
        <v>510</v>
      </c>
      <c r="J2348">
        <v>563</v>
      </c>
      <c r="K2348">
        <v>555</v>
      </c>
      <c r="L2348">
        <v>579</v>
      </c>
      <c r="M2348">
        <v>583</v>
      </c>
      <c r="N2348">
        <v>576</v>
      </c>
      <c r="O2348">
        <v>531</v>
      </c>
      <c r="P2348">
        <v>537</v>
      </c>
      <c r="Q2348">
        <v>646</v>
      </c>
      <c r="R2348">
        <v>642</v>
      </c>
      <c r="S2348">
        <v>655</v>
      </c>
      <c r="T2348">
        <v>669</v>
      </c>
      <c r="U2348">
        <v>688</v>
      </c>
      <c r="V2348">
        <v>900</v>
      </c>
      <c r="W2348">
        <v>829</v>
      </c>
      <c r="X2348">
        <v>710</v>
      </c>
      <c r="Y2348">
        <v>656</v>
      </c>
    </row>
    <row r="2349" spans="1:25" x14ac:dyDescent="0.3">
      <c r="A2349" t="s">
        <v>4</v>
      </c>
      <c r="B2349" t="s">
        <v>3</v>
      </c>
      <c r="C2349" t="s">
        <v>245</v>
      </c>
      <c r="D2349" t="s">
        <v>307</v>
      </c>
      <c r="E2349">
        <v>71</v>
      </c>
      <c r="F2349">
        <v>483</v>
      </c>
      <c r="G2349">
        <v>470</v>
      </c>
      <c r="H2349">
        <v>473</v>
      </c>
      <c r="I2349">
        <v>487</v>
      </c>
      <c r="J2349">
        <v>511</v>
      </c>
      <c r="K2349">
        <v>550</v>
      </c>
      <c r="L2349">
        <v>539</v>
      </c>
      <c r="M2349">
        <v>575</v>
      </c>
      <c r="N2349">
        <v>571</v>
      </c>
      <c r="O2349">
        <v>567</v>
      </c>
      <c r="P2349">
        <v>518</v>
      </c>
      <c r="Q2349">
        <v>525</v>
      </c>
      <c r="R2349">
        <v>635</v>
      </c>
      <c r="S2349">
        <v>643</v>
      </c>
      <c r="T2349">
        <v>648</v>
      </c>
      <c r="U2349">
        <v>655</v>
      </c>
      <c r="V2349">
        <v>671</v>
      </c>
      <c r="W2349">
        <v>895</v>
      </c>
      <c r="X2349">
        <v>815</v>
      </c>
      <c r="Y2349">
        <v>699</v>
      </c>
    </row>
    <row r="2350" spans="1:25" x14ac:dyDescent="0.3">
      <c r="A2350" t="s">
        <v>4</v>
      </c>
      <c r="B2350" t="s">
        <v>3</v>
      </c>
      <c r="C2350" t="s">
        <v>245</v>
      </c>
      <c r="D2350" t="s">
        <v>307</v>
      </c>
      <c r="E2350">
        <v>72</v>
      </c>
      <c r="F2350">
        <v>460</v>
      </c>
      <c r="G2350">
        <v>475</v>
      </c>
      <c r="H2350">
        <v>457</v>
      </c>
      <c r="I2350">
        <v>464</v>
      </c>
      <c r="J2350">
        <v>483</v>
      </c>
      <c r="K2350">
        <v>509</v>
      </c>
      <c r="L2350">
        <v>540</v>
      </c>
      <c r="M2350">
        <v>526</v>
      </c>
      <c r="N2350">
        <v>569</v>
      </c>
      <c r="O2350">
        <v>557</v>
      </c>
      <c r="P2350">
        <v>562</v>
      </c>
      <c r="Q2350">
        <v>504</v>
      </c>
      <c r="R2350">
        <v>519</v>
      </c>
      <c r="S2350">
        <v>627</v>
      </c>
      <c r="T2350">
        <v>630</v>
      </c>
      <c r="U2350">
        <v>643</v>
      </c>
      <c r="V2350">
        <v>648</v>
      </c>
      <c r="W2350">
        <v>672</v>
      </c>
      <c r="X2350">
        <v>887</v>
      </c>
      <c r="Y2350">
        <v>799</v>
      </c>
    </row>
    <row r="2351" spans="1:25" x14ac:dyDescent="0.3">
      <c r="A2351" t="s">
        <v>4</v>
      </c>
      <c r="B2351" t="s">
        <v>3</v>
      </c>
      <c r="C2351" t="s">
        <v>245</v>
      </c>
      <c r="D2351" t="s">
        <v>307</v>
      </c>
      <c r="E2351">
        <v>73</v>
      </c>
      <c r="F2351">
        <v>433</v>
      </c>
      <c r="G2351">
        <v>456</v>
      </c>
      <c r="H2351">
        <v>471</v>
      </c>
      <c r="I2351">
        <v>435</v>
      </c>
      <c r="J2351">
        <v>456</v>
      </c>
      <c r="K2351">
        <v>470</v>
      </c>
      <c r="L2351">
        <v>493</v>
      </c>
      <c r="M2351">
        <v>532</v>
      </c>
      <c r="N2351">
        <v>514</v>
      </c>
      <c r="O2351">
        <v>556</v>
      </c>
      <c r="P2351">
        <v>545</v>
      </c>
      <c r="Q2351">
        <v>551</v>
      </c>
      <c r="R2351">
        <v>491</v>
      </c>
      <c r="S2351">
        <v>509</v>
      </c>
      <c r="T2351">
        <v>613</v>
      </c>
      <c r="U2351">
        <v>618</v>
      </c>
      <c r="V2351">
        <v>635</v>
      </c>
      <c r="W2351">
        <v>640</v>
      </c>
      <c r="X2351">
        <v>657</v>
      </c>
      <c r="Y2351">
        <v>875</v>
      </c>
    </row>
    <row r="2352" spans="1:25" x14ac:dyDescent="0.3">
      <c r="A2352" t="s">
        <v>4</v>
      </c>
      <c r="B2352" t="s">
        <v>3</v>
      </c>
      <c r="C2352" t="s">
        <v>245</v>
      </c>
      <c r="D2352" t="s">
        <v>307</v>
      </c>
      <c r="E2352">
        <v>74</v>
      </c>
      <c r="F2352">
        <v>417</v>
      </c>
      <c r="G2352">
        <v>416</v>
      </c>
      <c r="H2352">
        <v>444</v>
      </c>
      <c r="I2352">
        <v>471</v>
      </c>
      <c r="J2352">
        <v>424</v>
      </c>
      <c r="K2352">
        <v>449</v>
      </c>
      <c r="L2352">
        <v>457</v>
      </c>
      <c r="M2352">
        <v>477</v>
      </c>
      <c r="N2352">
        <v>528</v>
      </c>
      <c r="O2352">
        <v>505</v>
      </c>
      <c r="P2352">
        <v>551</v>
      </c>
      <c r="Q2352">
        <v>532</v>
      </c>
      <c r="R2352">
        <v>539</v>
      </c>
      <c r="S2352">
        <v>490</v>
      </c>
      <c r="T2352">
        <v>497</v>
      </c>
      <c r="U2352">
        <v>595</v>
      </c>
      <c r="V2352">
        <v>611</v>
      </c>
      <c r="W2352">
        <v>616</v>
      </c>
      <c r="X2352">
        <v>627</v>
      </c>
      <c r="Y2352">
        <v>658</v>
      </c>
    </row>
    <row r="2353" spans="1:25" x14ac:dyDescent="0.3">
      <c r="A2353" t="s">
        <v>4</v>
      </c>
      <c r="B2353" t="s">
        <v>3</v>
      </c>
      <c r="C2353" t="s">
        <v>245</v>
      </c>
      <c r="D2353" t="s">
        <v>307</v>
      </c>
      <c r="E2353">
        <v>75</v>
      </c>
      <c r="F2353">
        <v>405</v>
      </c>
      <c r="G2353">
        <v>409</v>
      </c>
      <c r="H2353">
        <v>403</v>
      </c>
      <c r="I2353">
        <v>427</v>
      </c>
      <c r="J2353">
        <v>455</v>
      </c>
      <c r="K2353">
        <v>415</v>
      </c>
      <c r="L2353">
        <v>430</v>
      </c>
      <c r="M2353">
        <v>441</v>
      </c>
      <c r="N2353">
        <v>469</v>
      </c>
      <c r="O2353">
        <v>510</v>
      </c>
      <c r="P2353">
        <v>497</v>
      </c>
      <c r="Q2353">
        <v>536</v>
      </c>
      <c r="R2353">
        <v>511</v>
      </c>
      <c r="S2353">
        <v>530</v>
      </c>
      <c r="T2353">
        <v>482</v>
      </c>
      <c r="U2353">
        <v>491</v>
      </c>
      <c r="V2353">
        <v>589</v>
      </c>
      <c r="W2353">
        <v>599</v>
      </c>
      <c r="X2353">
        <v>603</v>
      </c>
      <c r="Y2353">
        <v>601</v>
      </c>
    </row>
    <row r="2354" spans="1:25" x14ac:dyDescent="0.3">
      <c r="A2354" t="s">
        <v>4</v>
      </c>
      <c r="B2354" t="s">
        <v>3</v>
      </c>
      <c r="C2354" t="s">
        <v>245</v>
      </c>
      <c r="D2354" t="s">
        <v>307</v>
      </c>
      <c r="E2354">
        <v>76</v>
      </c>
      <c r="F2354">
        <v>398</v>
      </c>
      <c r="G2354">
        <v>390</v>
      </c>
      <c r="H2354">
        <v>389</v>
      </c>
      <c r="I2354">
        <v>396</v>
      </c>
      <c r="J2354">
        <v>427</v>
      </c>
      <c r="K2354">
        <v>435</v>
      </c>
      <c r="L2354">
        <v>399</v>
      </c>
      <c r="M2354">
        <v>420</v>
      </c>
      <c r="N2354">
        <v>423</v>
      </c>
      <c r="O2354">
        <v>466</v>
      </c>
      <c r="P2354">
        <v>502</v>
      </c>
      <c r="Q2354">
        <v>488</v>
      </c>
      <c r="R2354">
        <v>524</v>
      </c>
      <c r="S2354">
        <v>501</v>
      </c>
      <c r="T2354">
        <v>516</v>
      </c>
      <c r="U2354">
        <v>467</v>
      </c>
      <c r="V2354">
        <v>481</v>
      </c>
      <c r="W2354">
        <v>587</v>
      </c>
      <c r="X2354">
        <v>589</v>
      </c>
      <c r="Y2354">
        <v>586</v>
      </c>
    </row>
    <row r="2355" spans="1:25" x14ac:dyDescent="0.3">
      <c r="A2355" t="s">
        <v>4</v>
      </c>
      <c r="B2355" t="s">
        <v>3</v>
      </c>
      <c r="C2355" t="s">
        <v>245</v>
      </c>
      <c r="D2355" t="s">
        <v>307</v>
      </c>
      <c r="E2355">
        <v>77</v>
      </c>
      <c r="F2355">
        <v>369</v>
      </c>
      <c r="G2355">
        <v>385</v>
      </c>
      <c r="H2355">
        <v>374</v>
      </c>
      <c r="I2355">
        <v>371</v>
      </c>
      <c r="J2355">
        <v>383</v>
      </c>
      <c r="K2355">
        <v>410</v>
      </c>
      <c r="L2355">
        <v>421</v>
      </c>
      <c r="M2355">
        <v>386</v>
      </c>
      <c r="N2355">
        <v>407</v>
      </c>
      <c r="O2355">
        <v>406</v>
      </c>
      <c r="P2355">
        <v>455</v>
      </c>
      <c r="Q2355">
        <v>485</v>
      </c>
      <c r="R2355">
        <v>476</v>
      </c>
      <c r="S2355">
        <v>507</v>
      </c>
      <c r="T2355">
        <v>485</v>
      </c>
      <c r="U2355">
        <v>509</v>
      </c>
      <c r="V2355">
        <v>453</v>
      </c>
      <c r="W2355">
        <v>454</v>
      </c>
      <c r="X2355">
        <v>573</v>
      </c>
      <c r="Y2355">
        <v>585</v>
      </c>
    </row>
    <row r="2356" spans="1:25" x14ac:dyDescent="0.3">
      <c r="A2356" t="s">
        <v>4</v>
      </c>
      <c r="B2356" t="s">
        <v>3</v>
      </c>
      <c r="C2356" t="s">
        <v>245</v>
      </c>
      <c r="D2356" t="s">
        <v>307</v>
      </c>
      <c r="E2356">
        <v>78</v>
      </c>
      <c r="F2356">
        <v>355</v>
      </c>
      <c r="G2356">
        <v>367</v>
      </c>
      <c r="H2356">
        <v>367</v>
      </c>
      <c r="I2356">
        <v>354</v>
      </c>
      <c r="J2356">
        <v>347</v>
      </c>
      <c r="K2356">
        <v>367</v>
      </c>
      <c r="L2356">
        <v>391</v>
      </c>
      <c r="M2356">
        <v>412</v>
      </c>
      <c r="N2356">
        <v>376</v>
      </c>
      <c r="O2356">
        <v>397</v>
      </c>
      <c r="P2356">
        <v>392</v>
      </c>
      <c r="Q2356">
        <v>436</v>
      </c>
      <c r="R2356">
        <v>469</v>
      </c>
      <c r="S2356">
        <v>467</v>
      </c>
      <c r="T2356">
        <v>492</v>
      </c>
      <c r="U2356">
        <v>472</v>
      </c>
      <c r="V2356">
        <v>503</v>
      </c>
      <c r="W2356">
        <v>446</v>
      </c>
      <c r="X2356">
        <v>444</v>
      </c>
      <c r="Y2356">
        <v>551</v>
      </c>
    </row>
    <row r="2357" spans="1:25" x14ac:dyDescent="0.3">
      <c r="A2357" t="s">
        <v>4</v>
      </c>
      <c r="B2357" t="s">
        <v>3</v>
      </c>
      <c r="C2357" t="s">
        <v>245</v>
      </c>
      <c r="D2357" t="s">
        <v>307</v>
      </c>
      <c r="E2357">
        <v>79</v>
      </c>
      <c r="F2357">
        <v>382</v>
      </c>
      <c r="G2357">
        <v>347</v>
      </c>
      <c r="H2357">
        <v>352</v>
      </c>
      <c r="I2357">
        <v>355</v>
      </c>
      <c r="J2357">
        <v>336</v>
      </c>
      <c r="K2357">
        <v>327</v>
      </c>
      <c r="L2357">
        <v>353</v>
      </c>
      <c r="M2357">
        <v>372</v>
      </c>
      <c r="N2357">
        <v>394</v>
      </c>
      <c r="O2357">
        <v>356</v>
      </c>
      <c r="P2357">
        <v>384</v>
      </c>
      <c r="Q2357">
        <v>380</v>
      </c>
      <c r="R2357">
        <v>416</v>
      </c>
      <c r="S2357">
        <v>441</v>
      </c>
      <c r="T2357">
        <v>461</v>
      </c>
      <c r="U2357">
        <v>480</v>
      </c>
      <c r="V2357">
        <v>453</v>
      </c>
      <c r="W2357">
        <v>491</v>
      </c>
      <c r="X2357">
        <v>433</v>
      </c>
      <c r="Y2357">
        <v>418</v>
      </c>
    </row>
    <row r="2358" spans="1:25" x14ac:dyDescent="0.3">
      <c r="A2358" t="s">
        <v>4</v>
      </c>
      <c r="B2358" t="s">
        <v>3</v>
      </c>
      <c r="C2358" t="s">
        <v>245</v>
      </c>
      <c r="D2358" t="s">
        <v>307</v>
      </c>
      <c r="E2358">
        <v>80</v>
      </c>
      <c r="F2358">
        <v>392</v>
      </c>
      <c r="G2358">
        <v>356</v>
      </c>
      <c r="H2358">
        <v>331</v>
      </c>
      <c r="I2358">
        <v>337</v>
      </c>
      <c r="J2358">
        <v>330</v>
      </c>
      <c r="K2358">
        <v>320</v>
      </c>
      <c r="L2358">
        <v>316</v>
      </c>
      <c r="M2358">
        <v>342</v>
      </c>
      <c r="N2358">
        <v>350</v>
      </c>
      <c r="O2358">
        <v>383</v>
      </c>
      <c r="P2358">
        <v>347</v>
      </c>
      <c r="Q2358">
        <v>362</v>
      </c>
      <c r="R2358">
        <v>366</v>
      </c>
      <c r="S2358">
        <v>405</v>
      </c>
      <c r="T2358">
        <v>423</v>
      </c>
      <c r="U2358">
        <v>449</v>
      </c>
      <c r="V2358">
        <v>457</v>
      </c>
      <c r="W2358">
        <v>440</v>
      </c>
      <c r="X2358">
        <v>483</v>
      </c>
      <c r="Y2358">
        <v>422</v>
      </c>
    </row>
    <row r="2359" spans="1:25" x14ac:dyDescent="0.3">
      <c r="A2359" t="s">
        <v>4</v>
      </c>
      <c r="B2359" t="s">
        <v>3</v>
      </c>
      <c r="C2359" t="s">
        <v>245</v>
      </c>
      <c r="D2359" t="s">
        <v>307</v>
      </c>
      <c r="E2359">
        <v>81</v>
      </c>
      <c r="F2359">
        <v>335</v>
      </c>
      <c r="G2359">
        <v>373</v>
      </c>
      <c r="H2359">
        <v>335</v>
      </c>
      <c r="I2359">
        <v>314</v>
      </c>
      <c r="J2359">
        <v>322</v>
      </c>
      <c r="K2359">
        <v>315</v>
      </c>
      <c r="L2359">
        <v>316</v>
      </c>
      <c r="M2359">
        <v>309</v>
      </c>
      <c r="N2359">
        <v>328</v>
      </c>
      <c r="O2359">
        <v>337</v>
      </c>
      <c r="P2359">
        <v>381</v>
      </c>
      <c r="Q2359">
        <v>336</v>
      </c>
      <c r="R2359">
        <v>345</v>
      </c>
      <c r="S2359">
        <v>340</v>
      </c>
      <c r="T2359">
        <v>393</v>
      </c>
      <c r="U2359">
        <v>404</v>
      </c>
      <c r="V2359">
        <v>436</v>
      </c>
      <c r="W2359">
        <v>439</v>
      </c>
      <c r="X2359">
        <v>427</v>
      </c>
      <c r="Y2359">
        <v>469</v>
      </c>
    </row>
    <row r="2360" spans="1:25" x14ac:dyDescent="0.3">
      <c r="A2360" t="s">
        <v>4</v>
      </c>
      <c r="B2360" t="s">
        <v>3</v>
      </c>
      <c r="C2360" t="s">
        <v>245</v>
      </c>
      <c r="D2360" t="s">
        <v>307</v>
      </c>
      <c r="E2360">
        <v>82</v>
      </c>
      <c r="F2360">
        <v>247</v>
      </c>
      <c r="G2360">
        <v>322</v>
      </c>
      <c r="H2360">
        <v>351</v>
      </c>
      <c r="I2360">
        <v>313</v>
      </c>
      <c r="J2360">
        <v>291</v>
      </c>
      <c r="K2360">
        <v>318</v>
      </c>
      <c r="L2360">
        <v>289</v>
      </c>
      <c r="M2360">
        <v>298</v>
      </c>
      <c r="N2360">
        <v>299</v>
      </c>
      <c r="O2360">
        <v>310</v>
      </c>
      <c r="P2360">
        <v>312</v>
      </c>
      <c r="Q2360">
        <v>366</v>
      </c>
      <c r="R2360">
        <v>314</v>
      </c>
      <c r="S2360">
        <v>324</v>
      </c>
      <c r="T2360">
        <v>319</v>
      </c>
      <c r="U2360">
        <v>379</v>
      </c>
      <c r="V2360">
        <v>376</v>
      </c>
      <c r="W2360">
        <v>418</v>
      </c>
      <c r="X2360">
        <v>416</v>
      </c>
      <c r="Y2360">
        <v>411</v>
      </c>
    </row>
    <row r="2361" spans="1:25" x14ac:dyDescent="0.3">
      <c r="A2361" t="s">
        <v>4</v>
      </c>
      <c r="B2361" t="s">
        <v>3</v>
      </c>
      <c r="C2361" t="s">
        <v>245</v>
      </c>
      <c r="D2361" t="s">
        <v>307</v>
      </c>
      <c r="E2361">
        <v>83</v>
      </c>
      <c r="F2361">
        <v>196</v>
      </c>
      <c r="G2361">
        <v>231</v>
      </c>
      <c r="H2361">
        <v>294</v>
      </c>
      <c r="I2361">
        <v>332</v>
      </c>
      <c r="J2361">
        <v>291</v>
      </c>
      <c r="K2361">
        <v>277</v>
      </c>
      <c r="L2361">
        <v>307</v>
      </c>
      <c r="M2361">
        <v>269</v>
      </c>
      <c r="N2361">
        <v>271</v>
      </c>
      <c r="O2361">
        <v>278</v>
      </c>
      <c r="P2361">
        <v>303</v>
      </c>
      <c r="Q2361">
        <v>299</v>
      </c>
      <c r="R2361">
        <v>337</v>
      </c>
      <c r="S2361">
        <v>297</v>
      </c>
      <c r="T2361">
        <v>318</v>
      </c>
      <c r="U2361">
        <v>295</v>
      </c>
      <c r="V2361">
        <v>361</v>
      </c>
      <c r="W2361">
        <v>356</v>
      </c>
      <c r="X2361">
        <v>386</v>
      </c>
      <c r="Y2361">
        <v>389</v>
      </c>
    </row>
    <row r="2362" spans="1:25" x14ac:dyDescent="0.3">
      <c r="A2362" t="s">
        <v>4</v>
      </c>
      <c r="B2362" t="s">
        <v>3</v>
      </c>
      <c r="C2362" t="s">
        <v>245</v>
      </c>
      <c r="D2362" t="s">
        <v>307</v>
      </c>
      <c r="E2362">
        <v>84</v>
      </c>
      <c r="F2362">
        <v>242</v>
      </c>
      <c r="G2362">
        <v>177</v>
      </c>
      <c r="H2362">
        <v>219</v>
      </c>
      <c r="I2362">
        <v>274</v>
      </c>
      <c r="J2362">
        <v>309</v>
      </c>
      <c r="K2362">
        <v>267</v>
      </c>
      <c r="L2362">
        <v>253</v>
      </c>
      <c r="M2362">
        <v>284</v>
      </c>
      <c r="N2362">
        <v>251</v>
      </c>
      <c r="O2362">
        <v>258</v>
      </c>
      <c r="P2362">
        <v>266</v>
      </c>
      <c r="Q2362">
        <v>285</v>
      </c>
      <c r="R2362">
        <v>286</v>
      </c>
      <c r="S2362">
        <v>303</v>
      </c>
      <c r="T2362">
        <v>283</v>
      </c>
      <c r="U2362">
        <v>304</v>
      </c>
      <c r="V2362">
        <v>268</v>
      </c>
      <c r="W2362">
        <v>347</v>
      </c>
      <c r="X2362">
        <v>332</v>
      </c>
      <c r="Y2362">
        <v>355</v>
      </c>
    </row>
    <row r="2363" spans="1:25" x14ac:dyDescent="0.3">
      <c r="A2363" t="s">
        <v>4</v>
      </c>
      <c r="B2363" t="s">
        <v>3</v>
      </c>
      <c r="C2363" t="s">
        <v>245</v>
      </c>
      <c r="D2363" t="s">
        <v>307</v>
      </c>
      <c r="E2363">
        <v>85</v>
      </c>
      <c r="F2363">
        <v>231</v>
      </c>
      <c r="G2363">
        <v>221</v>
      </c>
      <c r="H2363">
        <v>155</v>
      </c>
      <c r="I2363">
        <v>200</v>
      </c>
      <c r="J2363">
        <v>253</v>
      </c>
      <c r="K2363">
        <v>281</v>
      </c>
      <c r="L2363">
        <v>252</v>
      </c>
      <c r="M2363">
        <v>226</v>
      </c>
      <c r="N2363">
        <v>256</v>
      </c>
      <c r="O2363">
        <v>241</v>
      </c>
      <c r="P2363">
        <v>237</v>
      </c>
      <c r="Q2363">
        <v>241</v>
      </c>
      <c r="R2363">
        <v>280</v>
      </c>
      <c r="S2363">
        <v>270</v>
      </c>
      <c r="T2363">
        <v>293</v>
      </c>
      <c r="U2363">
        <v>262</v>
      </c>
      <c r="V2363">
        <v>294</v>
      </c>
      <c r="W2363">
        <v>249</v>
      </c>
      <c r="X2363">
        <v>324</v>
      </c>
      <c r="Y2363">
        <v>303</v>
      </c>
    </row>
    <row r="2364" spans="1:25" x14ac:dyDescent="0.3">
      <c r="A2364" t="s">
        <v>4</v>
      </c>
      <c r="B2364" t="s">
        <v>3</v>
      </c>
      <c r="C2364" t="s">
        <v>245</v>
      </c>
      <c r="D2364" t="s">
        <v>307</v>
      </c>
      <c r="E2364">
        <v>86</v>
      </c>
      <c r="F2364">
        <v>206</v>
      </c>
      <c r="G2364">
        <v>205</v>
      </c>
      <c r="H2364">
        <v>202</v>
      </c>
      <c r="I2364">
        <v>149</v>
      </c>
      <c r="J2364">
        <v>184</v>
      </c>
      <c r="K2364">
        <v>229</v>
      </c>
      <c r="L2364">
        <v>253</v>
      </c>
      <c r="M2364">
        <v>226</v>
      </c>
      <c r="N2364">
        <v>206</v>
      </c>
      <c r="O2364">
        <v>234</v>
      </c>
      <c r="P2364">
        <v>222</v>
      </c>
      <c r="Q2364">
        <v>218</v>
      </c>
      <c r="R2364">
        <v>216</v>
      </c>
      <c r="S2364">
        <v>259</v>
      </c>
      <c r="T2364">
        <v>258</v>
      </c>
      <c r="U2364">
        <v>274</v>
      </c>
      <c r="V2364">
        <v>246</v>
      </c>
      <c r="W2364">
        <v>272</v>
      </c>
      <c r="X2364">
        <v>226</v>
      </c>
      <c r="Y2364">
        <v>297</v>
      </c>
    </row>
    <row r="2365" spans="1:25" x14ac:dyDescent="0.3">
      <c r="A2365" t="s">
        <v>4</v>
      </c>
      <c r="B2365" t="s">
        <v>3</v>
      </c>
      <c r="C2365" t="s">
        <v>245</v>
      </c>
      <c r="D2365" t="s">
        <v>307</v>
      </c>
      <c r="E2365">
        <v>87</v>
      </c>
      <c r="F2365">
        <v>174</v>
      </c>
      <c r="G2365">
        <v>195</v>
      </c>
      <c r="H2365">
        <v>184</v>
      </c>
      <c r="I2365">
        <v>177</v>
      </c>
      <c r="J2365">
        <v>130</v>
      </c>
      <c r="K2365">
        <v>172</v>
      </c>
      <c r="L2365">
        <v>206</v>
      </c>
      <c r="M2365">
        <v>220</v>
      </c>
      <c r="N2365">
        <v>215</v>
      </c>
      <c r="O2365">
        <v>191</v>
      </c>
      <c r="P2365">
        <v>216</v>
      </c>
      <c r="Q2365">
        <v>199</v>
      </c>
      <c r="R2365">
        <v>199</v>
      </c>
      <c r="S2365">
        <v>196</v>
      </c>
      <c r="T2365">
        <v>236</v>
      </c>
      <c r="U2365">
        <v>237</v>
      </c>
      <c r="V2365">
        <v>252</v>
      </c>
      <c r="W2365">
        <v>221</v>
      </c>
      <c r="X2365">
        <v>253</v>
      </c>
      <c r="Y2365">
        <v>198</v>
      </c>
    </row>
    <row r="2366" spans="1:25" x14ac:dyDescent="0.3">
      <c r="A2366" t="s">
        <v>4</v>
      </c>
      <c r="B2366" t="s">
        <v>3</v>
      </c>
      <c r="C2366" t="s">
        <v>245</v>
      </c>
      <c r="D2366" t="s">
        <v>307</v>
      </c>
      <c r="E2366">
        <v>88</v>
      </c>
      <c r="F2366">
        <v>168</v>
      </c>
      <c r="G2366">
        <v>141</v>
      </c>
      <c r="H2366">
        <v>179</v>
      </c>
      <c r="I2366">
        <v>165</v>
      </c>
      <c r="J2366">
        <v>164</v>
      </c>
      <c r="K2366">
        <v>112</v>
      </c>
      <c r="L2366">
        <v>164</v>
      </c>
      <c r="M2366">
        <v>191</v>
      </c>
      <c r="N2366">
        <v>198</v>
      </c>
      <c r="O2366">
        <v>188</v>
      </c>
      <c r="P2366">
        <v>177</v>
      </c>
      <c r="Q2366">
        <v>191</v>
      </c>
      <c r="R2366">
        <v>179</v>
      </c>
      <c r="S2366">
        <v>177</v>
      </c>
      <c r="T2366">
        <v>187</v>
      </c>
      <c r="U2366">
        <v>221</v>
      </c>
      <c r="V2366">
        <v>230</v>
      </c>
      <c r="W2366">
        <v>222</v>
      </c>
      <c r="X2366">
        <v>202</v>
      </c>
      <c r="Y2366">
        <v>220</v>
      </c>
    </row>
    <row r="2367" spans="1:25" x14ac:dyDescent="0.3">
      <c r="A2367" t="s">
        <v>4</v>
      </c>
      <c r="B2367" t="s">
        <v>3</v>
      </c>
      <c r="C2367" t="s">
        <v>245</v>
      </c>
      <c r="D2367" t="s">
        <v>307</v>
      </c>
      <c r="E2367">
        <v>89</v>
      </c>
      <c r="F2367">
        <v>132</v>
      </c>
      <c r="G2367">
        <v>139</v>
      </c>
      <c r="H2367">
        <v>132</v>
      </c>
      <c r="I2367">
        <v>141</v>
      </c>
      <c r="J2367">
        <v>141</v>
      </c>
      <c r="K2367">
        <v>145</v>
      </c>
      <c r="L2367">
        <v>88</v>
      </c>
      <c r="M2367">
        <v>142</v>
      </c>
      <c r="N2367">
        <v>169</v>
      </c>
      <c r="O2367">
        <v>182</v>
      </c>
      <c r="P2367">
        <v>182</v>
      </c>
      <c r="Q2367">
        <v>162</v>
      </c>
      <c r="R2367">
        <v>163</v>
      </c>
      <c r="S2367">
        <v>167</v>
      </c>
      <c r="T2367">
        <v>156</v>
      </c>
      <c r="U2367">
        <v>172</v>
      </c>
      <c r="V2367">
        <v>207</v>
      </c>
      <c r="W2367">
        <v>191</v>
      </c>
      <c r="X2367">
        <v>214</v>
      </c>
      <c r="Y2367">
        <v>176</v>
      </c>
    </row>
    <row r="2368" spans="1:25" x14ac:dyDescent="0.3">
      <c r="A2368" t="s">
        <v>4</v>
      </c>
      <c r="B2368" t="s">
        <v>3</v>
      </c>
      <c r="C2368" t="s">
        <v>245</v>
      </c>
      <c r="D2368" t="s">
        <v>307</v>
      </c>
      <c r="E2368">
        <v>90</v>
      </c>
      <c r="F2368">
        <v>502</v>
      </c>
      <c r="G2368">
        <v>516</v>
      </c>
      <c r="H2368">
        <v>506</v>
      </c>
      <c r="I2368">
        <v>503</v>
      </c>
      <c r="J2368">
        <v>505</v>
      </c>
      <c r="K2368">
        <v>553</v>
      </c>
      <c r="L2368">
        <v>552</v>
      </c>
      <c r="M2368">
        <v>499</v>
      </c>
      <c r="N2368">
        <v>515</v>
      </c>
      <c r="O2368">
        <v>561</v>
      </c>
      <c r="P2368">
        <v>619</v>
      </c>
      <c r="Q2368">
        <v>665</v>
      </c>
      <c r="R2368">
        <v>651</v>
      </c>
      <c r="S2368">
        <v>676</v>
      </c>
      <c r="T2368">
        <v>720</v>
      </c>
      <c r="U2368">
        <v>727</v>
      </c>
      <c r="V2368">
        <v>724</v>
      </c>
      <c r="W2368">
        <v>760</v>
      </c>
      <c r="X2368">
        <v>808</v>
      </c>
      <c r="Y2368">
        <v>815</v>
      </c>
    </row>
    <row r="2369" spans="1:25" x14ac:dyDescent="0.3">
      <c r="A2369" t="s">
        <v>2</v>
      </c>
      <c r="B2369" t="s">
        <v>1</v>
      </c>
      <c r="C2369" t="s">
        <v>245</v>
      </c>
      <c r="D2369" t="s">
        <v>306</v>
      </c>
      <c r="E2369">
        <v>0</v>
      </c>
      <c r="F2369">
        <v>545</v>
      </c>
      <c r="G2369">
        <v>436</v>
      </c>
      <c r="H2369">
        <v>513</v>
      </c>
      <c r="I2369">
        <v>497</v>
      </c>
      <c r="J2369">
        <v>546</v>
      </c>
      <c r="K2369">
        <v>510</v>
      </c>
      <c r="L2369">
        <v>483</v>
      </c>
      <c r="M2369">
        <v>522</v>
      </c>
      <c r="N2369">
        <v>484</v>
      </c>
      <c r="O2369">
        <v>520</v>
      </c>
      <c r="P2369">
        <v>522</v>
      </c>
      <c r="Q2369">
        <v>491</v>
      </c>
      <c r="R2369">
        <v>476</v>
      </c>
      <c r="S2369">
        <v>511</v>
      </c>
      <c r="T2369">
        <v>533</v>
      </c>
      <c r="U2369">
        <v>461</v>
      </c>
      <c r="V2369">
        <v>494</v>
      </c>
      <c r="W2369">
        <v>487</v>
      </c>
      <c r="X2369">
        <v>444</v>
      </c>
      <c r="Y2369">
        <v>432</v>
      </c>
    </row>
    <row r="2370" spans="1:25" x14ac:dyDescent="0.3">
      <c r="A2370" t="s">
        <v>2</v>
      </c>
      <c r="B2370" t="s">
        <v>1</v>
      </c>
      <c r="C2370" t="s">
        <v>245</v>
      </c>
      <c r="D2370" t="s">
        <v>306</v>
      </c>
      <c r="E2370">
        <v>1</v>
      </c>
      <c r="F2370">
        <v>503</v>
      </c>
      <c r="G2370">
        <v>546</v>
      </c>
      <c r="H2370">
        <v>458</v>
      </c>
      <c r="I2370">
        <v>516</v>
      </c>
      <c r="J2370">
        <v>488</v>
      </c>
      <c r="K2370">
        <v>559</v>
      </c>
      <c r="L2370">
        <v>510</v>
      </c>
      <c r="M2370">
        <v>487</v>
      </c>
      <c r="N2370">
        <v>532</v>
      </c>
      <c r="O2370">
        <v>491</v>
      </c>
      <c r="P2370">
        <v>535</v>
      </c>
      <c r="Q2370">
        <v>527</v>
      </c>
      <c r="R2370">
        <v>509</v>
      </c>
      <c r="S2370">
        <v>492</v>
      </c>
      <c r="T2370">
        <v>524</v>
      </c>
      <c r="U2370">
        <v>539</v>
      </c>
      <c r="V2370">
        <v>486</v>
      </c>
      <c r="W2370">
        <v>501</v>
      </c>
      <c r="X2370">
        <v>483</v>
      </c>
      <c r="Y2370">
        <v>459</v>
      </c>
    </row>
    <row r="2371" spans="1:25" x14ac:dyDescent="0.3">
      <c r="A2371" t="s">
        <v>2</v>
      </c>
      <c r="B2371" t="s">
        <v>1</v>
      </c>
      <c r="C2371" t="s">
        <v>245</v>
      </c>
      <c r="D2371" t="s">
        <v>306</v>
      </c>
      <c r="E2371">
        <v>2</v>
      </c>
      <c r="F2371">
        <v>533</v>
      </c>
      <c r="G2371">
        <v>520</v>
      </c>
      <c r="H2371">
        <v>556</v>
      </c>
      <c r="I2371">
        <v>472</v>
      </c>
      <c r="J2371">
        <v>542</v>
      </c>
      <c r="K2371">
        <v>499</v>
      </c>
      <c r="L2371">
        <v>565</v>
      </c>
      <c r="M2371">
        <v>513</v>
      </c>
      <c r="N2371">
        <v>508</v>
      </c>
      <c r="O2371">
        <v>542</v>
      </c>
      <c r="P2371">
        <v>489</v>
      </c>
      <c r="Q2371">
        <v>547</v>
      </c>
      <c r="R2371">
        <v>537</v>
      </c>
      <c r="S2371">
        <v>541</v>
      </c>
      <c r="T2371">
        <v>517</v>
      </c>
      <c r="U2371">
        <v>547</v>
      </c>
      <c r="V2371">
        <v>560</v>
      </c>
      <c r="W2371">
        <v>497</v>
      </c>
      <c r="X2371">
        <v>513</v>
      </c>
      <c r="Y2371">
        <v>497</v>
      </c>
    </row>
    <row r="2372" spans="1:25" x14ac:dyDescent="0.3">
      <c r="A2372" t="s">
        <v>2</v>
      </c>
      <c r="B2372" t="s">
        <v>1</v>
      </c>
      <c r="C2372" t="s">
        <v>245</v>
      </c>
      <c r="D2372" t="s">
        <v>306</v>
      </c>
      <c r="E2372">
        <v>3</v>
      </c>
      <c r="F2372">
        <v>560</v>
      </c>
      <c r="G2372">
        <v>548</v>
      </c>
      <c r="H2372">
        <v>533</v>
      </c>
      <c r="I2372">
        <v>576</v>
      </c>
      <c r="J2372">
        <v>480</v>
      </c>
      <c r="K2372">
        <v>543</v>
      </c>
      <c r="L2372">
        <v>482</v>
      </c>
      <c r="M2372">
        <v>572</v>
      </c>
      <c r="N2372">
        <v>510</v>
      </c>
      <c r="O2372">
        <v>517</v>
      </c>
      <c r="P2372">
        <v>560</v>
      </c>
      <c r="Q2372">
        <v>519</v>
      </c>
      <c r="R2372">
        <v>561</v>
      </c>
      <c r="S2372">
        <v>554</v>
      </c>
      <c r="T2372">
        <v>533</v>
      </c>
      <c r="U2372">
        <v>523</v>
      </c>
      <c r="V2372">
        <v>553</v>
      </c>
      <c r="W2372">
        <v>565</v>
      </c>
      <c r="X2372">
        <v>525</v>
      </c>
      <c r="Y2372">
        <v>533</v>
      </c>
    </row>
    <row r="2373" spans="1:25" x14ac:dyDescent="0.3">
      <c r="A2373" t="s">
        <v>2</v>
      </c>
      <c r="B2373" t="s">
        <v>1</v>
      </c>
      <c r="C2373" t="s">
        <v>245</v>
      </c>
      <c r="D2373" t="s">
        <v>306</v>
      </c>
      <c r="E2373">
        <v>4</v>
      </c>
      <c r="F2373">
        <v>625</v>
      </c>
      <c r="G2373">
        <v>572</v>
      </c>
      <c r="H2373">
        <v>571</v>
      </c>
      <c r="I2373">
        <v>547</v>
      </c>
      <c r="J2373">
        <v>565</v>
      </c>
      <c r="K2373">
        <v>483</v>
      </c>
      <c r="L2373">
        <v>545</v>
      </c>
      <c r="M2373">
        <v>483</v>
      </c>
      <c r="N2373">
        <v>568</v>
      </c>
      <c r="O2373">
        <v>517</v>
      </c>
      <c r="P2373">
        <v>526</v>
      </c>
      <c r="Q2373">
        <v>583</v>
      </c>
      <c r="R2373">
        <v>529</v>
      </c>
      <c r="S2373">
        <v>582</v>
      </c>
      <c r="T2373">
        <v>570</v>
      </c>
      <c r="U2373">
        <v>547</v>
      </c>
      <c r="V2373">
        <v>539</v>
      </c>
      <c r="W2373">
        <v>567</v>
      </c>
      <c r="X2373">
        <v>578</v>
      </c>
      <c r="Y2373">
        <v>541</v>
      </c>
    </row>
    <row r="2374" spans="1:25" x14ac:dyDescent="0.3">
      <c r="A2374" t="s">
        <v>2</v>
      </c>
      <c r="B2374" t="s">
        <v>1</v>
      </c>
      <c r="C2374" t="s">
        <v>245</v>
      </c>
      <c r="D2374" t="s">
        <v>306</v>
      </c>
      <c r="E2374">
        <v>5</v>
      </c>
      <c r="F2374">
        <v>571</v>
      </c>
      <c r="G2374">
        <v>627</v>
      </c>
      <c r="H2374">
        <v>578</v>
      </c>
      <c r="I2374">
        <v>563</v>
      </c>
      <c r="J2374">
        <v>566</v>
      </c>
      <c r="K2374">
        <v>567</v>
      </c>
      <c r="L2374">
        <v>485</v>
      </c>
      <c r="M2374">
        <v>555</v>
      </c>
      <c r="N2374">
        <v>496</v>
      </c>
      <c r="O2374">
        <v>575</v>
      </c>
      <c r="P2374">
        <v>528</v>
      </c>
      <c r="Q2374">
        <v>545</v>
      </c>
      <c r="R2374">
        <v>582</v>
      </c>
      <c r="S2374">
        <v>536</v>
      </c>
      <c r="T2374">
        <v>603</v>
      </c>
      <c r="U2374">
        <v>565</v>
      </c>
      <c r="V2374">
        <v>553</v>
      </c>
      <c r="W2374">
        <v>546</v>
      </c>
      <c r="X2374">
        <v>574</v>
      </c>
      <c r="Y2374">
        <v>614</v>
      </c>
    </row>
    <row r="2375" spans="1:25" x14ac:dyDescent="0.3">
      <c r="A2375" t="s">
        <v>2</v>
      </c>
      <c r="B2375" t="s">
        <v>1</v>
      </c>
      <c r="C2375" t="s">
        <v>245</v>
      </c>
      <c r="D2375" t="s">
        <v>306</v>
      </c>
      <c r="E2375">
        <v>6</v>
      </c>
      <c r="F2375">
        <v>613</v>
      </c>
      <c r="G2375">
        <v>593</v>
      </c>
      <c r="H2375">
        <v>640</v>
      </c>
      <c r="I2375">
        <v>583</v>
      </c>
      <c r="J2375">
        <v>563</v>
      </c>
      <c r="K2375">
        <v>576</v>
      </c>
      <c r="L2375">
        <v>563</v>
      </c>
      <c r="M2375">
        <v>487</v>
      </c>
      <c r="N2375">
        <v>575</v>
      </c>
      <c r="O2375">
        <v>511</v>
      </c>
      <c r="P2375">
        <v>573</v>
      </c>
      <c r="Q2375">
        <v>535</v>
      </c>
      <c r="R2375">
        <v>545</v>
      </c>
      <c r="S2375">
        <v>596</v>
      </c>
      <c r="T2375">
        <v>540</v>
      </c>
      <c r="U2375">
        <v>619</v>
      </c>
      <c r="V2375">
        <v>576</v>
      </c>
      <c r="W2375">
        <v>549</v>
      </c>
      <c r="X2375">
        <v>559</v>
      </c>
      <c r="Y2375">
        <v>582</v>
      </c>
    </row>
    <row r="2376" spans="1:25" x14ac:dyDescent="0.3">
      <c r="A2376" t="s">
        <v>2</v>
      </c>
      <c r="B2376" t="s">
        <v>1</v>
      </c>
      <c r="C2376" t="s">
        <v>245</v>
      </c>
      <c r="D2376" t="s">
        <v>306</v>
      </c>
      <c r="E2376">
        <v>7</v>
      </c>
      <c r="F2376">
        <v>598</v>
      </c>
      <c r="G2376">
        <v>624</v>
      </c>
      <c r="H2376">
        <v>603</v>
      </c>
      <c r="I2376">
        <v>628</v>
      </c>
      <c r="J2376">
        <v>589</v>
      </c>
      <c r="K2376">
        <v>563</v>
      </c>
      <c r="L2376">
        <v>564</v>
      </c>
      <c r="M2376">
        <v>571</v>
      </c>
      <c r="N2376">
        <v>499</v>
      </c>
      <c r="O2376">
        <v>572</v>
      </c>
      <c r="P2376">
        <v>515</v>
      </c>
      <c r="Q2376">
        <v>582</v>
      </c>
      <c r="R2376">
        <v>559</v>
      </c>
      <c r="S2376">
        <v>560</v>
      </c>
      <c r="T2376">
        <v>610</v>
      </c>
      <c r="U2376">
        <v>532</v>
      </c>
      <c r="V2376">
        <v>638</v>
      </c>
      <c r="W2376">
        <v>575</v>
      </c>
      <c r="X2376">
        <v>557</v>
      </c>
      <c r="Y2376">
        <v>571</v>
      </c>
    </row>
    <row r="2377" spans="1:25" x14ac:dyDescent="0.3">
      <c r="A2377" t="s">
        <v>2</v>
      </c>
      <c r="B2377" t="s">
        <v>1</v>
      </c>
      <c r="C2377" t="s">
        <v>245</v>
      </c>
      <c r="D2377" t="s">
        <v>306</v>
      </c>
      <c r="E2377">
        <v>8</v>
      </c>
      <c r="F2377">
        <v>647</v>
      </c>
      <c r="G2377">
        <v>608</v>
      </c>
      <c r="H2377">
        <v>631</v>
      </c>
      <c r="I2377">
        <v>614</v>
      </c>
      <c r="J2377">
        <v>651</v>
      </c>
      <c r="K2377">
        <v>598</v>
      </c>
      <c r="L2377">
        <v>563</v>
      </c>
      <c r="M2377">
        <v>573</v>
      </c>
      <c r="N2377">
        <v>577</v>
      </c>
      <c r="O2377">
        <v>499</v>
      </c>
      <c r="P2377">
        <v>572</v>
      </c>
      <c r="Q2377">
        <v>513</v>
      </c>
      <c r="R2377">
        <v>591</v>
      </c>
      <c r="S2377">
        <v>573</v>
      </c>
      <c r="T2377">
        <v>573</v>
      </c>
      <c r="U2377">
        <v>616</v>
      </c>
      <c r="V2377">
        <v>550</v>
      </c>
      <c r="W2377">
        <v>640</v>
      </c>
      <c r="X2377">
        <v>596</v>
      </c>
      <c r="Y2377">
        <v>580</v>
      </c>
    </row>
    <row r="2378" spans="1:25" x14ac:dyDescent="0.3">
      <c r="A2378" t="s">
        <v>2</v>
      </c>
      <c r="B2378" t="s">
        <v>1</v>
      </c>
      <c r="C2378" t="s">
        <v>245</v>
      </c>
      <c r="D2378" t="s">
        <v>306</v>
      </c>
      <c r="E2378">
        <v>9</v>
      </c>
      <c r="F2378">
        <v>695</v>
      </c>
      <c r="G2378">
        <v>647</v>
      </c>
      <c r="H2378">
        <v>629</v>
      </c>
      <c r="I2378">
        <v>643</v>
      </c>
      <c r="J2378">
        <v>617</v>
      </c>
      <c r="K2378">
        <v>657</v>
      </c>
      <c r="L2378">
        <v>615</v>
      </c>
      <c r="M2378">
        <v>560</v>
      </c>
      <c r="N2378">
        <v>567</v>
      </c>
      <c r="O2378">
        <v>582</v>
      </c>
      <c r="P2378">
        <v>508</v>
      </c>
      <c r="Q2378">
        <v>570</v>
      </c>
      <c r="R2378">
        <v>517</v>
      </c>
      <c r="S2378">
        <v>596</v>
      </c>
      <c r="T2378">
        <v>592</v>
      </c>
      <c r="U2378">
        <v>581</v>
      </c>
      <c r="V2378">
        <v>634</v>
      </c>
      <c r="W2378">
        <v>564</v>
      </c>
      <c r="X2378">
        <v>642</v>
      </c>
      <c r="Y2378">
        <v>610</v>
      </c>
    </row>
    <row r="2379" spans="1:25" x14ac:dyDescent="0.3">
      <c r="A2379" t="s">
        <v>2</v>
      </c>
      <c r="B2379" t="s">
        <v>1</v>
      </c>
      <c r="C2379" t="s">
        <v>245</v>
      </c>
      <c r="D2379" t="s">
        <v>306</v>
      </c>
      <c r="E2379">
        <v>10</v>
      </c>
      <c r="F2379">
        <v>700</v>
      </c>
      <c r="G2379">
        <v>716</v>
      </c>
      <c r="H2379">
        <v>657</v>
      </c>
      <c r="I2379">
        <v>624</v>
      </c>
      <c r="J2379">
        <v>653</v>
      </c>
      <c r="K2379">
        <v>620</v>
      </c>
      <c r="L2379">
        <v>654</v>
      </c>
      <c r="M2379">
        <v>621</v>
      </c>
      <c r="N2379">
        <v>577</v>
      </c>
      <c r="O2379">
        <v>564</v>
      </c>
      <c r="P2379">
        <v>576</v>
      </c>
      <c r="Q2379">
        <v>508</v>
      </c>
      <c r="R2379">
        <v>580</v>
      </c>
      <c r="S2379">
        <v>531</v>
      </c>
      <c r="T2379">
        <v>610</v>
      </c>
      <c r="U2379">
        <v>598</v>
      </c>
      <c r="V2379">
        <v>596</v>
      </c>
      <c r="W2379">
        <v>645</v>
      </c>
      <c r="X2379">
        <v>578</v>
      </c>
      <c r="Y2379">
        <v>666</v>
      </c>
    </row>
    <row r="2380" spans="1:25" x14ac:dyDescent="0.3">
      <c r="A2380" t="s">
        <v>2</v>
      </c>
      <c r="B2380" t="s">
        <v>1</v>
      </c>
      <c r="C2380" t="s">
        <v>245</v>
      </c>
      <c r="D2380" t="s">
        <v>306</v>
      </c>
      <c r="E2380">
        <v>11</v>
      </c>
      <c r="F2380">
        <v>695</v>
      </c>
      <c r="G2380">
        <v>683</v>
      </c>
      <c r="H2380">
        <v>722</v>
      </c>
      <c r="I2380">
        <v>662</v>
      </c>
      <c r="J2380">
        <v>643</v>
      </c>
      <c r="K2380">
        <v>650</v>
      </c>
      <c r="L2380">
        <v>631</v>
      </c>
      <c r="M2380">
        <v>653</v>
      </c>
      <c r="N2380">
        <v>617</v>
      </c>
      <c r="O2380">
        <v>574</v>
      </c>
      <c r="P2380">
        <v>568</v>
      </c>
      <c r="Q2380">
        <v>586</v>
      </c>
      <c r="R2380">
        <v>516</v>
      </c>
      <c r="S2380">
        <v>583</v>
      </c>
      <c r="T2380">
        <v>557</v>
      </c>
      <c r="U2380">
        <v>621</v>
      </c>
      <c r="V2380">
        <v>605</v>
      </c>
      <c r="W2380">
        <v>604</v>
      </c>
      <c r="X2380">
        <v>648</v>
      </c>
      <c r="Y2380">
        <v>596</v>
      </c>
    </row>
    <row r="2381" spans="1:25" x14ac:dyDescent="0.3">
      <c r="A2381" t="s">
        <v>2</v>
      </c>
      <c r="B2381" t="s">
        <v>1</v>
      </c>
      <c r="C2381" t="s">
        <v>245</v>
      </c>
      <c r="D2381" t="s">
        <v>306</v>
      </c>
      <c r="E2381">
        <v>12</v>
      </c>
      <c r="F2381">
        <v>679</v>
      </c>
      <c r="G2381">
        <v>708</v>
      </c>
      <c r="H2381">
        <v>685</v>
      </c>
      <c r="I2381">
        <v>712</v>
      </c>
      <c r="J2381">
        <v>652</v>
      </c>
      <c r="K2381">
        <v>650</v>
      </c>
      <c r="L2381">
        <v>645</v>
      </c>
      <c r="M2381">
        <v>629</v>
      </c>
      <c r="N2381">
        <v>651</v>
      </c>
      <c r="O2381">
        <v>607</v>
      </c>
      <c r="P2381">
        <v>571</v>
      </c>
      <c r="Q2381">
        <v>573</v>
      </c>
      <c r="R2381">
        <v>604</v>
      </c>
      <c r="S2381">
        <v>520</v>
      </c>
      <c r="T2381">
        <v>606</v>
      </c>
      <c r="U2381">
        <v>564</v>
      </c>
      <c r="V2381">
        <v>632</v>
      </c>
      <c r="W2381">
        <v>602</v>
      </c>
      <c r="X2381">
        <v>620</v>
      </c>
      <c r="Y2381">
        <v>670</v>
      </c>
    </row>
    <row r="2382" spans="1:25" x14ac:dyDescent="0.3">
      <c r="A2382" t="s">
        <v>2</v>
      </c>
      <c r="B2382" t="s">
        <v>1</v>
      </c>
      <c r="C2382" t="s">
        <v>245</v>
      </c>
      <c r="D2382" t="s">
        <v>306</v>
      </c>
      <c r="E2382">
        <v>13</v>
      </c>
      <c r="F2382">
        <v>693</v>
      </c>
      <c r="G2382">
        <v>673</v>
      </c>
      <c r="H2382">
        <v>706</v>
      </c>
      <c r="I2382">
        <v>682</v>
      </c>
      <c r="J2382">
        <v>718</v>
      </c>
      <c r="K2382">
        <v>650</v>
      </c>
      <c r="L2382">
        <v>656</v>
      </c>
      <c r="M2382">
        <v>637</v>
      </c>
      <c r="N2382">
        <v>629</v>
      </c>
      <c r="O2382">
        <v>655</v>
      </c>
      <c r="P2382">
        <v>602</v>
      </c>
      <c r="Q2382">
        <v>594</v>
      </c>
      <c r="R2382">
        <v>582</v>
      </c>
      <c r="S2382">
        <v>614</v>
      </c>
      <c r="T2382">
        <v>529</v>
      </c>
      <c r="U2382">
        <v>607</v>
      </c>
      <c r="V2382">
        <v>569</v>
      </c>
      <c r="W2382">
        <v>637</v>
      </c>
      <c r="X2382">
        <v>611</v>
      </c>
      <c r="Y2382">
        <v>622</v>
      </c>
    </row>
    <row r="2383" spans="1:25" x14ac:dyDescent="0.3">
      <c r="A2383" t="s">
        <v>2</v>
      </c>
      <c r="B2383" t="s">
        <v>1</v>
      </c>
      <c r="C2383" t="s">
        <v>245</v>
      </c>
      <c r="D2383" t="s">
        <v>306</v>
      </c>
      <c r="E2383">
        <v>14</v>
      </c>
      <c r="F2383">
        <v>744</v>
      </c>
      <c r="G2383">
        <v>697</v>
      </c>
      <c r="H2383">
        <v>675</v>
      </c>
      <c r="I2383">
        <v>717</v>
      </c>
      <c r="J2383">
        <v>696</v>
      </c>
      <c r="K2383">
        <v>732</v>
      </c>
      <c r="L2383">
        <v>651</v>
      </c>
      <c r="M2383">
        <v>658</v>
      </c>
      <c r="N2383">
        <v>645</v>
      </c>
      <c r="O2383">
        <v>622</v>
      </c>
      <c r="P2383">
        <v>656</v>
      </c>
      <c r="Q2383">
        <v>603</v>
      </c>
      <c r="R2383">
        <v>589</v>
      </c>
      <c r="S2383">
        <v>585</v>
      </c>
      <c r="T2383">
        <v>630</v>
      </c>
      <c r="U2383">
        <v>536</v>
      </c>
      <c r="V2383">
        <v>619</v>
      </c>
      <c r="W2383">
        <v>580</v>
      </c>
      <c r="X2383">
        <v>644</v>
      </c>
      <c r="Y2383">
        <v>607</v>
      </c>
    </row>
    <row r="2384" spans="1:25" x14ac:dyDescent="0.3">
      <c r="A2384" t="s">
        <v>2</v>
      </c>
      <c r="B2384" t="s">
        <v>1</v>
      </c>
      <c r="C2384" t="s">
        <v>245</v>
      </c>
      <c r="D2384" t="s">
        <v>306</v>
      </c>
      <c r="E2384">
        <v>15</v>
      </c>
      <c r="F2384">
        <v>668</v>
      </c>
      <c r="G2384">
        <v>726</v>
      </c>
      <c r="H2384">
        <v>693</v>
      </c>
      <c r="I2384">
        <v>676</v>
      </c>
      <c r="J2384">
        <v>718</v>
      </c>
      <c r="K2384">
        <v>692</v>
      </c>
      <c r="L2384">
        <v>732</v>
      </c>
      <c r="M2384">
        <v>644</v>
      </c>
      <c r="N2384">
        <v>672</v>
      </c>
      <c r="O2384">
        <v>656</v>
      </c>
      <c r="P2384">
        <v>625</v>
      </c>
      <c r="Q2384">
        <v>682</v>
      </c>
      <c r="R2384">
        <v>612</v>
      </c>
      <c r="S2384">
        <v>593</v>
      </c>
      <c r="T2384">
        <v>596</v>
      </c>
      <c r="U2384">
        <v>636</v>
      </c>
      <c r="V2384">
        <v>532</v>
      </c>
      <c r="W2384">
        <v>630</v>
      </c>
      <c r="X2384">
        <v>593</v>
      </c>
      <c r="Y2384">
        <v>631</v>
      </c>
    </row>
    <row r="2385" spans="1:25" x14ac:dyDescent="0.3">
      <c r="A2385" t="s">
        <v>2</v>
      </c>
      <c r="B2385" t="s">
        <v>1</v>
      </c>
      <c r="C2385" t="s">
        <v>245</v>
      </c>
      <c r="D2385" t="s">
        <v>306</v>
      </c>
      <c r="E2385">
        <v>16</v>
      </c>
      <c r="F2385">
        <v>682</v>
      </c>
      <c r="G2385">
        <v>653</v>
      </c>
      <c r="H2385">
        <v>719</v>
      </c>
      <c r="I2385">
        <v>695</v>
      </c>
      <c r="J2385">
        <v>692</v>
      </c>
      <c r="K2385">
        <v>729</v>
      </c>
      <c r="L2385">
        <v>714</v>
      </c>
      <c r="M2385">
        <v>746</v>
      </c>
      <c r="N2385">
        <v>664</v>
      </c>
      <c r="O2385">
        <v>681</v>
      </c>
      <c r="P2385">
        <v>671</v>
      </c>
      <c r="Q2385">
        <v>635</v>
      </c>
      <c r="R2385">
        <v>687</v>
      </c>
      <c r="S2385">
        <v>632</v>
      </c>
      <c r="T2385">
        <v>626</v>
      </c>
      <c r="U2385">
        <v>599</v>
      </c>
      <c r="V2385">
        <v>642</v>
      </c>
      <c r="W2385">
        <v>548</v>
      </c>
      <c r="X2385">
        <v>631</v>
      </c>
      <c r="Y2385">
        <v>612</v>
      </c>
    </row>
    <row r="2386" spans="1:25" x14ac:dyDescent="0.3">
      <c r="A2386" t="s">
        <v>2</v>
      </c>
      <c r="B2386" t="s">
        <v>1</v>
      </c>
      <c r="C2386" t="s">
        <v>245</v>
      </c>
      <c r="D2386" t="s">
        <v>306</v>
      </c>
      <c r="E2386">
        <v>17</v>
      </c>
      <c r="F2386">
        <v>733</v>
      </c>
      <c r="G2386">
        <v>692</v>
      </c>
      <c r="H2386">
        <v>670</v>
      </c>
      <c r="I2386">
        <v>740</v>
      </c>
      <c r="J2386">
        <v>744</v>
      </c>
      <c r="K2386">
        <v>768</v>
      </c>
      <c r="L2386">
        <v>813</v>
      </c>
      <c r="M2386">
        <v>774</v>
      </c>
      <c r="N2386">
        <v>815</v>
      </c>
      <c r="O2386">
        <v>709</v>
      </c>
      <c r="P2386">
        <v>749</v>
      </c>
      <c r="Q2386">
        <v>729</v>
      </c>
      <c r="R2386">
        <v>698</v>
      </c>
      <c r="S2386">
        <v>730</v>
      </c>
      <c r="T2386">
        <v>697</v>
      </c>
      <c r="U2386">
        <v>702</v>
      </c>
      <c r="V2386">
        <v>637</v>
      </c>
      <c r="W2386">
        <v>669</v>
      </c>
      <c r="X2386">
        <v>562</v>
      </c>
      <c r="Y2386">
        <v>655</v>
      </c>
    </row>
    <row r="2387" spans="1:25" x14ac:dyDescent="0.3">
      <c r="A2387" t="s">
        <v>2</v>
      </c>
      <c r="B2387" t="s">
        <v>1</v>
      </c>
      <c r="C2387" t="s">
        <v>245</v>
      </c>
      <c r="D2387" t="s">
        <v>306</v>
      </c>
      <c r="E2387">
        <v>18</v>
      </c>
      <c r="F2387">
        <v>609</v>
      </c>
      <c r="G2387">
        <v>676</v>
      </c>
      <c r="H2387">
        <v>651</v>
      </c>
      <c r="I2387">
        <v>622</v>
      </c>
      <c r="J2387">
        <v>713</v>
      </c>
      <c r="K2387">
        <v>736</v>
      </c>
      <c r="L2387">
        <v>737</v>
      </c>
      <c r="M2387">
        <v>790</v>
      </c>
      <c r="N2387">
        <v>762</v>
      </c>
      <c r="O2387">
        <v>786</v>
      </c>
      <c r="P2387">
        <v>681</v>
      </c>
      <c r="Q2387">
        <v>704</v>
      </c>
      <c r="R2387">
        <v>670</v>
      </c>
      <c r="S2387">
        <v>661</v>
      </c>
      <c r="T2387">
        <v>696</v>
      </c>
      <c r="U2387">
        <v>670</v>
      </c>
      <c r="V2387">
        <v>652</v>
      </c>
      <c r="W2387">
        <v>615</v>
      </c>
      <c r="X2387">
        <v>621</v>
      </c>
      <c r="Y2387">
        <v>532</v>
      </c>
    </row>
    <row r="2388" spans="1:25" x14ac:dyDescent="0.3">
      <c r="A2388" t="s">
        <v>2</v>
      </c>
      <c r="B2388" t="s">
        <v>1</v>
      </c>
      <c r="C2388" t="s">
        <v>245</v>
      </c>
      <c r="D2388" t="s">
        <v>306</v>
      </c>
      <c r="E2388">
        <v>19</v>
      </c>
      <c r="F2388">
        <v>572</v>
      </c>
      <c r="G2388">
        <v>499</v>
      </c>
      <c r="H2388">
        <v>578</v>
      </c>
      <c r="I2388">
        <v>577</v>
      </c>
      <c r="J2388">
        <v>529</v>
      </c>
      <c r="K2388">
        <v>606</v>
      </c>
      <c r="L2388">
        <v>586</v>
      </c>
      <c r="M2388">
        <v>620</v>
      </c>
      <c r="N2388">
        <v>645</v>
      </c>
      <c r="O2388">
        <v>619</v>
      </c>
      <c r="P2388">
        <v>662</v>
      </c>
      <c r="Q2388">
        <v>562</v>
      </c>
      <c r="R2388">
        <v>575</v>
      </c>
      <c r="S2388">
        <v>545</v>
      </c>
      <c r="T2388">
        <v>532</v>
      </c>
      <c r="U2388">
        <v>613</v>
      </c>
      <c r="V2388">
        <v>510</v>
      </c>
      <c r="W2388">
        <v>539</v>
      </c>
      <c r="X2388">
        <v>481</v>
      </c>
      <c r="Y2388">
        <v>513</v>
      </c>
    </row>
    <row r="2389" spans="1:25" x14ac:dyDescent="0.3">
      <c r="A2389" t="s">
        <v>2</v>
      </c>
      <c r="B2389" t="s">
        <v>1</v>
      </c>
      <c r="C2389" t="s">
        <v>245</v>
      </c>
      <c r="D2389" t="s">
        <v>306</v>
      </c>
      <c r="E2389">
        <v>20</v>
      </c>
      <c r="F2389">
        <v>471</v>
      </c>
      <c r="G2389">
        <v>520</v>
      </c>
      <c r="H2389">
        <v>464</v>
      </c>
      <c r="I2389">
        <v>523</v>
      </c>
      <c r="J2389">
        <v>539</v>
      </c>
      <c r="K2389">
        <v>503</v>
      </c>
      <c r="L2389">
        <v>582</v>
      </c>
      <c r="M2389">
        <v>520</v>
      </c>
      <c r="N2389">
        <v>567</v>
      </c>
      <c r="O2389">
        <v>608</v>
      </c>
      <c r="P2389">
        <v>576</v>
      </c>
      <c r="Q2389">
        <v>608</v>
      </c>
      <c r="R2389">
        <v>526</v>
      </c>
      <c r="S2389">
        <v>574</v>
      </c>
      <c r="T2389">
        <v>506</v>
      </c>
      <c r="U2389">
        <v>504</v>
      </c>
      <c r="V2389">
        <v>546</v>
      </c>
      <c r="W2389">
        <v>489</v>
      </c>
      <c r="X2389">
        <v>513</v>
      </c>
      <c r="Y2389">
        <v>448</v>
      </c>
    </row>
    <row r="2390" spans="1:25" x14ac:dyDescent="0.3">
      <c r="A2390" t="s">
        <v>2</v>
      </c>
      <c r="B2390" t="s">
        <v>1</v>
      </c>
      <c r="C2390" t="s">
        <v>245</v>
      </c>
      <c r="D2390" t="s">
        <v>306</v>
      </c>
      <c r="E2390">
        <v>21</v>
      </c>
      <c r="F2390">
        <v>438</v>
      </c>
      <c r="G2390">
        <v>464</v>
      </c>
      <c r="H2390">
        <v>493</v>
      </c>
      <c r="I2390">
        <v>472</v>
      </c>
      <c r="J2390">
        <v>526</v>
      </c>
      <c r="K2390">
        <v>534</v>
      </c>
      <c r="L2390">
        <v>488</v>
      </c>
      <c r="M2390">
        <v>554</v>
      </c>
      <c r="N2390">
        <v>516</v>
      </c>
      <c r="O2390">
        <v>547</v>
      </c>
      <c r="P2390">
        <v>602</v>
      </c>
      <c r="Q2390">
        <v>547</v>
      </c>
      <c r="R2390">
        <v>607</v>
      </c>
      <c r="S2390">
        <v>514</v>
      </c>
      <c r="T2390">
        <v>568</v>
      </c>
      <c r="U2390">
        <v>520</v>
      </c>
      <c r="V2390">
        <v>490</v>
      </c>
      <c r="W2390">
        <v>536</v>
      </c>
      <c r="X2390">
        <v>511</v>
      </c>
      <c r="Y2390">
        <v>501</v>
      </c>
    </row>
    <row r="2391" spans="1:25" x14ac:dyDescent="0.3">
      <c r="A2391" t="s">
        <v>2</v>
      </c>
      <c r="B2391" t="s">
        <v>1</v>
      </c>
      <c r="C2391" t="s">
        <v>245</v>
      </c>
      <c r="D2391" t="s">
        <v>306</v>
      </c>
      <c r="E2391">
        <v>22</v>
      </c>
      <c r="F2391">
        <v>443</v>
      </c>
      <c r="G2391">
        <v>465</v>
      </c>
      <c r="H2391">
        <v>487</v>
      </c>
      <c r="I2391">
        <v>509</v>
      </c>
      <c r="J2391">
        <v>476</v>
      </c>
      <c r="K2391">
        <v>552</v>
      </c>
      <c r="L2391">
        <v>536</v>
      </c>
      <c r="M2391">
        <v>511</v>
      </c>
      <c r="N2391">
        <v>558</v>
      </c>
      <c r="O2391">
        <v>515</v>
      </c>
      <c r="P2391">
        <v>569</v>
      </c>
      <c r="Q2391">
        <v>610</v>
      </c>
      <c r="R2391">
        <v>553</v>
      </c>
      <c r="S2391">
        <v>631</v>
      </c>
      <c r="T2391">
        <v>535</v>
      </c>
      <c r="U2391">
        <v>567</v>
      </c>
      <c r="V2391">
        <v>513</v>
      </c>
      <c r="W2391">
        <v>535</v>
      </c>
      <c r="X2391">
        <v>570</v>
      </c>
      <c r="Y2391">
        <v>524</v>
      </c>
    </row>
    <row r="2392" spans="1:25" x14ac:dyDescent="0.3">
      <c r="A2392" t="s">
        <v>2</v>
      </c>
      <c r="B2392" t="s">
        <v>1</v>
      </c>
      <c r="C2392" t="s">
        <v>245</v>
      </c>
      <c r="D2392" t="s">
        <v>306</v>
      </c>
      <c r="E2392">
        <v>23</v>
      </c>
      <c r="F2392">
        <v>385</v>
      </c>
      <c r="G2392">
        <v>441</v>
      </c>
      <c r="H2392">
        <v>484</v>
      </c>
      <c r="I2392">
        <v>498</v>
      </c>
      <c r="J2392">
        <v>506</v>
      </c>
      <c r="K2392">
        <v>479</v>
      </c>
      <c r="L2392">
        <v>580</v>
      </c>
      <c r="M2392">
        <v>536</v>
      </c>
      <c r="N2392">
        <v>505</v>
      </c>
      <c r="O2392">
        <v>557</v>
      </c>
      <c r="P2392">
        <v>556</v>
      </c>
      <c r="Q2392">
        <v>562</v>
      </c>
      <c r="R2392">
        <v>616</v>
      </c>
      <c r="S2392">
        <v>583</v>
      </c>
      <c r="T2392">
        <v>638</v>
      </c>
      <c r="U2392">
        <v>571</v>
      </c>
      <c r="V2392">
        <v>555</v>
      </c>
      <c r="W2392">
        <v>540</v>
      </c>
      <c r="X2392">
        <v>551</v>
      </c>
      <c r="Y2392">
        <v>577</v>
      </c>
    </row>
    <row r="2393" spans="1:25" x14ac:dyDescent="0.3">
      <c r="A2393" t="s">
        <v>2</v>
      </c>
      <c r="B2393" t="s">
        <v>1</v>
      </c>
      <c r="C2393" t="s">
        <v>245</v>
      </c>
      <c r="D2393" t="s">
        <v>306</v>
      </c>
      <c r="E2393">
        <v>24</v>
      </c>
      <c r="F2393">
        <v>396</v>
      </c>
      <c r="G2393">
        <v>392</v>
      </c>
      <c r="H2393">
        <v>439</v>
      </c>
      <c r="I2393">
        <v>522</v>
      </c>
      <c r="J2393">
        <v>513</v>
      </c>
      <c r="K2393">
        <v>520</v>
      </c>
      <c r="L2393">
        <v>484</v>
      </c>
      <c r="M2393">
        <v>574</v>
      </c>
      <c r="N2393">
        <v>529</v>
      </c>
      <c r="O2393">
        <v>510</v>
      </c>
      <c r="P2393">
        <v>558</v>
      </c>
      <c r="Q2393">
        <v>544</v>
      </c>
      <c r="R2393">
        <v>563</v>
      </c>
      <c r="S2393">
        <v>629</v>
      </c>
      <c r="T2393">
        <v>581</v>
      </c>
      <c r="U2393">
        <v>638</v>
      </c>
      <c r="V2393">
        <v>584</v>
      </c>
      <c r="W2393">
        <v>576</v>
      </c>
      <c r="X2393">
        <v>551</v>
      </c>
      <c r="Y2393">
        <v>552</v>
      </c>
    </row>
    <row r="2394" spans="1:25" x14ac:dyDescent="0.3">
      <c r="A2394" t="s">
        <v>2</v>
      </c>
      <c r="B2394" t="s">
        <v>1</v>
      </c>
      <c r="C2394" t="s">
        <v>245</v>
      </c>
      <c r="D2394" t="s">
        <v>306</v>
      </c>
      <c r="E2394">
        <v>25</v>
      </c>
      <c r="F2394">
        <v>397</v>
      </c>
      <c r="G2394">
        <v>391</v>
      </c>
      <c r="H2394">
        <v>409</v>
      </c>
      <c r="I2394">
        <v>437</v>
      </c>
      <c r="J2394">
        <v>527</v>
      </c>
      <c r="K2394">
        <v>512</v>
      </c>
      <c r="L2394">
        <v>506</v>
      </c>
      <c r="M2394">
        <v>491</v>
      </c>
      <c r="N2394">
        <v>555</v>
      </c>
      <c r="O2394">
        <v>520</v>
      </c>
      <c r="P2394">
        <v>506</v>
      </c>
      <c r="Q2394">
        <v>560</v>
      </c>
      <c r="R2394">
        <v>553</v>
      </c>
      <c r="S2394">
        <v>561</v>
      </c>
      <c r="T2394">
        <v>613</v>
      </c>
      <c r="U2394">
        <v>592</v>
      </c>
      <c r="V2394">
        <v>635</v>
      </c>
      <c r="W2394">
        <v>583</v>
      </c>
      <c r="X2394">
        <v>588</v>
      </c>
      <c r="Y2394">
        <v>560</v>
      </c>
    </row>
    <row r="2395" spans="1:25" x14ac:dyDescent="0.3">
      <c r="A2395" t="s">
        <v>2</v>
      </c>
      <c r="B2395" t="s">
        <v>1</v>
      </c>
      <c r="C2395" t="s">
        <v>245</v>
      </c>
      <c r="D2395" t="s">
        <v>306</v>
      </c>
      <c r="E2395">
        <v>26</v>
      </c>
      <c r="F2395">
        <v>437</v>
      </c>
      <c r="G2395">
        <v>389</v>
      </c>
      <c r="H2395">
        <v>392</v>
      </c>
      <c r="I2395">
        <v>422</v>
      </c>
      <c r="J2395">
        <v>447</v>
      </c>
      <c r="K2395">
        <v>538</v>
      </c>
      <c r="L2395">
        <v>506</v>
      </c>
      <c r="M2395">
        <v>483</v>
      </c>
      <c r="N2395">
        <v>468</v>
      </c>
      <c r="O2395">
        <v>548</v>
      </c>
      <c r="P2395">
        <v>512</v>
      </c>
      <c r="Q2395">
        <v>478</v>
      </c>
      <c r="R2395">
        <v>542</v>
      </c>
      <c r="S2395">
        <v>541</v>
      </c>
      <c r="T2395">
        <v>565</v>
      </c>
      <c r="U2395">
        <v>605</v>
      </c>
      <c r="V2395">
        <v>581</v>
      </c>
      <c r="W2395">
        <v>613</v>
      </c>
      <c r="X2395">
        <v>572</v>
      </c>
      <c r="Y2395">
        <v>590</v>
      </c>
    </row>
    <row r="2396" spans="1:25" x14ac:dyDescent="0.3">
      <c r="A2396" t="s">
        <v>2</v>
      </c>
      <c r="B2396" t="s">
        <v>1</v>
      </c>
      <c r="C2396" t="s">
        <v>245</v>
      </c>
      <c r="D2396" t="s">
        <v>306</v>
      </c>
      <c r="E2396">
        <v>27</v>
      </c>
      <c r="F2396">
        <v>475</v>
      </c>
      <c r="G2396">
        <v>434</v>
      </c>
      <c r="H2396">
        <v>400</v>
      </c>
      <c r="I2396">
        <v>395</v>
      </c>
      <c r="J2396">
        <v>431</v>
      </c>
      <c r="K2396">
        <v>454</v>
      </c>
      <c r="L2396">
        <v>518</v>
      </c>
      <c r="M2396">
        <v>490</v>
      </c>
      <c r="N2396">
        <v>462</v>
      </c>
      <c r="O2396">
        <v>457</v>
      </c>
      <c r="P2396">
        <v>503</v>
      </c>
      <c r="Q2396">
        <v>517</v>
      </c>
      <c r="R2396">
        <v>478</v>
      </c>
      <c r="S2396">
        <v>536</v>
      </c>
      <c r="T2396">
        <v>546</v>
      </c>
      <c r="U2396">
        <v>547</v>
      </c>
      <c r="V2396">
        <v>612</v>
      </c>
      <c r="W2396">
        <v>583</v>
      </c>
      <c r="X2396">
        <v>623</v>
      </c>
      <c r="Y2396">
        <v>566</v>
      </c>
    </row>
    <row r="2397" spans="1:25" x14ac:dyDescent="0.3">
      <c r="A2397" t="s">
        <v>2</v>
      </c>
      <c r="B2397" t="s">
        <v>1</v>
      </c>
      <c r="C2397" t="s">
        <v>245</v>
      </c>
      <c r="D2397" t="s">
        <v>306</v>
      </c>
      <c r="E2397">
        <v>28</v>
      </c>
      <c r="F2397">
        <v>486</v>
      </c>
      <c r="G2397">
        <v>480</v>
      </c>
      <c r="H2397">
        <v>439</v>
      </c>
      <c r="I2397">
        <v>424</v>
      </c>
      <c r="J2397">
        <v>409</v>
      </c>
      <c r="K2397">
        <v>436</v>
      </c>
      <c r="L2397">
        <v>454</v>
      </c>
      <c r="M2397">
        <v>532</v>
      </c>
      <c r="N2397">
        <v>497</v>
      </c>
      <c r="O2397">
        <v>479</v>
      </c>
      <c r="P2397">
        <v>441</v>
      </c>
      <c r="Q2397">
        <v>495</v>
      </c>
      <c r="R2397">
        <v>516</v>
      </c>
      <c r="S2397">
        <v>483</v>
      </c>
      <c r="T2397">
        <v>532</v>
      </c>
      <c r="U2397">
        <v>557</v>
      </c>
      <c r="V2397">
        <v>542</v>
      </c>
      <c r="W2397">
        <v>603</v>
      </c>
      <c r="X2397">
        <v>579</v>
      </c>
      <c r="Y2397">
        <v>612</v>
      </c>
    </row>
    <row r="2398" spans="1:25" x14ac:dyDescent="0.3">
      <c r="A2398" t="s">
        <v>2</v>
      </c>
      <c r="B2398" t="s">
        <v>1</v>
      </c>
      <c r="C2398" t="s">
        <v>245</v>
      </c>
      <c r="D2398" t="s">
        <v>306</v>
      </c>
      <c r="E2398">
        <v>29</v>
      </c>
      <c r="F2398">
        <v>555</v>
      </c>
      <c r="G2398">
        <v>499</v>
      </c>
      <c r="H2398">
        <v>485</v>
      </c>
      <c r="I2398">
        <v>443</v>
      </c>
      <c r="J2398">
        <v>450</v>
      </c>
      <c r="K2398">
        <v>394</v>
      </c>
      <c r="L2398">
        <v>438</v>
      </c>
      <c r="M2398">
        <v>465</v>
      </c>
      <c r="N2398">
        <v>529</v>
      </c>
      <c r="O2398">
        <v>507</v>
      </c>
      <c r="P2398">
        <v>483</v>
      </c>
      <c r="Q2398">
        <v>437</v>
      </c>
      <c r="R2398">
        <v>508</v>
      </c>
      <c r="S2398">
        <v>514</v>
      </c>
      <c r="T2398">
        <v>495</v>
      </c>
      <c r="U2398">
        <v>513</v>
      </c>
      <c r="V2398">
        <v>553</v>
      </c>
      <c r="W2398">
        <v>524</v>
      </c>
      <c r="X2398">
        <v>614</v>
      </c>
      <c r="Y2398">
        <v>612</v>
      </c>
    </row>
    <row r="2399" spans="1:25" x14ac:dyDescent="0.3">
      <c r="A2399" t="s">
        <v>2</v>
      </c>
      <c r="B2399" t="s">
        <v>1</v>
      </c>
      <c r="C2399" t="s">
        <v>245</v>
      </c>
      <c r="D2399" t="s">
        <v>306</v>
      </c>
      <c r="E2399">
        <v>30</v>
      </c>
      <c r="F2399">
        <v>582</v>
      </c>
      <c r="G2399">
        <v>568</v>
      </c>
      <c r="H2399">
        <v>513</v>
      </c>
      <c r="I2399">
        <v>486</v>
      </c>
      <c r="J2399">
        <v>436</v>
      </c>
      <c r="K2399">
        <v>451</v>
      </c>
      <c r="L2399">
        <v>403</v>
      </c>
      <c r="M2399">
        <v>458</v>
      </c>
      <c r="N2399">
        <v>462</v>
      </c>
      <c r="O2399">
        <v>536</v>
      </c>
      <c r="P2399">
        <v>517</v>
      </c>
      <c r="Q2399">
        <v>468</v>
      </c>
      <c r="R2399">
        <v>421</v>
      </c>
      <c r="S2399">
        <v>518</v>
      </c>
      <c r="T2399">
        <v>509</v>
      </c>
      <c r="U2399">
        <v>478</v>
      </c>
      <c r="V2399">
        <v>531</v>
      </c>
      <c r="W2399">
        <v>540</v>
      </c>
      <c r="X2399">
        <v>540</v>
      </c>
      <c r="Y2399">
        <v>625</v>
      </c>
    </row>
    <row r="2400" spans="1:25" x14ac:dyDescent="0.3">
      <c r="A2400" t="s">
        <v>2</v>
      </c>
      <c r="B2400" t="s">
        <v>1</v>
      </c>
      <c r="C2400" t="s">
        <v>245</v>
      </c>
      <c r="D2400" t="s">
        <v>306</v>
      </c>
      <c r="E2400">
        <v>31</v>
      </c>
      <c r="F2400">
        <v>601</v>
      </c>
      <c r="G2400">
        <v>578</v>
      </c>
      <c r="H2400">
        <v>572</v>
      </c>
      <c r="I2400">
        <v>536</v>
      </c>
      <c r="J2400">
        <v>483</v>
      </c>
      <c r="K2400">
        <v>436</v>
      </c>
      <c r="L2400">
        <v>436</v>
      </c>
      <c r="M2400">
        <v>389</v>
      </c>
      <c r="N2400">
        <v>452</v>
      </c>
      <c r="O2400">
        <v>470</v>
      </c>
      <c r="P2400">
        <v>526</v>
      </c>
      <c r="Q2400">
        <v>525</v>
      </c>
      <c r="R2400">
        <v>483</v>
      </c>
      <c r="S2400">
        <v>419</v>
      </c>
      <c r="T2400">
        <v>548</v>
      </c>
      <c r="U2400">
        <v>505</v>
      </c>
      <c r="V2400">
        <v>487</v>
      </c>
      <c r="W2400">
        <v>546</v>
      </c>
      <c r="X2400">
        <v>547</v>
      </c>
      <c r="Y2400">
        <v>541</v>
      </c>
    </row>
    <row r="2401" spans="1:25" x14ac:dyDescent="0.3">
      <c r="A2401" t="s">
        <v>2</v>
      </c>
      <c r="B2401" t="s">
        <v>1</v>
      </c>
      <c r="C2401" t="s">
        <v>245</v>
      </c>
      <c r="D2401" t="s">
        <v>306</v>
      </c>
      <c r="E2401">
        <v>32</v>
      </c>
      <c r="F2401">
        <v>655</v>
      </c>
      <c r="G2401">
        <v>617</v>
      </c>
      <c r="H2401">
        <v>594</v>
      </c>
      <c r="I2401">
        <v>565</v>
      </c>
      <c r="J2401">
        <v>533</v>
      </c>
      <c r="K2401">
        <v>476</v>
      </c>
      <c r="L2401">
        <v>433</v>
      </c>
      <c r="M2401">
        <v>441</v>
      </c>
      <c r="N2401">
        <v>406</v>
      </c>
      <c r="O2401">
        <v>456</v>
      </c>
      <c r="P2401">
        <v>479</v>
      </c>
      <c r="Q2401">
        <v>533</v>
      </c>
      <c r="R2401">
        <v>523</v>
      </c>
      <c r="S2401">
        <v>510</v>
      </c>
      <c r="T2401">
        <v>426</v>
      </c>
      <c r="U2401">
        <v>537</v>
      </c>
      <c r="V2401">
        <v>546</v>
      </c>
      <c r="W2401">
        <v>482</v>
      </c>
      <c r="X2401">
        <v>550</v>
      </c>
      <c r="Y2401">
        <v>569</v>
      </c>
    </row>
    <row r="2402" spans="1:25" x14ac:dyDescent="0.3">
      <c r="A2402" t="s">
        <v>2</v>
      </c>
      <c r="B2402" t="s">
        <v>1</v>
      </c>
      <c r="C2402" t="s">
        <v>245</v>
      </c>
      <c r="D2402" t="s">
        <v>306</v>
      </c>
      <c r="E2402">
        <v>33</v>
      </c>
      <c r="F2402">
        <v>630</v>
      </c>
      <c r="G2402">
        <v>674</v>
      </c>
      <c r="H2402">
        <v>622</v>
      </c>
      <c r="I2402">
        <v>597</v>
      </c>
      <c r="J2402">
        <v>565</v>
      </c>
      <c r="K2402">
        <v>532</v>
      </c>
      <c r="L2402">
        <v>494</v>
      </c>
      <c r="M2402">
        <v>432</v>
      </c>
      <c r="N2402">
        <v>444</v>
      </c>
      <c r="O2402">
        <v>403</v>
      </c>
      <c r="P2402">
        <v>446</v>
      </c>
      <c r="Q2402">
        <v>486</v>
      </c>
      <c r="R2402">
        <v>538</v>
      </c>
      <c r="S2402">
        <v>532</v>
      </c>
      <c r="T2402">
        <v>511</v>
      </c>
      <c r="U2402">
        <v>425</v>
      </c>
      <c r="V2402">
        <v>537</v>
      </c>
      <c r="W2402">
        <v>551</v>
      </c>
      <c r="X2402">
        <v>486</v>
      </c>
      <c r="Y2402">
        <v>559</v>
      </c>
    </row>
    <row r="2403" spans="1:25" x14ac:dyDescent="0.3">
      <c r="A2403" t="s">
        <v>2</v>
      </c>
      <c r="B2403" t="s">
        <v>1</v>
      </c>
      <c r="C2403" t="s">
        <v>245</v>
      </c>
      <c r="D2403" t="s">
        <v>306</v>
      </c>
      <c r="E2403">
        <v>34</v>
      </c>
      <c r="F2403">
        <v>673</v>
      </c>
      <c r="G2403">
        <v>631</v>
      </c>
      <c r="H2403">
        <v>706</v>
      </c>
      <c r="I2403">
        <v>650</v>
      </c>
      <c r="J2403">
        <v>617</v>
      </c>
      <c r="K2403">
        <v>574</v>
      </c>
      <c r="L2403">
        <v>534</v>
      </c>
      <c r="M2403">
        <v>516</v>
      </c>
      <c r="N2403">
        <v>431</v>
      </c>
      <c r="O2403">
        <v>448</v>
      </c>
      <c r="P2403">
        <v>397</v>
      </c>
      <c r="Q2403">
        <v>462</v>
      </c>
      <c r="R2403">
        <v>495</v>
      </c>
      <c r="S2403">
        <v>531</v>
      </c>
      <c r="T2403">
        <v>546</v>
      </c>
      <c r="U2403">
        <v>503</v>
      </c>
      <c r="V2403">
        <v>440</v>
      </c>
      <c r="W2403">
        <v>535</v>
      </c>
      <c r="X2403">
        <v>571</v>
      </c>
      <c r="Y2403">
        <v>473</v>
      </c>
    </row>
    <row r="2404" spans="1:25" x14ac:dyDescent="0.3">
      <c r="A2404" t="s">
        <v>2</v>
      </c>
      <c r="B2404" t="s">
        <v>1</v>
      </c>
      <c r="C2404" t="s">
        <v>245</v>
      </c>
      <c r="D2404" t="s">
        <v>306</v>
      </c>
      <c r="E2404">
        <v>35</v>
      </c>
      <c r="F2404">
        <v>684</v>
      </c>
      <c r="G2404">
        <v>689</v>
      </c>
      <c r="H2404">
        <v>655</v>
      </c>
      <c r="I2404">
        <v>709</v>
      </c>
      <c r="J2404">
        <v>638</v>
      </c>
      <c r="K2404">
        <v>628</v>
      </c>
      <c r="L2404">
        <v>592</v>
      </c>
      <c r="M2404">
        <v>541</v>
      </c>
      <c r="N2404">
        <v>513</v>
      </c>
      <c r="O2404">
        <v>441</v>
      </c>
      <c r="P2404">
        <v>444</v>
      </c>
      <c r="Q2404">
        <v>413</v>
      </c>
      <c r="R2404">
        <v>457</v>
      </c>
      <c r="S2404">
        <v>503</v>
      </c>
      <c r="T2404">
        <v>546</v>
      </c>
      <c r="U2404">
        <v>550</v>
      </c>
      <c r="V2404">
        <v>517</v>
      </c>
      <c r="W2404">
        <v>458</v>
      </c>
      <c r="X2404">
        <v>528</v>
      </c>
      <c r="Y2404">
        <v>577</v>
      </c>
    </row>
    <row r="2405" spans="1:25" x14ac:dyDescent="0.3">
      <c r="A2405" t="s">
        <v>2</v>
      </c>
      <c r="B2405" t="s">
        <v>1</v>
      </c>
      <c r="C2405" t="s">
        <v>245</v>
      </c>
      <c r="D2405" t="s">
        <v>306</v>
      </c>
      <c r="E2405">
        <v>36</v>
      </c>
      <c r="F2405">
        <v>721</v>
      </c>
      <c r="G2405">
        <v>697</v>
      </c>
      <c r="H2405">
        <v>735</v>
      </c>
      <c r="I2405">
        <v>670</v>
      </c>
      <c r="J2405">
        <v>726</v>
      </c>
      <c r="K2405">
        <v>637</v>
      </c>
      <c r="L2405">
        <v>639</v>
      </c>
      <c r="M2405">
        <v>589</v>
      </c>
      <c r="N2405">
        <v>543</v>
      </c>
      <c r="O2405">
        <v>512</v>
      </c>
      <c r="P2405">
        <v>450</v>
      </c>
      <c r="Q2405">
        <v>447</v>
      </c>
      <c r="R2405">
        <v>408</v>
      </c>
      <c r="S2405">
        <v>479</v>
      </c>
      <c r="T2405">
        <v>536</v>
      </c>
      <c r="U2405">
        <v>543</v>
      </c>
      <c r="V2405">
        <v>539</v>
      </c>
      <c r="W2405">
        <v>525</v>
      </c>
      <c r="X2405">
        <v>465</v>
      </c>
      <c r="Y2405">
        <v>551</v>
      </c>
    </row>
    <row r="2406" spans="1:25" x14ac:dyDescent="0.3">
      <c r="A2406" t="s">
        <v>2</v>
      </c>
      <c r="B2406" t="s">
        <v>1</v>
      </c>
      <c r="C2406" t="s">
        <v>245</v>
      </c>
      <c r="D2406" t="s">
        <v>306</v>
      </c>
      <c r="E2406">
        <v>37</v>
      </c>
      <c r="F2406">
        <v>735</v>
      </c>
      <c r="G2406">
        <v>738</v>
      </c>
      <c r="H2406">
        <v>718</v>
      </c>
      <c r="I2406">
        <v>752</v>
      </c>
      <c r="J2406">
        <v>678</v>
      </c>
      <c r="K2406">
        <v>737</v>
      </c>
      <c r="L2406">
        <v>646</v>
      </c>
      <c r="M2406">
        <v>630</v>
      </c>
      <c r="N2406">
        <v>596</v>
      </c>
      <c r="O2406">
        <v>544</v>
      </c>
      <c r="P2406">
        <v>525</v>
      </c>
      <c r="Q2406">
        <v>452</v>
      </c>
      <c r="R2406">
        <v>463</v>
      </c>
      <c r="S2406">
        <v>415</v>
      </c>
      <c r="T2406">
        <v>493</v>
      </c>
      <c r="U2406">
        <v>549</v>
      </c>
      <c r="V2406">
        <v>562</v>
      </c>
      <c r="W2406">
        <v>565</v>
      </c>
      <c r="X2406">
        <v>542</v>
      </c>
      <c r="Y2406">
        <v>484</v>
      </c>
    </row>
    <row r="2407" spans="1:25" x14ac:dyDescent="0.3">
      <c r="A2407" t="s">
        <v>2</v>
      </c>
      <c r="B2407" t="s">
        <v>1</v>
      </c>
      <c r="C2407" t="s">
        <v>245</v>
      </c>
      <c r="D2407" t="s">
        <v>306</v>
      </c>
      <c r="E2407">
        <v>38</v>
      </c>
      <c r="F2407">
        <v>705</v>
      </c>
      <c r="G2407">
        <v>743</v>
      </c>
      <c r="H2407">
        <v>735</v>
      </c>
      <c r="I2407">
        <v>742</v>
      </c>
      <c r="J2407">
        <v>763</v>
      </c>
      <c r="K2407">
        <v>673</v>
      </c>
      <c r="L2407">
        <v>753</v>
      </c>
      <c r="M2407">
        <v>648</v>
      </c>
      <c r="N2407">
        <v>636</v>
      </c>
      <c r="O2407">
        <v>589</v>
      </c>
      <c r="P2407">
        <v>547</v>
      </c>
      <c r="Q2407">
        <v>533</v>
      </c>
      <c r="R2407">
        <v>455</v>
      </c>
      <c r="S2407">
        <v>469</v>
      </c>
      <c r="T2407">
        <v>435</v>
      </c>
      <c r="U2407">
        <v>493</v>
      </c>
      <c r="V2407">
        <v>562</v>
      </c>
      <c r="W2407">
        <v>569</v>
      </c>
      <c r="X2407">
        <v>580</v>
      </c>
      <c r="Y2407">
        <v>565</v>
      </c>
    </row>
    <row r="2408" spans="1:25" x14ac:dyDescent="0.3">
      <c r="A2408" t="s">
        <v>2</v>
      </c>
      <c r="B2408" t="s">
        <v>1</v>
      </c>
      <c r="C2408" t="s">
        <v>245</v>
      </c>
      <c r="D2408" t="s">
        <v>306</v>
      </c>
      <c r="E2408">
        <v>39</v>
      </c>
      <c r="F2408">
        <v>726</v>
      </c>
      <c r="G2408">
        <v>717</v>
      </c>
      <c r="H2408">
        <v>751</v>
      </c>
      <c r="I2408">
        <v>749</v>
      </c>
      <c r="J2408">
        <v>764</v>
      </c>
      <c r="K2408">
        <v>758</v>
      </c>
      <c r="L2408">
        <v>690</v>
      </c>
      <c r="M2408">
        <v>724</v>
      </c>
      <c r="N2408">
        <v>643</v>
      </c>
      <c r="O2408">
        <v>644</v>
      </c>
      <c r="P2408">
        <v>597</v>
      </c>
      <c r="Q2408">
        <v>552</v>
      </c>
      <c r="R2408">
        <v>537</v>
      </c>
      <c r="S2408">
        <v>484</v>
      </c>
      <c r="T2408">
        <v>474</v>
      </c>
      <c r="U2408">
        <v>420</v>
      </c>
      <c r="V2408">
        <v>490</v>
      </c>
      <c r="W2408">
        <v>558</v>
      </c>
      <c r="X2408">
        <v>594</v>
      </c>
      <c r="Y2408">
        <v>594</v>
      </c>
    </row>
    <row r="2409" spans="1:25" x14ac:dyDescent="0.3">
      <c r="A2409" t="s">
        <v>2</v>
      </c>
      <c r="B2409" t="s">
        <v>1</v>
      </c>
      <c r="C2409" t="s">
        <v>245</v>
      </c>
      <c r="D2409" t="s">
        <v>306</v>
      </c>
      <c r="E2409">
        <v>40</v>
      </c>
      <c r="F2409">
        <v>726</v>
      </c>
      <c r="G2409">
        <v>756</v>
      </c>
      <c r="H2409">
        <v>708</v>
      </c>
      <c r="I2409">
        <v>764</v>
      </c>
      <c r="J2409">
        <v>755</v>
      </c>
      <c r="K2409">
        <v>767</v>
      </c>
      <c r="L2409">
        <v>748</v>
      </c>
      <c r="M2409">
        <v>696</v>
      </c>
      <c r="N2409">
        <v>738</v>
      </c>
      <c r="O2409">
        <v>643</v>
      </c>
      <c r="P2409">
        <v>638</v>
      </c>
      <c r="Q2409">
        <v>599</v>
      </c>
      <c r="R2409">
        <v>552</v>
      </c>
      <c r="S2409">
        <v>549</v>
      </c>
      <c r="T2409">
        <v>512</v>
      </c>
      <c r="U2409">
        <v>484</v>
      </c>
      <c r="V2409">
        <v>422</v>
      </c>
      <c r="W2409">
        <v>502</v>
      </c>
      <c r="X2409">
        <v>569</v>
      </c>
      <c r="Y2409">
        <v>618</v>
      </c>
    </row>
    <row r="2410" spans="1:25" x14ac:dyDescent="0.3">
      <c r="A2410" t="s">
        <v>2</v>
      </c>
      <c r="B2410" t="s">
        <v>1</v>
      </c>
      <c r="C2410" t="s">
        <v>245</v>
      </c>
      <c r="D2410" t="s">
        <v>306</v>
      </c>
      <c r="E2410">
        <v>41</v>
      </c>
      <c r="F2410">
        <v>703</v>
      </c>
      <c r="G2410">
        <v>757</v>
      </c>
      <c r="H2410">
        <v>765</v>
      </c>
      <c r="I2410">
        <v>712</v>
      </c>
      <c r="J2410">
        <v>766</v>
      </c>
      <c r="K2410">
        <v>766</v>
      </c>
      <c r="L2410">
        <v>776</v>
      </c>
      <c r="M2410">
        <v>765</v>
      </c>
      <c r="N2410">
        <v>705</v>
      </c>
      <c r="O2410">
        <v>736</v>
      </c>
      <c r="P2410">
        <v>648</v>
      </c>
      <c r="Q2410">
        <v>645</v>
      </c>
      <c r="R2410">
        <v>613</v>
      </c>
      <c r="S2410">
        <v>538</v>
      </c>
      <c r="T2410">
        <v>555</v>
      </c>
      <c r="U2410">
        <v>518</v>
      </c>
      <c r="V2410">
        <v>490</v>
      </c>
      <c r="W2410">
        <v>416</v>
      </c>
      <c r="X2410">
        <v>514</v>
      </c>
      <c r="Y2410">
        <v>580</v>
      </c>
    </row>
    <row r="2411" spans="1:25" x14ac:dyDescent="0.3">
      <c r="A2411" t="s">
        <v>2</v>
      </c>
      <c r="B2411" t="s">
        <v>1</v>
      </c>
      <c r="C2411" t="s">
        <v>245</v>
      </c>
      <c r="D2411" t="s">
        <v>306</v>
      </c>
      <c r="E2411">
        <v>42</v>
      </c>
      <c r="F2411">
        <v>665</v>
      </c>
      <c r="G2411">
        <v>711</v>
      </c>
      <c r="H2411">
        <v>774</v>
      </c>
      <c r="I2411">
        <v>780</v>
      </c>
      <c r="J2411">
        <v>729</v>
      </c>
      <c r="K2411">
        <v>769</v>
      </c>
      <c r="L2411">
        <v>768</v>
      </c>
      <c r="M2411">
        <v>775</v>
      </c>
      <c r="N2411">
        <v>746</v>
      </c>
      <c r="O2411">
        <v>714</v>
      </c>
      <c r="P2411">
        <v>749</v>
      </c>
      <c r="Q2411">
        <v>665</v>
      </c>
      <c r="R2411">
        <v>652</v>
      </c>
      <c r="S2411">
        <v>620</v>
      </c>
      <c r="T2411">
        <v>554</v>
      </c>
      <c r="U2411">
        <v>561</v>
      </c>
      <c r="V2411">
        <v>520</v>
      </c>
      <c r="W2411">
        <v>497</v>
      </c>
      <c r="X2411">
        <v>436</v>
      </c>
      <c r="Y2411">
        <v>521</v>
      </c>
    </row>
    <row r="2412" spans="1:25" x14ac:dyDescent="0.3">
      <c r="A2412" t="s">
        <v>2</v>
      </c>
      <c r="B2412" t="s">
        <v>1</v>
      </c>
      <c r="C2412" t="s">
        <v>245</v>
      </c>
      <c r="D2412" t="s">
        <v>306</v>
      </c>
      <c r="E2412">
        <v>43</v>
      </c>
      <c r="F2412">
        <v>691</v>
      </c>
      <c r="G2412">
        <v>676</v>
      </c>
      <c r="H2412">
        <v>726</v>
      </c>
      <c r="I2412">
        <v>777</v>
      </c>
      <c r="J2412">
        <v>785</v>
      </c>
      <c r="K2412">
        <v>728</v>
      </c>
      <c r="L2412">
        <v>766</v>
      </c>
      <c r="M2412">
        <v>772</v>
      </c>
      <c r="N2412">
        <v>786</v>
      </c>
      <c r="O2412">
        <v>760</v>
      </c>
      <c r="P2412">
        <v>731</v>
      </c>
      <c r="Q2412">
        <v>756</v>
      </c>
      <c r="R2412">
        <v>670</v>
      </c>
      <c r="S2412">
        <v>663</v>
      </c>
      <c r="T2412">
        <v>632</v>
      </c>
      <c r="U2412">
        <v>560</v>
      </c>
      <c r="V2412">
        <v>567</v>
      </c>
      <c r="W2412">
        <v>527</v>
      </c>
      <c r="X2412">
        <v>495</v>
      </c>
      <c r="Y2412">
        <v>451</v>
      </c>
    </row>
    <row r="2413" spans="1:25" x14ac:dyDescent="0.3">
      <c r="A2413" t="s">
        <v>2</v>
      </c>
      <c r="B2413" t="s">
        <v>1</v>
      </c>
      <c r="C2413" t="s">
        <v>245</v>
      </c>
      <c r="D2413" t="s">
        <v>306</v>
      </c>
      <c r="E2413">
        <v>44</v>
      </c>
      <c r="F2413">
        <v>684</v>
      </c>
      <c r="G2413">
        <v>705</v>
      </c>
      <c r="H2413">
        <v>691</v>
      </c>
      <c r="I2413">
        <v>738</v>
      </c>
      <c r="J2413">
        <v>772</v>
      </c>
      <c r="K2413">
        <v>783</v>
      </c>
      <c r="L2413">
        <v>736</v>
      </c>
      <c r="M2413">
        <v>775</v>
      </c>
      <c r="N2413">
        <v>794</v>
      </c>
      <c r="O2413">
        <v>781</v>
      </c>
      <c r="P2413">
        <v>756</v>
      </c>
      <c r="Q2413">
        <v>728</v>
      </c>
      <c r="R2413">
        <v>767</v>
      </c>
      <c r="S2413">
        <v>671</v>
      </c>
      <c r="T2413">
        <v>677</v>
      </c>
      <c r="U2413">
        <v>638</v>
      </c>
      <c r="V2413">
        <v>562</v>
      </c>
      <c r="W2413">
        <v>596</v>
      </c>
      <c r="X2413">
        <v>546</v>
      </c>
      <c r="Y2413">
        <v>503</v>
      </c>
    </row>
    <row r="2414" spans="1:25" x14ac:dyDescent="0.3">
      <c r="A2414" t="s">
        <v>2</v>
      </c>
      <c r="B2414" t="s">
        <v>1</v>
      </c>
      <c r="C2414" t="s">
        <v>245</v>
      </c>
      <c r="D2414" t="s">
        <v>306</v>
      </c>
      <c r="E2414">
        <v>45</v>
      </c>
      <c r="F2414">
        <v>643</v>
      </c>
      <c r="G2414">
        <v>703</v>
      </c>
      <c r="H2414">
        <v>713</v>
      </c>
      <c r="I2414">
        <v>697</v>
      </c>
      <c r="J2414">
        <v>739</v>
      </c>
      <c r="K2414">
        <v>775</v>
      </c>
      <c r="L2414">
        <v>783</v>
      </c>
      <c r="M2414">
        <v>747</v>
      </c>
      <c r="N2414">
        <v>788</v>
      </c>
      <c r="O2414">
        <v>806</v>
      </c>
      <c r="P2414">
        <v>781</v>
      </c>
      <c r="Q2414">
        <v>747</v>
      </c>
      <c r="R2414">
        <v>718</v>
      </c>
      <c r="S2414">
        <v>761</v>
      </c>
      <c r="T2414">
        <v>687</v>
      </c>
      <c r="U2414">
        <v>672</v>
      </c>
      <c r="V2414">
        <v>637</v>
      </c>
      <c r="W2414">
        <v>590</v>
      </c>
      <c r="X2414">
        <v>602</v>
      </c>
      <c r="Y2414">
        <v>544</v>
      </c>
    </row>
    <row r="2415" spans="1:25" x14ac:dyDescent="0.3">
      <c r="A2415" t="s">
        <v>2</v>
      </c>
      <c r="B2415" t="s">
        <v>1</v>
      </c>
      <c r="C2415" t="s">
        <v>245</v>
      </c>
      <c r="D2415" t="s">
        <v>306</v>
      </c>
      <c r="E2415">
        <v>46</v>
      </c>
      <c r="F2415">
        <v>646</v>
      </c>
      <c r="G2415">
        <v>637</v>
      </c>
      <c r="H2415">
        <v>710</v>
      </c>
      <c r="I2415">
        <v>718</v>
      </c>
      <c r="J2415">
        <v>709</v>
      </c>
      <c r="K2415">
        <v>748</v>
      </c>
      <c r="L2415">
        <v>771</v>
      </c>
      <c r="M2415">
        <v>803</v>
      </c>
      <c r="N2415">
        <v>741</v>
      </c>
      <c r="O2415">
        <v>792</v>
      </c>
      <c r="P2415">
        <v>800</v>
      </c>
      <c r="Q2415">
        <v>796</v>
      </c>
      <c r="R2415">
        <v>758</v>
      </c>
      <c r="S2415">
        <v>735</v>
      </c>
      <c r="T2415">
        <v>753</v>
      </c>
      <c r="U2415">
        <v>696</v>
      </c>
      <c r="V2415">
        <v>672</v>
      </c>
      <c r="W2415">
        <v>646</v>
      </c>
      <c r="X2415">
        <v>587</v>
      </c>
      <c r="Y2415">
        <v>619</v>
      </c>
    </row>
    <row r="2416" spans="1:25" x14ac:dyDescent="0.3">
      <c r="A2416" t="s">
        <v>2</v>
      </c>
      <c r="B2416" t="s">
        <v>1</v>
      </c>
      <c r="C2416" t="s">
        <v>245</v>
      </c>
      <c r="D2416" t="s">
        <v>306</v>
      </c>
      <c r="E2416">
        <v>47</v>
      </c>
      <c r="F2416">
        <v>661</v>
      </c>
      <c r="G2416">
        <v>652</v>
      </c>
      <c r="H2416">
        <v>642</v>
      </c>
      <c r="I2416">
        <v>706</v>
      </c>
      <c r="J2416">
        <v>724</v>
      </c>
      <c r="K2416">
        <v>700</v>
      </c>
      <c r="L2416">
        <v>752</v>
      </c>
      <c r="M2416">
        <v>774</v>
      </c>
      <c r="N2416">
        <v>803</v>
      </c>
      <c r="O2416">
        <v>741</v>
      </c>
      <c r="P2416">
        <v>789</v>
      </c>
      <c r="Q2416">
        <v>811</v>
      </c>
      <c r="R2416">
        <v>795</v>
      </c>
      <c r="S2416">
        <v>786</v>
      </c>
      <c r="T2416">
        <v>731</v>
      </c>
      <c r="U2416">
        <v>756</v>
      </c>
      <c r="V2416">
        <v>685</v>
      </c>
      <c r="W2416">
        <v>699</v>
      </c>
      <c r="X2416">
        <v>651</v>
      </c>
      <c r="Y2416">
        <v>610</v>
      </c>
    </row>
    <row r="2417" spans="1:25" x14ac:dyDescent="0.3">
      <c r="A2417" t="s">
        <v>2</v>
      </c>
      <c r="B2417" t="s">
        <v>1</v>
      </c>
      <c r="C2417" t="s">
        <v>245</v>
      </c>
      <c r="D2417" t="s">
        <v>306</v>
      </c>
      <c r="E2417">
        <v>48</v>
      </c>
      <c r="F2417">
        <v>628</v>
      </c>
      <c r="G2417">
        <v>657</v>
      </c>
      <c r="H2417">
        <v>656</v>
      </c>
      <c r="I2417">
        <v>649</v>
      </c>
      <c r="J2417">
        <v>717</v>
      </c>
      <c r="K2417">
        <v>722</v>
      </c>
      <c r="L2417">
        <v>694</v>
      </c>
      <c r="M2417">
        <v>752</v>
      </c>
      <c r="N2417">
        <v>775</v>
      </c>
      <c r="O2417">
        <v>799</v>
      </c>
      <c r="P2417">
        <v>763</v>
      </c>
      <c r="Q2417">
        <v>787</v>
      </c>
      <c r="R2417">
        <v>829</v>
      </c>
      <c r="S2417">
        <v>774</v>
      </c>
      <c r="T2417">
        <v>821</v>
      </c>
      <c r="U2417">
        <v>729</v>
      </c>
      <c r="V2417">
        <v>767</v>
      </c>
      <c r="W2417">
        <v>700</v>
      </c>
      <c r="X2417">
        <v>693</v>
      </c>
      <c r="Y2417">
        <v>670</v>
      </c>
    </row>
    <row r="2418" spans="1:25" x14ac:dyDescent="0.3">
      <c r="A2418" t="s">
        <v>2</v>
      </c>
      <c r="B2418" t="s">
        <v>1</v>
      </c>
      <c r="C2418" t="s">
        <v>245</v>
      </c>
      <c r="D2418" t="s">
        <v>306</v>
      </c>
      <c r="E2418">
        <v>49</v>
      </c>
      <c r="F2418">
        <v>611</v>
      </c>
      <c r="G2418">
        <v>626</v>
      </c>
      <c r="H2418">
        <v>667</v>
      </c>
      <c r="I2418">
        <v>667</v>
      </c>
      <c r="J2418">
        <v>652</v>
      </c>
      <c r="K2418">
        <v>715</v>
      </c>
      <c r="L2418">
        <v>716</v>
      </c>
      <c r="M2418">
        <v>680</v>
      </c>
      <c r="N2418">
        <v>756</v>
      </c>
      <c r="O2418">
        <v>771</v>
      </c>
      <c r="P2418">
        <v>808</v>
      </c>
      <c r="Q2418">
        <v>777</v>
      </c>
      <c r="R2418">
        <v>785</v>
      </c>
      <c r="S2418">
        <v>836</v>
      </c>
      <c r="T2418">
        <v>757</v>
      </c>
      <c r="U2418">
        <v>818</v>
      </c>
      <c r="V2418">
        <v>735</v>
      </c>
      <c r="W2418">
        <v>781</v>
      </c>
      <c r="X2418">
        <v>712</v>
      </c>
      <c r="Y2418">
        <v>704</v>
      </c>
    </row>
    <row r="2419" spans="1:25" x14ac:dyDescent="0.3">
      <c r="A2419" t="s">
        <v>2</v>
      </c>
      <c r="B2419" t="s">
        <v>1</v>
      </c>
      <c r="C2419" t="s">
        <v>245</v>
      </c>
      <c r="D2419" t="s">
        <v>306</v>
      </c>
      <c r="E2419">
        <v>50</v>
      </c>
      <c r="F2419">
        <v>650</v>
      </c>
      <c r="G2419">
        <v>606</v>
      </c>
      <c r="H2419">
        <v>644</v>
      </c>
      <c r="I2419">
        <v>682</v>
      </c>
      <c r="J2419">
        <v>676</v>
      </c>
      <c r="K2419">
        <v>661</v>
      </c>
      <c r="L2419">
        <v>711</v>
      </c>
      <c r="M2419">
        <v>714</v>
      </c>
      <c r="N2419">
        <v>682</v>
      </c>
      <c r="O2419">
        <v>759</v>
      </c>
      <c r="P2419">
        <v>754</v>
      </c>
      <c r="Q2419">
        <v>791</v>
      </c>
      <c r="R2419">
        <v>774</v>
      </c>
      <c r="S2419">
        <v>813</v>
      </c>
      <c r="T2419">
        <v>839</v>
      </c>
      <c r="U2419">
        <v>773</v>
      </c>
      <c r="V2419">
        <v>835</v>
      </c>
      <c r="W2419">
        <v>728</v>
      </c>
      <c r="X2419">
        <v>797</v>
      </c>
      <c r="Y2419">
        <v>717</v>
      </c>
    </row>
    <row r="2420" spans="1:25" x14ac:dyDescent="0.3">
      <c r="A2420" t="s">
        <v>2</v>
      </c>
      <c r="B2420" t="s">
        <v>1</v>
      </c>
      <c r="C2420" t="s">
        <v>245</v>
      </c>
      <c r="D2420" t="s">
        <v>306</v>
      </c>
      <c r="E2420">
        <v>51</v>
      </c>
      <c r="F2420">
        <v>642</v>
      </c>
      <c r="G2420">
        <v>677</v>
      </c>
      <c r="H2420">
        <v>617</v>
      </c>
      <c r="I2420">
        <v>657</v>
      </c>
      <c r="J2420">
        <v>681</v>
      </c>
      <c r="K2420">
        <v>692</v>
      </c>
      <c r="L2420">
        <v>678</v>
      </c>
      <c r="M2420">
        <v>721</v>
      </c>
      <c r="N2420">
        <v>709</v>
      </c>
      <c r="O2420">
        <v>690</v>
      </c>
      <c r="P2420">
        <v>746</v>
      </c>
      <c r="Q2420">
        <v>755</v>
      </c>
      <c r="R2420">
        <v>806</v>
      </c>
      <c r="S2420">
        <v>782</v>
      </c>
      <c r="T2420">
        <v>830</v>
      </c>
      <c r="U2420">
        <v>837</v>
      </c>
      <c r="V2420">
        <v>791</v>
      </c>
      <c r="W2420">
        <v>872</v>
      </c>
      <c r="X2420">
        <v>756</v>
      </c>
      <c r="Y2420">
        <v>809</v>
      </c>
    </row>
    <row r="2421" spans="1:25" x14ac:dyDescent="0.3">
      <c r="A2421" t="s">
        <v>2</v>
      </c>
      <c r="B2421" t="s">
        <v>1</v>
      </c>
      <c r="C2421" t="s">
        <v>245</v>
      </c>
      <c r="D2421" t="s">
        <v>306</v>
      </c>
      <c r="E2421">
        <v>52</v>
      </c>
      <c r="F2421">
        <v>743</v>
      </c>
      <c r="G2421">
        <v>655</v>
      </c>
      <c r="H2421">
        <v>694</v>
      </c>
      <c r="I2421">
        <v>633</v>
      </c>
      <c r="J2421">
        <v>671</v>
      </c>
      <c r="K2421">
        <v>686</v>
      </c>
      <c r="L2421">
        <v>697</v>
      </c>
      <c r="M2421">
        <v>672</v>
      </c>
      <c r="N2421">
        <v>718</v>
      </c>
      <c r="O2421">
        <v>715</v>
      </c>
      <c r="P2421">
        <v>680</v>
      </c>
      <c r="Q2421">
        <v>751</v>
      </c>
      <c r="R2421">
        <v>773</v>
      </c>
      <c r="S2421">
        <v>799</v>
      </c>
      <c r="T2421">
        <v>789</v>
      </c>
      <c r="U2421">
        <v>836</v>
      </c>
      <c r="V2421">
        <v>833</v>
      </c>
      <c r="W2421">
        <v>804</v>
      </c>
      <c r="X2421">
        <v>876</v>
      </c>
      <c r="Y2421">
        <v>771</v>
      </c>
    </row>
    <row r="2422" spans="1:25" x14ac:dyDescent="0.3">
      <c r="A2422" t="s">
        <v>2</v>
      </c>
      <c r="B2422" t="s">
        <v>1</v>
      </c>
      <c r="C2422" t="s">
        <v>245</v>
      </c>
      <c r="D2422" t="s">
        <v>306</v>
      </c>
      <c r="E2422">
        <v>53</v>
      </c>
      <c r="F2422">
        <v>775</v>
      </c>
      <c r="G2422">
        <v>748</v>
      </c>
      <c r="H2422">
        <v>672</v>
      </c>
      <c r="I2422">
        <v>712</v>
      </c>
      <c r="J2422">
        <v>638</v>
      </c>
      <c r="K2422">
        <v>678</v>
      </c>
      <c r="L2422">
        <v>687</v>
      </c>
      <c r="M2422">
        <v>697</v>
      </c>
      <c r="N2422">
        <v>681</v>
      </c>
      <c r="O2422">
        <v>731</v>
      </c>
      <c r="P2422">
        <v>708</v>
      </c>
      <c r="Q2422">
        <v>693</v>
      </c>
      <c r="R2422">
        <v>753</v>
      </c>
      <c r="S2422">
        <v>779</v>
      </c>
      <c r="T2422">
        <v>803</v>
      </c>
      <c r="U2422">
        <v>797</v>
      </c>
      <c r="V2422">
        <v>835</v>
      </c>
      <c r="W2422">
        <v>847</v>
      </c>
      <c r="X2422">
        <v>809</v>
      </c>
      <c r="Y2422">
        <v>873</v>
      </c>
    </row>
    <row r="2423" spans="1:25" x14ac:dyDescent="0.3">
      <c r="A2423" t="s">
        <v>2</v>
      </c>
      <c r="B2423" t="s">
        <v>1</v>
      </c>
      <c r="C2423" t="s">
        <v>245</v>
      </c>
      <c r="D2423" t="s">
        <v>306</v>
      </c>
      <c r="E2423">
        <v>54</v>
      </c>
      <c r="F2423">
        <v>831</v>
      </c>
      <c r="G2423">
        <v>780</v>
      </c>
      <c r="H2423">
        <v>752</v>
      </c>
      <c r="I2423">
        <v>684</v>
      </c>
      <c r="J2423">
        <v>722</v>
      </c>
      <c r="K2423">
        <v>635</v>
      </c>
      <c r="L2423">
        <v>688</v>
      </c>
      <c r="M2423">
        <v>693</v>
      </c>
      <c r="N2423">
        <v>695</v>
      </c>
      <c r="O2423">
        <v>671</v>
      </c>
      <c r="P2423">
        <v>726</v>
      </c>
      <c r="Q2423">
        <v>719</v>
      </c>
      <c r="R2423">
        <v>686</v>
      </c>
      <c r="S2423">
        <v>749</v>
      </c>
      <c r="T2423">
        <v>788</v>
      </c>
      <c r="U2423">
        <v>808</v>
      </c>
      <c r="V2423">
        <v>816</v>
      </c>
      <c r="W2423">
        <v>841</v>
      </c>
      <c r="X2423">
        <v>854</v>
      </c>
      <c r="Y2423">
        <v>815</v>
      </c>
    </row>
    <row r="2424" spans="1:25" x14ac:dyDescent="0.3">
      <c r="A2424" t="s">
        <v>2</v>
      </c>
      <c r="B2424" t="s">
        <v>1</v>
      </c>
      <c r="C2424" t="s">
        <v>245</v>
      </c>
      <c r="D2424" t="s">
        <v>306</v>
      </c>
      <c r="E2424">
        <v>55</v>
      </c>
      <c r="F2424">
        <v>681</v>
      </c>
      <c r="G2424">
        <v>833</v>
      </c>
      <c r="H2424">
        <v>776</v>
      </c>
      <c r="I2424">
        <v>760</v>
      </c>
      <c r="J2424">
        <v>700</v>
      </c>
      <c r="K2424">
        <v>723</v>
      </c>
      <c r="L2424">
        <v>636</v>
      </c>
      <c r="M2424">
        <v>683</v>
      </c>
      <c r="N2424">
        <v>686</v>
      </c>
      <c r="O2424">
        <v>705</v>
      </c>
      <c r="P2424">
        <v>671</v>
      </c>
      <c r="Q2424">
        <v>743</v>
      </c>
      <c r="R2424">
        <v>723</v>
      </c>
      <c r="S2424">
        <v>688</v>
      </c>
      <c r="T2424">
        <v>776</v>
      </c>
      <c r="U2424">
        <v>792</v>
      </c>
      <c r="V2424">
        <v>811</v>
      </c>
      <c r="W2424">
        <v>828</v>
      </c>
      <c r="X2424">
        <v>865</v>
      </c>
      <c r="Y2424">
        <v>860</v>
      </c>
    </row>
    <row r="2425" spans="1:25" x14ac:dyDescent="0.3">
      <c r="A2425" t="s">
        <v>2</v>
      </c>
      <c r="B2425" t="s">
        <v>1</v>
      </c>
      <c r="C2425" t="s">
        <v>245</v>
      </c>
      <c r="D2425" t="s">
        <v>306</v>
      </c>
      <c r="E2425">
        <v>56</v>
      </c>
      <c r="F2425">
        <v>682</v>
      </c>
      <c r="G2425">
        <v>684</v>
      </c>
      <c r="H2425">
        <v>865</v>
      </c>
      <c r="I2425">
        <v>793</v>
      </c>
      <c r="J2425">
        <v>770</v>
      </c>
      <c r="K2425">
        <v>705</v>
      </c>
      <c r="L2425">
        <v>707</v>
      </c>
      <c r="M2425">
        <v>646</v>
      </c>
      <c r="N2425">
        <v>687</v>
      </c>
      <c r="O2425">
        <v>685</v>
      </c>
      <c r="P2425">
        <v>706</v>
      </c>
      <c r="Q2425">
        <v>669</v>
      </c>
      <c r="R2425">
        <v>742</v>
      </c>
      <c r="S2425">
        <v>736</v>
      </c>
      <c r="T2425">
        <v>703</v>
      </c>
      <c r="U2425">
        <v>785</v>
      </c>
      <c r="V2425">
        <v>805</v>
      </c>
      <c r="W2425">
        <v>817</v>
      </c>
      <c r="X2425">
        <v>842</v>
      </c>
      <c r="Y2425">
        <v>865</v>
      </c>
    </row>
    <row r="2426" spans="1:25" x14ac:dyDescent="0.3">
      <c r="A2426" t="s">
        <v>2</v>
      </c>
      <c r="B2426" t="s">
        <v>1</v>
      </c>
      <c r="C2426" t="s">
        <v>245</v>
      </c>
      <c r="D2426" t="s">
        <v>306</v>
      </c>
      <c r="E2426">
        <v>57</v>
      </c>
      <c r="F2426">
        <v>678</v>
      </c>
      <c r="G2426">
        <v>693</v>
      </c>
      <c r="H2426">
        <v>691</v>
      </c>
      <c r="I2426">
        <v>880</v>
      </c>
      <c r="J2426">
        <v>796</v>
      </c>
      <c r="K2426">
        <v>784</v>
      </c>
      <c r="L2426">
        <v>723</v>
      </c>
      <c r="M2426">
        <v>713</v>
      </c>
      <c r="N2426">
        <v>632</v>
      </c>
      <c r="O2426">
        <v>680</v>
      </c>
      <c r="P2426">
        <v>686</v>
      </c>
      <c r="Q2426">
        <v>712</v>
      </c>
      <c r="R2426">
        <v>672</v>
      </c>
      <c r="S2426">
        <v>741</v>
      </c>
      <c r="T2426">
        <v>746</v>
      </c>
      <c r="U2426">
        <v>712</v>
      </c>
      <c r="V2426">
        <v>799</v>
      </c>
      <c r="W2426">
        <v>813</v>
      </c>
      <c r="X2426">
        <v>830</v>
      </c>
      <c r="Y2426">
        <v>834</v>
      </c>
    </row>
    <row r="2427" spans="1:25" x14ac:dyDescent="0.3">
      <c r="A2427" t="s">
        <v>2</v>
      </c>
      <c r="B2427" t="s">
        <v>1</v>
      </c>
      <c r="C2427" t="s">
        <v>245</v>
      </c>
      <c r="D2427" t="s">
        <v>306</v>
      </c>
      <c r="E2427">
        <v>58</v>
      </c>
      <c r="F2427">
        <v>641</v>
      </c>
      <c r="G2427">
        <v>706</v>
      </c>
      <c r="H2427">
        <v>697</v>
      </c>
      <c r="I2427">
        <v>702</v>
      </c>
      <c r="J2427">
        <v>877</v>
      </c>
      <c r="K2427">
        <v>786</v>
      </c>
      <c r="L2427">
        <v>778</v>
      </c>
      <c r="M2427">
        <v>724</v>
      </c>
      <c r="N2427">
        <v>712</v>
      </c>
      <c r="O2427">
        <v>644</v>
      </c>
      <c r="P2427">
        <v>695</v>
      </c>
      <c r="Q2427">
        <v>689</v>
      </c>
      <c r="R2427">
        <v>722</v>
      </c>
      <c r="S2427">
        <v>690</v>
      </c>
      <c r="T2427">
        <v>744</v>
      </c>
      <c r="U2427">
        <v>739</v>
      </c>
      <c r="V2427">
        <v>718</v>
      </c>
      <c r="W2427">
        <v>818</v>
      </c>
      <c r="X2427">
        <v>808</v>
      </c>
      <c r="Y2427">
        <v>837</v>
      </c>
    </row>
    <row r="2428" spans="1:25" x14ac:dyDescent="0.3">
      <c r="A2428" t="s">
        <v>2</v>
      </c>
      <c r="B2428" t="s">
        <v>1</v>
      </c>
      <c r="C2428" t="s">
        <v>245</v>
      </c>
      <c r="D2428" t="s">
        <v>306</v>
      </c>
      <c r="E2428">
        <v>59</v>
      </c>
      <c r="F2428">
        <v>628</v>
      </c>
      <c r="G2428">
        <v>659</v>
      </c>
      <c r="H2428">
        <v>715</v>
      </c>
      <c r="I2428">
        <v>719</v>
      </c>
      <c r="J2428">
        <v>697</v>
      </c>
      <c r="K2428">
        <v>875</v>
      </c>
      <c r="L2428">
        <v>783</v>
      </c>
      <c r="M2428">
        <v>767</v>
      </c>
      <c r="N2428">
        <v>717</v>
      </c>
      <c r="O2428">
        <v>722</v>
      </c>
      <c r="P2428">
        <v>649</v>
      </c>
      <c r="Q2428">
        <v>698</v>
      </c>
      <c r="R2428">
        <v>690</v>
      </c>
      <c r="S2428">
        <v>724</v>
      </c>
      <c r="T2428">
        <v>687</v>
      </c>
      <c r="U2428">
        <v>743</v>
      </c>
      <c r="V2428">
        <v>742</v>
      </c>
      <c r="W2428">
        <v>732</v>
      </c>
      <c r="X2428">
        <v>819</v>
      </c>
      <c r="Y2428">
        <v>829</v>
      </c>
    </row>
    <row r="2429" spans="1:25" x14ac:dyDescent="0.3">
      <c r="A2429" t="s">
        <v>2</v>
      </c>
      <c r="B2429" t="s">
        <v>1</v>
      </c>
      <c r="C2429" t="s">
        <v>245</v>
      </c>
      <c r="D2429" t="s">
        <v>306</v>
      </c>
      <c r="E2429">
        <v>60</v>
      </c>
      <c r="F2429">
        <v>603</v>
      </c>
      <c r="G2429">
        <v>645</v>
      </c>
      <c r="H2429">
        <v>669</v>
      </c>
      <c r="I2429">
        <v>722</v>
      </c>
      <c r="J2429">
        <v>730</v>
      </c>
      <c r="K2429">
        <v>705</v>
      </c>
      <c r="L2429">
        <v>892</v>
      </c>
      <c r="M2429">
        <v>787</v>
      </c>
      <c r="N2429">
        <v>763</v>
      </c>
      <c r="O2429">
        <v>716</v>
      </c>
      <c r="P2429">
        <v>719</v>
      </c>
      <c r="Q2429">
        <v>655</v>
      </c>
      <c r="R2429">
        <v>704</v>
      </c>
      <c r="S2429">
        <v>694</v>
      </c>
      <c r="T2429">
        <v>726</v>
      </c>
      <c r="U2429">
        <v>708</v>
      </c>
      <c r="V2429">
        <v>754</v>
      </c>
      <c r="W2429">
        <v>735</v>
      </c>
      <c r="X2429">
        <v>744</v>
      </c>
      <c r="Y2429">
        <v>833</v>
      </c>
    </row>
    <row r="2430" spans="1:25" x14ac:dyDescent="0.3">
      <c r="A2430" t="s">
        <v>2</v>
      </c>
      <c r="B2430" t="s">
        <v>1</v>
      </c>
      <c r="C2430" t="s">
        <v>245</v>
      </c>
      <c r="D2430" t="s">
        <v>306</v>
      </c>
      <c r="E2430">
        <v>61</v>
      </c>
      <c r="F2430">
        <v>627</v>
      </c>
      <c r="G2430">
        <v>621</v>
      </c>
      <c r="H2430">
        <v>636</v>
      </c>
      <c r="I2430">
        <v>663</v>
      </c>
      <c r="J2430">
        <v>740</v>
      </c>
      <c r="K2430">
        <v>731</v>
      </c>
      <c r="L2430">
        <v>707</v>
      </c>
      <c r="M2430">
        <v>904</v>
      </c>
      <c r="N2430">
        <v>798</v>
      </c>
      <c r="O2430">
        <v>760</v>
      </c>
      <c r="P2430">
        <v>724</v>
      </c>
      <c r="Q2430">
        <v>715</v>
      </c>
      <c r="R2430">
        <v>667</v>
      </c>
      <c r="S2430">
        <v>696</v>
      </c>
      <c r="T2430">
        <v>699</v>
      </c>
      <c r="U2430">
        <v>738</v>
      </c>
      <c r="V2430">
        <v>704</v>
      </c>
      <c r="W2430">
        <v>759</v>
      </c>
      <c r="X2430">
        <v>751</v>
      </c>
      <c r="Y2430">
        <v>750</v>
      </c>
    </row>
    <row r="2431" spans="1:25" x14ac:dyDescent="0.3">
      <c r="A2431" t="s">
        <v>2</v>
      </c>
      <c r="B2431" t="s">
        <v>1</v>
      </c>
      <c r="C2431" t="s">
        <v>245</v>
      </c>
      <c r="D2431" t="s">
        <v>306</v>
      </c>
      <c r="E2431">
        <v>62</v>
      </c>
      <c r="F2431">
        <v>649</v>
      </c>
      <c r="G2431">
        <v>647</v>
      </c>
      <c r="H2431">
        <v>636</v>
      </c>
      <c r="I2431">
        <v>636</v>
      </c>
      <c r="J2431">
        <v>669</v>
      </c>
      <c r="K2431">
        <v>754</v>
      </c>
      <c r="L2431">
        <v>722</v>
      </c>
      <c r="M2431">
        <v>707</v>
      </c>
      <c r="N2431">
        <v>924</v>
      </c>
      <c r="O2431">
        <v>804</v>
      </c>
      <c r="P2431">
        <v>759</v>
      </c>
      <c r="Q2431">
        <v>731</v>
      </c>
      <c r="R2431">
        <v>739</v>
      </c>
      <c r="S2431">
        <v>659</v>
      </c>
      <c r="T2431">
        <v>703</v>
      </c>
      <c r="U2431">
        <v>704</v>
      </c>
      <c r="V2431">
        <v>752</v>
      </c>
      <c r="W2431">
        <v>711</v>
      </c>
      <c r="X2431">
        <v>765</v>
      </c>
      <c r="Y2431">
        <v>759</v>
      </c>
    </row>
    <row r="2432" spans="1:25" x14ac:dyDescent="0.3">
      <c r="A2432" t="s">
        <v>2</v>
      </c>
      <c r="B2432" t="s">
        <v>1</v>
      </c>
      <c r="C2432" t="s">
        <v>245</v>
      </c>
      <c r="D2432" t="s">
        <v>306</v>
      </c>
      <c r="E2432">
        <v>63</v>
      </c>
      <c r="F2432">
        <v>648</v>
      </c>
      <c r="G2432">
        <v>668</v>
      </c>
      <c r="H2432">
        <v>653</v>
      </c>
      <c r="I2432">
        <v>639</v>
      </c>
      <c r="J2432">
        <v>624</v>
      </c>
      <c r="K2432">
        <v>675</v>
      </c>
      <c r="L2432">
        <v>762</v>
      </c>
      <c r="M2432">
        <v>728</v>
      </c>
      <c r="N2432">
        <v>696</v>
      </c>
      <c r="O2432">
        <v>937</v>
      </c>
      <c r="P2432">
        <v>797</v>
      </c>
      <c r="Q2432">
        <v>764</v>
      </c>
      <c r="R2432">
        <v>734</v>
      </c>
      <c r="S2432">
        <v>730</v>
      </c>
      <c r="T2432">
        <v>671</v>
      </c>
      <c r="U2432">
        <v>706</v>
      </c>
      <c r="V2432">
        <v>723</v>
      </c>
      <c r="W2432">
        <v>770</v>
      </c>
      <c r="X2432">
        <v>727</v>
      </c>
      <c r="Y2432">
        <v>776</v>
      </c>
    </row>
    <row r="2433" spans="1:25" x14ac:dyDescent="0.3">
      <c r="A2433" t="s">
        <v>2</v>
      </c>
      <c r="B2433" t="s">
        <v>1</v>
      </c>
      <c r="C2433" t="s">
        <v>245</v>
      </c>
      <c r="D2433" t="s">
        <v>306</v>
      </c>
      <c r="E2433">
        <v>64</v>
      </c>
      <c r="F2433">
        <v>632</v>
      </c>
      <c r="G2433">
        <v>663</v>
      </c>
      <c r="H2433">
        <v>676</v>
      </c>
      <c r="I2433">
        <v>672</v>
      </c>
      <c r="J2433">
        <v>646</v>
      </c>
      <c r="K2433">
        <v>629</v>
      </c>
      <c r="L2433">
        <v>685</v>
      </c>
      <c r="M2433">
        <v>760</v>
      </c>
      <c r="N2433">
        <v>720</v>
      </c>
      <c r="O2433">
        <v>700</v>
      </c>
      <c r="P2433">
        <v>946</v>
      </c>
      <c r="Q2433">
        <v>788</v>
      </c>
      <c r="R2433">
        <v>772</v>
      </c>
      <c r="S2433">
        <v>728</v>
      </c>
      <c r="T2433">
        <v>740</v>
      </c>
      <c r="U2433">
        <v>694</v>
      </c>
      <c r="V2433">
        <v>713</v>
      </c>
      <c r="W2433">
        <v>737</v>
      </c>
      <c r="X2433">
        <v>777</v>
      </c>
      <c r="Y2433">
        <v>737</v>
      </c>
    </row>
    <row r="2434" spans="1:25" x14ac:dyDescent="0.3">
      <c r="A2434" t="s">
        <v>2</v>
      </c>
      <c r="B2434" t="s">
        <v>1</v>
      </c>
      <c r="C2434" t="s">
        <v>245</v>
      </c>
      <c r="D2434" t="s">
        <v>306</v>
      </c>
      <c r="E2434">
        <v>65</v>
      </c>
      <c r="F2434">
        <v>603</v>
      </c>
      <c r="G2434">
        <v>653</v>
      </c>
      <c r="H2434">
        <v>670</v>
      </c>
      <c r="I2434">
        <v>672</v>
      </c>
      <c r="J2434">
        <v>681</v>
      </c>
      <c r="K2434">
        <v>642</v>
      </c>
      <c r="L2434">
        <v>653</v>
      </c>
      <c r="M2434">
        <v>707</v>
      </c>
      <c r="N2434">
        <v>761</v>
      </c>
      <c r="O2434">
        <v>725</v>
      </c>
      <c r="P2434">
        <v>711</v>
      </c>
      <c r="Q2434">
        <v>952</v>
      </c>
      <c r="R2434">
        <v>788</v>
      </c>
      <c r="S2434">
        <v>787</v>
      </c>
      <c r="T2434">
        <v>729</v>
      </c>
      <c r="U2434">
        <v>744</v>
      </c>
      <c r="V2434">
        <v>715</v>
      </c>
      <c r="W2434">
        <v>730</v>
      </c>
      <c r="X2434">
        <v>769</v>
      </c>
      <c r="Y2434">
        <v>783</v>
      </c>
    </row>
    <row r="2435" spans="1:25" x14ac:dyDescent="0.3">
      <c r="A2435" t="s">
        <v>2</v>
      </c>
      <c r="B2435" t="s">
        <v>1</v>
      </c>
      <c r="C2435" t="s">
        <v>245</v>
      </c>
      <c r="D2435" t="s">
        <v>306</v>
      </c>
      <c r="E2435">
        <v>66</v>
      </c>
      <c r="F2435">
        <v>638</v>
      </c>
      <c r="G2435">
        <v>624</v>
      </c>
      <c r="H2435">
        <v>655</v>
      </c>
      <c r="I2435">
        <v>671</v>
      </c>
      <c r="J2435">
        <v>681</v>
      </c>
      <c r="K2435">
        <v>699</v>
      </c>
      <c r="L2435">
        <v>653</v>
      </c>
      <c r="M2435">
        <v>663</v>
      </c>
      <c r="N2435">
        <v>720</v>
      </c>
      <c r="O2435">
        <v>769</v>
      </c>
      <c r="P2435">
        <v>722</v>
      </c>
      <c r="Q2435">
        <v>720</v>
      </c>
      <c r="R2435">
        <v>955</v>
      </c>
      <c r="S2435">
        <v>796</v>
      </c>
      <c r="T2435">
        <v>789</v>
      </c>
      <c r="U2435">
        <v>746</v>
      </c>
      <c r="V2435">
        <v>773</v>
      </c>
      <c r="W2435">
        <v>733</v>
      </c>
      <c r="X2435">
        <v>754</v>
      </c>
      <c r="Y2435">
        <v>790</v>
      </c>
    </row>
    <row r="2436" spans="1:25" x14ac:dyDescent="0.3">
      <c r="A2436" t="s">
        <v>2</v>
      </c>
      <c r="B2436" t="s">
        <v>1</v>
      </c>
      <c r="C2436" t="s">
        <v>245</v>
      </c>
      <c r="D2436" t="s">
        <v>306</v>
      </c>
      <c r="E2436">
        <v>67</v>
      </c>
      <c r="F2436">
        <v>570</v>
      </c>
      <c r="G2436">
        <v>650</v>
      </c>
      <c r="H2436">
        <v>614</v>
      </c>
      <c r="I2436">
        <v>652</v>
      </c>
      <c r="J2436">
        <v>676</v>
      </c>
      <c r="K2436">
        <v>681</v>
      </c>
      <c r="L2436">
        <v>699</v>
      </c>
      <c r="M2436">
        <v>649</v>
      </c>
      <c r="N2436">
        <v>656</v>
      </c>
      <c r="O2436">
        <v>712</v>
      </c>
      <c r="P2436">
        <v>769</v>
      </c>
      <c r="Q2436">
        <v>701</v>
      </c>
      <c r="R2436">
        <v>716</v>
      </c>
      <c r="S2436">
        <v>965</v>
      </c>
      <c r="T2436">
        <v>811</v>
      </c>
      <c r="U2436">
        <v>806</v>
      </c>
      <c r="V2436">
        <v>763</v>
      </c>
      <c r="W2436">
        <v>771</v>
      </c>
      <c r="X2436">
        <v>743</v>
      </c>
      <c r="Y2436">
        <v>776</v>
      </c>
    </row>
    <row r="2437" spans="1:25" x14ac:dyDescent="0.3">
      <c r="A2437" t="s">
        <v>2</v>
      </c>
      <c r="B2437" t="s">
        <v>1</v>
      </c>
      <c r="C2437" t="s">
        <v>245</v>
      </c>
      <c r="D2437" t="s">
        <v>306</v>
      </c>
      <c r="E2437">
        <v>68</v>
      </c>
      <c r="F2437">
        <v>562</v>
      </c>
      <c r="G2437">
        <v>566</v>
      </c>
      <c r="H2437">
        <v>650</v>
      </c>
      <c r="I2437">
        <v>608</v>
      </c>
      <c r="J2437">
        <v>644</v>
      </c>
      <c r="K2437">
        <v>665</v>
      </c>
      <c r="L2437">
        <v>675</v>
      </c>
      <c r="M2437">
        <v>697</v>
      </c>
      <c r="N2437">
        <v>631</v>
      </c>
      <c r="O2437">
        <v>649</v>
      </c>
      <c r="P2437">
        <v>713</v>
      </c>
      <c r="Q2437">
        <v>782</v>
      </c>
      <c r="R2437">
        <v>702</v>
      </c>
      <c r="S2437">
        <v>721</v>
      </c>
      <c r="T2437">
        <v>966</v>
      </c>
      <c r="U2437">
        <v>811</v>
      </c>
      <c r="V2437">
        <v>831</v>
      </c>
      <c r="W2437">
        <v>764</v>
      </c>
      <c r="X2437">
        <v>776</v>
      </c>
      <c r="Y2437">
        <v>759</v>
      </c>
    </row>
    <row r="2438" spans="1:25" x14ac:dyDescent="0.3">
      <c r="A2438" t="s">
        <v>2</v>
      </c>
      <c r="B2438" t="s">
        <v>1</v>
      </c>
      <c r="C2438" t="s">
        <v>245</v>
      </c>
      <c r="D2438" t="s">
        <v>306</v>
      </c>
      <c r="E2438">
        <v>69</v>
      </c>
      <c r="F2438">
        <v>570</v>
      </c>
      <c r="G2438">
        <v>558</v>
      </c>
      <c r="H2438">
        <v>555</v>
      </c>
      <c r="I2438">
        <v>635</v>
      </c>
      <c r="J2438">
        <v>602</v>
      </c>
      <c r="K2438">
        <v>627</v>
      </c>
      <c r="L2438">
        <v>658</v>
      </c>
      <c r="M2438">
        <v>648</v>
      </c>
      <c r="N2438">
        <v>686</v>
      </c>
      <c r="O2438">
        <v>632</v>
      </c>
      <c r="P2438">
        <v>632</v>
      </c>
      <c r="Q2438">
        <v>708</v>
      </c>
      <c r="R2438">
        <v>767</v>
      </c>
      <c r="S2438">
        <v>701</v>
      </c>
      <c r="T2438">
        <v>730</v>
      </c>
      <c r="U2438">
        <v>981</v>
      </c>
      <c r="V2438">
        <v>825</v>
      </c>
      <c r="W2438">
        <v>831</v>
      </c>
      <c r="X2438">
        <v>774</v>
      </c>
      <c r="Y2438">
        <v>767</v>
      </c>
    </row>
    <row r="2439" spans="1:25" x14ac:dyDescent="0.3">
      <c r="A2439" t="s">
        <v>2</v>
      </c>
      <c r="B2439" t="s">
        <v>1</v>
      </c>
      <c r="C2439" t="s">
        <v>245</v>
      </c>
      <c r="D2439" t="s">
        <v>306</v>
      </c>
      <c r="E2439">
        <v>70</v>
      </c>
      <c r="F2439">
        <v>576</v>
      </c>
      <c r="G2439">
        <v>558</v>
      </c>
      <c r="H2439">
        <v>554</v>
      </c>
      <c r="I2439">
        <v>558</v>
      </c>
      <c r="J2439">
        <v>623</v>
      </c>
      <c r="K2439">
        <v>587</v>
      </c>
      <c r="L2439">
        <v>625</v>
      </c>
      <c r="M2439">
        <v>646</v>
      </c>
      <c r="N2439">
        <v>638</v>
      </c>
      <c r="O2439">
        <v>671</v>
      </c>
      <c r="P2439">
        <v>621</v>
      </c>
      <c r="Q2439">
        <v>634</v>
      </c>
      <c r="R2439">
        <v>695</v>
      </c>
      <c r="S2439">
        <v>752</v>
      </c>
      <c r="T2439">
        <v>706</v>
      </c>
      <c r="U2439">
        <v>729</v>
      </c>
      <c r="V2439">
        <v>994</v>
      </c>
      <c r="W2439">
        <v>836</v>
      </c>
      <c r="X2439">
        <v>830</v>
      </c>
      <c r="Y2439">
        <v>785</v>
      </c>
    </row>
    <row r="2440" spans="1:25" x14ac:dyDescent="0.3">
      <c r="A2440" t="s">
        <v>2</v>
      </c>
      <c r="B2440" t="s">
        <v>1</v>
      </c>
      <c r="C2440" t="s">
        <v>245</v>
      </c>
      <c r="D2440" t="s">
        <v>306</v>
      </c>
      <c r="E2440">
        <v>71</v>
      </c>
      <c r="F2440">
        <v>577</v>
      </c>
      <c r="G2440">
        <v>586</v>
      </c>
      <c r="H2440">
        <v>564</v>
      </c>
      <c r="I2440">
        <v>547</v>
      </c>
      <c r="J2440">
        <v>557</v>
      </c>
      <c r="K2440">
        <v>611</v>
      </c>
      <c r="L2440">
        <v>572</v>
      </c>
      <c r="M2440">
        <v>620</v>
      </c>
      <c r="N2440">
        <v>635</v>
      </c>
      <c r="O2440">
        <v>616</v>
      </c>
      <c r="P2440">
        <v>656</v>
      </c>
      <c r="Q2440">
        <v>609</v>
      </c>
      <c r="R2440">
        <v>627</v>
      </c>
      <c r="S2440">
        <v>692</v>
      </c>
      <c r="T2440">
        <v>758</v>
      </c>
      <c r="U2440">
        <v>705</v>
      </c>
      <c r="V2440">
        <v>726</v>
      </c>
      <c r="W2440">
        <v>980</v>
      </c>
      <c r="X2440">
        <v>829</v>
      </c>
      <c r="Y2440">
        <v>829</v>
      </c>
    </row>
    <row r="2441" spans="1:25" x14ac:dyDescent="0.3">
      <c r="A2441" t="s">
        <v>2</v>
      </c>
      <c r="B2441" t="s">
        <v>1</v>
      </c>
      <c r="C2441" t="s">
        <v>245</v>
      </c>
      <c r="D2441" t="s">
        <v>306</v>
      </c>
      <c r="E2441">
        <v>72</v>
      </c>
      <c r="F2441">
        <v>548</v>
      </c>
      <c r="G2441">
        <v>565</v>
      </c>
      <c r="H2441">
        <v>573</v>
      </c>
      <c r="I2441">
        <v>554</v>
      </c>
      <c r="J2441">
        <v>533</v>
      </c>
      <c r="K2441">
        <v>548</v>
      </c>
      <c r="L2441">
        <v>586</v>
      </c>
      <c r="M2441">
        <v>556</v>
      </c>
      <c r="N2441">
        <v>608</v>
      </c>
      <c r="O2441">
        <v>634</v>
      </c>
      <c r="P2441">
        <v>610</v>
      </c>
      <c r="Q2441">
        <v>631</v>
      </c>
      <c r="R2441">
        <v>601</v>
      </c>
      <c r="S2441">
        <v>617</v>
      </c>
      <c r="T2441">
        <v>696</v>
      </c>
      <c r="U2441">
        <v>736</v>
      </c>
      <c r="V2441">
        <v>696</v>
      </c>
      <c r="W2441">
        <v>720</v>
      </c>
      <c r="X2441">
        <v>968</v>
      </c>
      <c r="Y2441">
        <v>822</v>
      </c>
    </row>
    <row r="2442" spans="1:25" x14ac:dyDescent="0.3">
      <c r="A2442" t="s">
        <v>2</v>
      </c>
      <c r="B2442" t="s">
        <v>1</v>
      </c>
      <c r="C2442" t="s">
        <v>245</v>
      </c>
      <c r="D2442" t="s">
        <v>306</v>
      </c>
      <c r="E2442">
        <v>73</v>
      </c>
      <c r="F2442">
        <v>496</v>
      </c>
      <c r="G2442">
        <v>547</v>
      </c>
      <c r="H2442">
        <v>556</v>
      </c>
      <c r="I2442">
        <v>557</v>
      </c>
      <c r="J2442">
        <v>537</v>
      </c>
      <c r="K2442">
        <v>515</v>
      </c>
      <c r="L2442">
        <v>540</v>
      </c>
      <c r="M2442">
        <v>563</v>
      </c>
      <c r="N2442">
        <v>547</v>
      </c>
      <c r="O2442">
        <v>597</v>
      </c>
      <c r="P2442">
        <v>627</v>
      </c>
      <c r="Q2442">
        <v>594</v>
      </c>
      <c r="R2442">
        <v>619</v>
      </c>
      <c r="S2442">
        <v>581</v>
      </c>
      <c r="T2442">
        <v>600</v>
      </c>
      <c r="U2442">
        <v>702</v>
      </c>
      <c r="V2442">
        <v>731</v>
      </c>
      <c r="W2442">
        <v>695</v>
      </c>
      <c r="X2442">
        <v>705</v>
      </c>
      <c r="Y2442">
        <v>961</v>
      </c>
    </row>
    <row r="2443" spans="1:25" x14ac:dyDescent="0.3">
      <c r="A2443" t="s">
        <v>2</v>
      </c>
      <c r="B2443" t="s">
        <v>1</v>
      </c>
      <c r="C2443" t="s">
        <v>245</v>
      </c>
      <c r="D2443" t="s">
        <v>306</v>
      </c>
      <c r="E2443">
        <v>74</v>
      </c>
      <c r="F2443">
        <v>505</v>
      </c>
      <c r="G2443">
        <v>480</v>
      </c>
      <c r="H2443">
        <v>531</v>
      </c>
      <c r="I2443">
        <v>538</v>
      </c>
      <c r="J2443">
        <v>527</v>
      </c>
      <c r="K2443">
        <v>514</v>
      </c>
      <c r="L2443">
        <v>508</v>
      </c>
      <c r="M2443">
        <v>529</v>
      </c>
      <c r="N2443">
        <v>548</v>
      </c>
      <c r="O2443">
        <v>537</v>
      </c>
      <c r="P2443">
        <v>588</v>
      </c>
      <c r="Q2443">
        <v>611</v>
      </c>
      <c r="R2443">
        <v>584</v>
      </c>
      <c r="S2443">
        <v>609</v>
      </c>
      <c r="T2443">
        <v>567</v>
      </c>
      <c r="U2443">
        <v>601</v>
      </c>
      <c r="V2443">
        <v>700</v>
      </c>
      <c r="W2443">
        <v>729</v>
      </c>
      <c r="X2443">
        <v>687</v>
      </c>
      <c r="Y2443">
        <v>705</v>
      </c>
    </row>
    <row r="2444" spans="1:25" x14ac:dyDescent="0.3">
      <c r="A2444" t="s">
        <v>2</v>
      </c>
      <c r="B2444" t="s">
        <v>1</v>
      </c>
      <c r="C2444" t="s">
        <v>245</v>
      </c>
      <c r="D2444" t="s">
        <v>306</v>
      </c>
      <c r="E2444">
        <v>75</v>
      </c>
      <c r="F2444">
        <v>460</v>
      </c>
      <c r="G2444">
        <v>487</v>
      </c>
      <c r="H2444">
        <v>465</v>
      </c>
      <c r="I2444">
        <v>505</v>
      </c>
      <c r="J2444">
        <v>510</v>
      </c>
      <c r="K2444">
        <v>512</v>
      </c>
      <c r="L2444">
        <v>513</v>
      </c>
      <c r="M2444">
        <v>490</v>
      </c>
      <c r="N2444">
        <v>515</v>
      </c>
      <c r="O2444">
        <v>536</v>
      </c>
      <c r="P2444">
        <v>521</v>
      </c>
      <c r="Q2444">
        <v>572</v>
      </c>
      <c r="R2444">
        <v>594</v>
      </c>
      <c r="S2444">
        <v>570</v>
      </c>
      <c r="T2444">
        <v>584</v>
      </c>
      <c r="U2444">
        <v>559</v>
      </c>
      <c r="V2444">
        <v>579</v>
      </c>
      <c r="W2444">
        <v>670</v>
      </c>
      <c r="X2444">
        <v>721</v>
      </c>
      <c r="Y2444">
        <v>668</v>
      </c>
    </row>
    <row r="2445" spans="1:25" x14ac:dyDescent="0.3">
      <c r="A2445" t="s">
        <v>2</v>
      </c>
      <c r="B2445" t="s">
        <v>1</v>
      </c>
      <c r="C2445" t="s">
        <v>245</v>
      </c>
      <c r="D2445" t="s">
        <v>306</v>
      </c>
      <c r="E2445">
        <v>76</v>
      </c>
      <c r="F2445">
        <v>425</v>
      </c>
      <c r="G2445">
        <v>440</v>
      </c>
      <c r="H2445">
        <v>463</v>
      </c>
      <c r="I2445">
        <v>451</v>
      </c>
      <c r="J2445">
        <v>483</v>
      </c>
      <c r="K2445">
        <v>494</v>
      </c>
      <c r="L2445">
        <v>494</v>
      </c>
      <c r="M2445">
        <v>494</v>
      </c>
      <c r="N2445">
        <v>470</v>
      </c>
      <c r="O2445">
        <v>506</v>
      </c>
      <c r="P2445">
        <v>517</v>
      </c>
      <c r="Q2445">
        <v>504</v>
      </c>
      <c r="R2445">
        <v>553</v>
      </c>
      <c r="S2445">
        <v>577</v>
      </c>
      <c r="T2445">
        <v>563</v>
      </c>
      <c r="U2445">
        <v>567</v>
      </c>
      <c r="V2445">
        <v>559</v>
      </c>
      <c r="W2445">
        <v>567</v>
      </c>
      <c r="X2445">
        <v>652</v>
      </c>
      <c r="Y2445">
        <v>703</v>
      </c>
    </row>
    <row r="2446" spans="1:25" x14ac:dyDescent="0.3">
      <c r="A2446" t="s">
        <v>2</v>
      </c>
      <c r="B2446" t="s">
        <v>1</v>
      </c>
      <c r="C2446" t="s">
        <v>245</v>
      </c>
      <c r="D2446" t="s">
        <v>306</v>
      </c>
      <c r="E2446">
        <v>77</v>
      </c>
      <c r="F2446">
        <v>436</v>
      </c>
      <c r="G2446">
        <v>408</v>
      </c>
      <c r="H2446">
        <v>419</v>
      </c>
      <c r="I2446">
        <v>437</v>
      </c>
      <c r="J2446">
        <v>423</v>
      </c>
      <c r="K2446">
        <v>460</v>
      </c>
      <c r="L2446">
        <v>480</v>
      </c>
      <c r="M2446">
        <v>490</v>
      </c>
      <c r="N2446">
        <v>476</v>
      </c>
      <c r="O2446">
        <v>454</v>
      </c>
      <c r="P2446">
        <v>481</v>
      </c>
      <c r="Q2446">
        <v>511</v>
      </c>
      <c r="R2446">
        <v>491</v>
      </c>
      <c r="S2446">
        <v>529</v>
      </c>
      <c r="T2446">
        <v>553</v>
      </c>
      <c r="U2446">
        <v>529</v>
      </c>
      <c r="V2446">
        <v>550</v>
      </c>
      <c r="W2446">
        <v>542</v>
      </c>
      <c r="X2446">
        <v>560</v>
      </c>
      <c r="Y2446">
        <v>629</v>
      </c>
    </row>
    <row r="2447" spans="1:25" x14ac:dyDescent="0.3">
      <c r="A2447" t="s">
        <v>2</v>
      </c>
      <c r="B2447" t="s">
        <v>1</v>
      </c>
      <c r="C2447" t="s">
        <v>245</v>
      </c>
      <c r="D2447" t="s">
        <v>306</v>
      </c>
      <c r="E2447">
        <v>78</v>
      </c>
      <c r="F2447">
        <v>413</v>
      </c>
      <c r="G2447">
        <v>403</v>
      </c>
      <c r="H2447">
        <v>388</v>
      </c>
      <c r="I2447">
        <v>391</v>
      </c>
      <c r="J2447">
        <v>411</v>
      </c>
      <c r="K2447">
        <v>404</v>
      </c>
      <c r="L2447">
        <v>430</v>
      </c>
      <c r="M2447">
        <v>450</v>
      </c>
      <c r="N2447">
        <v>466</v>
      </c>
      <c r="O2447">
        <v>449</v>
      </c>
      <c r="P2447">
        <v>436</v>
      </c>
      <c r="Q2447">
        <v>469</v>
      </c>
      <c r="R2447">
        <v>492</v>
      </c>
      <c r="S2447">
        <v>472</v>
      </c>
      <c r="T2447">
        <v>507</v>
      </c>
      <c r="U2447">
        <v>532</v>
      </c>
      <c r="V2447">
        <v>516</v>
      </c>
      <c r="W2447">
        <v>537</v>
      </c>
      <c r="X2447">
        <v>520</v>
      </c>
      <c r="Y2447">
        <v>541</v>
      </c>
    </row>
    <row r="2448" spans="1:25" x14ac:dyDescent="0.3">
      <c r="A2448" t="s">
        <v>2</v>
      </c>
      <c r="B2448" t="s">
        <v>1</v>
      </c>
      <c r="C2448" t="s">
        <v>245</v>
      </c>
      <c r="D2448" t="s">
        <v>306</v>
      </c>
      <c r="E2448">
        <v>79</v>
      </c>
      <c r="F2448">
        <v>405</v>
      </c>
      <c r="G2448">
        <v>386</v>
      </c>
      <c r="H2448">
        <v>384</v>
      </c>
      <c r="I2448">
        <v>368</v>
      </c>
      <c r="J2448">
        <v>371</v>
      </c>
      <c r="K2448">
        <v>396</v>
      </c>
      <c r="L2448">
        <v>386</v>
      </c>
      <c r="M2448">
        <v>407</v>
      </c>
      <c r="N2448">
        <v>423</v>
      </c>
      <c r="O2448">
        <v>436</v>
      </c>
      <c r="P2448">
        <v>438</v>
      </c>
      <c r="Q2448">
        <v>423</v>
      </c>
      <c r="R2448">
        <v>452</v>
      </c>
      <c r="S2448">
        <v>477</v>
      </c>
      <c r="T2448">
        <v>455</v>
      </c>
      <c r="U2448">
        <v>498</v>
      </c>
      <c r="V2448">
        <v>498</v>
      </c>
      <c r="W2448">
        <v>485</v>
      </c>
      <c r="X2448">
        <v>524</v>
      </c>
      <c r="Y2448">
        <v>502</v>
      </c>
    </row>
    <row r="2449" spans="1:25" x14ac:dyDescent="0.3">
      <c r="A2449" t="s">
        <v>2</v>
      </c>
      <c r="B2449" t="s">
        <v>1</v>
      </c>
      <c r="C2449" t="s">
        <v>245</v>
      </c>
      <c r="D2449" t="s">
        <v>306</v>
      </c>
      <c r="E2449">
        <v>80</v>
      </c>
      <c r="F2449">
        <v>370</v>
      </c>
      <c r="G2449">
        <v>373</v>
      </c>
      <c r="H2449">
        <v>364</v>
      </c>
      <c r="I2449">
        <v>348</v>
      </c>
      <c r="J2449">
        <v>349</v>
      </c>
      <c r="K2449">
        <v>341</v>
      </c>
      <c r="L2449">
        <v>361</v>
      </c>
      <c r="M2449">
        <v>366</v>
      </c>
      <c r="N2449">
        <v>389</v>
      </c>
      <c r="O2449">
        <v>406</v>
      </c>
      <c r="P2449">
        <v>411</v>
      </c>
      <c r="Q2449">
        <v>410</v>
      </c>
      <c r="R2449">
        <v>394</v>
      </c>
      <c r="S2449">
        <v>431</v>
      </c>
      <c r="T2449">
        <v>451</v>
      </c>
      <c r="U2449">
        <v>424</v>
      </c>
      <c r="V2449">
        <v>474</v>
      </c>
      <c r="W2449">
        <v>480</v>
      </c>
      <c r="X2449">
        <v>459</v>
      </c>
      <c r="Y2449">
        <v>496</v>
      </c>
    </row>
    <row r="2450" spans="1:25" x14ac:dyDescent="0.3">
      <c r="A2450" t="s">
        <v>2</v>
      </c>
      <c r="B2450" t="s">
        <v>1</v>
      </c>
      <c r="C2450" t="s">
        <v>245</v>
      </c>
      <c r="D2450" t="s">
        <v>306</v>
      </c>
      <c r="E2450">
        <v>81</v>
      </c>
      <c r="F2450">
        <v>321</v>
      </c>
      <c r="G2450">
        <v>349</v>
      </c>
      <c r="H2450">
        <v>344</v>
      </c>
      <c r="I2450">
        <v>335</v>
      </c>
      <c r="J2450">
        <v>312</v>
      </c>
      <c r="K2450">
        <v>319</v>
      </c>
      <c r="L2450">
        <v>317</v>
      </c>
      <c r="M2450">
        <v>334</v>
      </c>
      <c r="N2450">
        <v>344</v>
      </c>
      <c r="O2450">
        <v>367</v>
      </c>
      <c r="P2450">
        <v>389</v>
      </c>
      <c r="Q2450">
        <v>386</v>
      </c>
      <c r="R2450">
        <v>397</v>
      </c>
      <c r="S2450">
        <v>389</v>
      </c>
      <c r="T2450">
        <v>417</v>
      </c>
      <c r="U2450">
        <v>422</v>
      </c>
      <c r="V2450">
        <v>414</v>
      </c>
      <c r="W2450">
        <v>438</v>
      </c>
      <c r="X2450">
        <v>457</v>
      </c>
      <c r="Y2450">
        <v>435</v>
      </c>
    </row>
    <row r="2451" spans="1:25" x14ac:dyDescent="0.3">
      <c r="A2451" t="s">
        <v>2</v>
      </c>
      <c r="B2451" t="s">
        <v>1</v>
      </c>
      <c r="C2451" t="s">
        <v>245</v>
      </c>
      <c r="D2451" t="s">
        <v>306</v>
      </c>
      <c r="E2451">
        <v>82</v>
      </c>
      <c r="F2451">
        <v>223</v>
      </c>
      <c r="G2451">
        <v>307</v>
      </c>
      <c r="H2451">
        <v>324</v>
      </c>
      <c r="I2451">
        <v>308</v>
      </c>
      <c r="J2451">
        <v>304</v>
      </c>
      <c r="K2451">
        <v>277</v>
      </c>
      <c r="L2451">
        <v>300</v>
      </c>
      <c r="M2451">
        <v>292</v>
      </c>
      <c r="N2451">
        <v>310</v>
      </c>
      <c r="O2451">
        <v>308</v>
      </c>
      <c r="P2451">
        <v>351</v>
      </c>
      <c r="Q2451">
        <v>354</v>
      </c>
      <c r="R2451">
        <v>360</v>
      </c>
      <c r="S2451">
        <v>365</v>
      </c>
      <c r="T2451">
        <v>355</v>
      </c>
      <c r="U2451">
        <v>396</v>
      </c>
      <c r="V2451">
        <v>376</v>
      </c>
      <c r="W2451">
        <v>391</v>
      </c>
      <c r="X2451">
        <v>408</v>
      </c>
      <c r="Y2451">
        <v>414</v>
      </c>
    </row>
    <row r="2452" spans="1:25" x14ac:dyDescent="0.3">
      <c r="A2452" t="s">
        <v>2</v>
      </c>
      <c r="B2452" t="s">
        <v>1</v>
      </c>
      <c r="C2452" t="s">
        <v>245</v>
      </c>
      <c r="D2452" t="s">
        <v>306</v>
      </c>
      <c r="E2452">
        <v>83</v>
      </c>
      <c r="F2452">
        <v>145</v>
      </c>
      <c r="G2452">
        <v>206</v>
      </c>
      <c r="H2452">
        <v>276</v>
      </c>
      <c r="I2452">
        <v>285</v>
      </c>
      <c r="J2452">
        <v>277</v>
      </c>
      <c r="K2452">
        <v>283</v>
      </c>
      <c r="L2452">
        <v>255</v>
      </c>
      <c r="M2452">
        <v>278</v>
      </c>
      <c r="N2452">
        <v>261</v>
      </c>
      <c r="O2452">
        <v>284</v>
      </c>
      <c r="P2452">
        <v>286</v>
      </c>
      <c r="Q2452">
        <v>322</v>
      </c>
      <c r="R2452">
        <v>315</v>
      </c>
      <c r="S2452">
        <v>336</v>
      </c>
      <c r="T2452">
        <v>348</v>
      </c>
      <c r="U2452">
        <v>311</v>
      </c>
      <c r="V2452">
        <v>365</v>
      </c>
      <c r="W2452">
        <v>349</v>
      </c>
      <c r="X2452">
        <v>367</v>
      </c>
      <c r="Y2452">
        <v>381</v>
      </c>
    </row>
    <row r="2453" spans="1:25" x14ac:dyDescent="0.3">
      <c r="A2453" t="s">
        <v>2</v>
      </c>
      <c r="B2453" t="s">
        <v>1</v>
      </c>
      <c r="C2453" t="s">
        <v>245</v>
      </c>
      <c r="D2453" t="s">
        <v>306</v>
      </c>
      <c r="E2453">
        <v>84</v>
      </c>
      <c r="F2453">
        <v>149</v>
      </c>
      <c r="G2453">
        <v>137</v>
      </c>
      <c r="H2453">
        <v>184</v>
      </c>
      <c r="I2453">
        <v>246</v>
      </c>
      <c r="J2453">
        <v>249</v>
      </c>
      <c r="K2453">
        <v>242</v>
      </c>
      <c r="L2453">
        <v>263</v>
      </c>
      <c r="M2453">
        <v>233</v>
      </c>
      <c r="N2453">
        <v>251</v>
      </c>
      <c r="O2453">
        <v>231</v>
      </c>
      <c r="P2453">
        <v>255</v>
      </c>
      <c r="Q2453">
        <v>260</v>
      </c>
      <c r="R2453">
        <v>293</v>
      </c>
      <c r="S2453">
        <v>284</v>
      </c>
      <c r="T2453">
        <v>311</v>
      </c>
      <c r="U2453">
        <v>316</v>
      </c>
      <c r="V2453">
        <v>274</v>
      </c>
      <c r="W2453">
        <v>336</v>
      </c>
      <c r="X2453">
        <v>320</v>
      </c>
      <c r="Y2453">
        <v>333</v>
      </c>
    </row>
    <row r="2454" spans="1:25" x14ac:dyDescent="0.3">
      <c r="A2454" t="s">
        <v>2</v>
      </c>
      <c r="B2454" t="s">
        <v>1</v>
      </c>
      <c r="C2454" t="s">
        <v>245</v>
      </c>
      <c r="D2454" t="s">
        <v>306</v>
      </c>
      <c r="E2454">
        <v>85</v>
      </c>
      <c r="F2454">
        <v>124</v>
      </c>
      <c r="G2454">
        <v>138</v>
      </c>
      <c r="H2454">
        <v>127</v>
      </c>
      <c r="I2454">
        <v>164</v>
      </c>
      <c r="J2454">
        <v>213</v>
      </c>
      <c r="K2454">
        <v>225</v>
      </c>
      <c r="L2454">
        <v>227</v>
      </c>
      <c r="M2454">
        <v>233</v>
      </c>
      <c r="N2454">
        <v>208</v>
      </c>
      <c r="O2454">
        <v>240</v>
      </c>
      <c r="P2454">
        <v>202</v>
      </c>
      <c r="Q2454">
        <v>225</v>
      </c>
      <c r="R2454">
        <v>230</v>
      </c>
      <c r="S2454">
        <v>264</v>
      </c>
      <c r="T2454">
        <v>249</v>
      </c>
      <c r="U2454">
        <v>282</v>
      </c>
      <c r="V2454">
        <v>280</v>
      </c>
      <c r="W2454">
        <v>258</v>
      </c>
      <c r="X2454">
        <v>319</v>
      </c>
      <c r="Y2454">
        <v>289</v>
      </c>
    </row>
    <row r="2455" spans="1:25" x14ac:dyDescent="0.3">
      <c r="A2455" t="s">
        <v>2</v>
      </c>
      <c r="B2455" t="s">
        <v>1</v>
      </c>
      <c r="C2455" t="s">
        <v>245</v>
      </c>
      <c r="D2455" t="s">
        <v>306</v>
      </c>
      <c r="E2455">
        <v>86</v>
      </c>
      <c r="F2455">
        <v>122</v>
      </c>
      <c r="G2455">
        <v>98</v>
      </c>
      <c r="H2455">
        <v>114</v>
      </c>
      <c r="I2455">
        <v>109</v>
      </c>
      <c r="J2455">
        <v>142</v>
      </c>
      <c r="K2455">
        <v>180</v>
      </c>
      <c r="L2455">
        <v>199</v>
      </c>
      <c r="M2455">
        <v>213</v>
      </c>
      <c r="N2455">
        <v>200</v>
      </c>
      <c r="O2455">
        <v>174</v>
      </c>
      <c r="P2455">
        <v>210</v>
      </c>
      <c r="Q2455">
        <v>169</v>
      </c>
      <c r="R2455">
        <v>208</v>
      </c>
      <c r="S2455">
        <v>217</v>
      </c>
      <c r="T2455">
        <v>238</v>
      </c>
      <c r="U2455">
        <v>229</v>
      </c>
      <c r="V2455">
        <v>242</v>
      </c>
      <c r="W2455">
        <v>241</v>
      </c>
      <c r="X2455">
        <v>226</v>
      </c>
      <c r="Y2455">
        <v>284</v>
      </c>
    </row>
    <row r="2456" spans="1:25" x14ac:dyDescent="0.3">
      <c r="A2456" t="s">
        <v>2</v>
      </c>
      <c r="B2456" t="s">
        <v>1</v>
      </c>
      <c r="C2456" t="s">
        <v>245</v>
      </c>
      <c r="D2456" t="s">
        <v>306</v>
      </c>
      <c r="E2456">
        <v>87</v>
      </c>
      <c r="F2456">
        <v>109</v>
      </c>
      <c r="G2456">
        <v>108</v>
      </c>
      <c r="H2456">
        <v>86</v>
      </c>
      <c r="I2456">
        <v>92</v>
      </c>
      <c r="J2456">
        <v>94</v>
      </c>
      <c r="K2456">
        <v>129</v>
      </c>
      <c r="L2456">
        <v>153</v>
      </c>
      <c r="M2456">
        <v>172</v>
      </c>
      <c r="N2456">
        <v>180</v>
      </c>
      <c r="O2456">
        <v>175</v>
      </c>
      <c r="P2456">
        <v>158</v>
      </c>
      <c r="Q2456">
        <v>190</v>
      </c>
      <c r="R2456">
        <v>146</v>
      </c>
      <c r="S2456">
        <v>182</v>
      </c>
      <c r="T2456">
        <v>178</v>
      </c>
      <c r="U2456">
        <v>214</v>
      </c>
      <c r="V2456">
        <v>213</v>
      </c>
      <c r="W2456">
        <v>217</v>
      </c>
      <c r="X2456">
        <v>211</v>
      </c>
      <c r="Y2456">
        <v>186</v>
      </c>
    </row>
    <row r="2457" spans="1:25" x14ac:dyDescent="0.3">
      <c r="A2457" t="s">
        <v>2</v>
      </c>
      <c r="B2457" t="s">
        <v>1</v>
      </c>
      <c r="C2457" t="s">
        <v>245</v>
      </c>
      <c r="D2457" t="s">
        <v>306</v>
      </c>
      <c r="E2457">
        <v>88</v>
      </c>
      <c r="F2457">
        <v>84</v>
      </c>
      <c r="G2457">
        <v>87</v>
      </c>
      <c r="H2457">
        <v>87</v>
      </c>
      <c r="I2457">
        <v>74</v>
      </c>
      <c r="J2457">
        <v>77</v>
      </c>
      <c r="K2457">
        <v>84</v>
      </c>
      <c r="L2457">
        <v>109</v>
      </c>
      <c r="M2457">
        <v>126</v>
      </c>
      <c r="N2457">
        <v>139</v>
      </c>
      <c r="O2457">
        <v>153</v>
      </c>
      <c r="P2457">
        <v>148</v>
      </c>
      <c r="Q2457">
        <v>137</v>
      </c>
      <c r="R2457">
        <v>160</v>
      </c>
      <c r="S2457">
        <v>127</v>
      </c>
      <c r="T2457">
        <v>159</v>
      </c>
      <c r="U2457">
        <v>146</v>
      </c>
      <c r="V2457">
        <v>179</v>
      </c>
      <c r="W2457">
        <v>173</v>
      </c>
      <c r="X2457">
        <v>179</v>
      </c>
      <c r="Y2457">
        <v>176</v>
      </c>
    </row>
    <row r="2458" spans="1:25" x14ac:dyDescent="0.3">
      <c r="A2458" t="s">
        <v>2</v>
      </c>
      <c r="B2458" t="s">
        <v>1</v>
      </c>
      <c r="C2458" t="s">
        <v>245</v>
      </c>
      <c r="D2458" t="s">
        <v>306</v>
      </c>
      <c r="E2458">
        <v>89</v>
      </c>
      <c r="F2458">
        <v>58</v>
      </c>
      <c r="G2458">
        <v>68</v>
      </c>
      <c r="H2458">
        <v>70</v>
      </c>
      <c r="I2458">
        <v>73</v>
      </c>
      <c r="J2458">
        <v>53</v>
      </c>
      <c r="K2458">
        <v>60</v>
      </c>
      <c r="L2458">
        <v>66</v>
      </c>
      <c r="M2458">
        <v>91</v>
      </c>
      <c r="N2458">
        <v>104</v>
      </c>
      <c r="O2458">
        <v>118</v>
      </c>
      <c r="P2458">
        <v>129</v>
      </c>
      <c r="Q2458">
        <v>128</v>
      </c>
      <c r="R2458">
        <v>111</v>
      </c>
      <c r="S2458">
        <v>139</v>
      </c>
      <c r="T2458">
        <v>108</v>
      </c>
      <c r="U2458">
        <v>124</v>
      </c>
      <c r="V2458">
        <v>124</v>
      </c>
      <c r="W2458">
        <v>147</v>
      </c>
      <c r="X2458">
        <v>154</v>
      </c>
      <c r="Y2458">
        <v>149</v>
      </c>
    </row>
    <row r="2459" spans="1:25" x14ac:dyDescent="0.3">
      <c r="A2459" t="s">
        <v>2</v>
      </c>
      <c r="B2459" t="s">
        <v>1</v>
      </c>
      <c r="C2459" t="s">
        <v>245</v>
      </c>
      <c r="D2459" t="s">
        <v>306</v>
      </c>
      <c r="E2459">
        <v>90</v>
      </c>
      <c r="F2459">
        <v>200</v>
      </c>
      <c r="G2459">
        <v>204</v>
      </c>
      <c r="H2459">
        <v>214</v>
      </c>
      <c r="I2459">
        <v>211</v>
      </c>
      <c r="J2459">
        <v>215</v>
      </c>
      <c r="K2459">
        <v>206</v>
      </c>
      <c r="L2459">
        <v>211</v>
      </c>
      <c r="M2459">
        <v>203</v>
      </c>
      <c r="N2459">
        <v>230</v>
      </c>
      <c r="O2459">
        <v>263</v>
      </c>
      <c r="P2459">
        <v>297</v>
      </c>
      <c r="Q2459">
        <v>331</v>
      </c>
      <c r="R2459">
        <v>366</v>
      </c>
      <c r="S2459">
        <v>364</v>
      </c>
      <c r="T2459">
        <v>410</v>
      </c>
      <c r="U2459">
        <v>421</v>
      </c>
      <c r="V2459">
        <v>423</v>
      </c>
      <c r="W2459">
        <v>429</v>
      </c>
      <c r="X2459">
        <v>457</v>
      </c>
      <c r="Y2459">
        <v>467</v>
      </c>
    </row>
    <row r="2460" spans="1:25" x14ac:dyDescent="0.3">
      <c r="A2460" t="s">
        <v>2</v>
      </c>
      <c r="B2460" t="s">
        <v>1</v>
      </c>
      <c r="C2460" t="s">
        <v>245</v>
      </c>
      <c r="D2460" t="s">
        <v>307</v>
      </c>
      <c r="E2460">
        <v>0</v>
      </c>
      <c r="F2460">
        <v>506</v>
      </c>
      <c r="G2460">
        <v>470</v>
      </c>
      <c r="H2460">
        <v>432</v>
      </c>
      <c r="I2460">
        <v>459</v>
      </c>
      <c r="J2460">
        <v>493</v>
      </c>
      <c r="K2460">
        <v>490</v>
      </c>
      <c r="L2460">
        <v>473</v>
      </c>
      <c r="M2460">
        <v>477</v>
      </c>
      <c r="N2460">
        <v>481</v>
      </c>
      <c r="O2460">
        <v>444</v>
      </c>
      <c r="P2460">
        <v>434</v>
      </c>
      <c r="Q2460">
        <v>450</v>
      </c>
      <c r="R2460">
        <v>480</v>
      </c>
      <c r="S2460">
        <v>430</v>
      </c>
      <c r="T2460">
        <v>445</v>
      </c>
      <c r="U2460">
        <v>463</v>
      </c>
      <c r="V2460">
        <v>461</v>
      </c>
      <c r="W2460">
        <v>441</v>
      </c>
      <c r="X2460">
        <v>425</v>
      </c>
      <c r="Y2460">
        <v>434</v>
      </c>
    </row>
    <row r="2461" spans="1:25" x14ac:dyDescent="0.3">
      <c r="A2461" t="s">
        <v>2</v>
      </c>
      <c r="B2461" t="s">
        <v>1</v>
      </c>
      <c r="C2461" t="s">
        <v>245</v>
      </c>
      <c r="D2461" t="s">
        <v>307</v>
      </c>
      <c r="E2461">
        <v>1</v>
      </c>
      <c r="F2461">
        <v>467</v>
      </c>
      <c r="G2461">
        <v>525</v>
      </c>
      <c r="H2461">
        <v>475</v>
      </c>
      <c r="I2461">
        <v>425</v>
      </c>
      <c r="J2461">
        <v>470</v>
      </c>
      <c r="K2461">
        <v>496</v>
      </c>
      <c r="L2461">
        <v>477</v>
      </c>
      <c r="M2461">
        <v>488</v>
      </c>
      <c r="N2461">
        <v>481</v>
      </c>
      <c r="O2461">
        <v>474</v>
      </c>
      <c r="P2461">
        <v>439</v>
      </c>
      <c r="Q2461">
        <v>448</v>
      </c>
      <c r="R2461">
        <v>458</v>
      </c>
      <c r="S2461">
        <v>486</v>
      </c>
      <c r="T2461">
        <v>437</v>
      </c>
      <c r="U2461">
        <v>461</v>
      </c>
      <c r="V2461">
        <v>476</v>
      </c>
      <c r="W2461">
        <v>466</v>
      </c>
      <c r="X2461">
        <v>458</v>
      </c>
      <c r="Y2461">
        <v>452</v>
      </c>
    </row>
    <row r="2462" spans="1:25" x14ac:dyDescent="0.3">
      <c r="A2462" t="s">
        <v>2</v>
      </c>
      <c r="B2462" t="s">
        <v>1</v>
      </c>
      <c r="C2462" t="s">
        <v>245</v>
      </c>
      <c r="D2462" t="s">
        <v>307</v>
      </c>
      <c r="E2462">
        <v>2</v>
      </c>
      <c r="F2462">
        <v>486</v>
      </c>
      <c r="G2462">
        <v>481</v>
      </c>
      <c r="H2462">
        <v>524</v>
      </c>
      <c r="I2462">
        <v>480</v>
      </c>
      <c r="J2462">
        <v>443</v>
      </c>
      <c r="K2462">
        <v>481</v>
      </c>
      <c r="L2462">
        <v>513</v>
      </c>
      <c r="M2462">
        <v>487</v>
      </c>
      <c r="N2462">
        <v>508</v>
      </c>
      <c r="O2462">
        <v>485</v>
      </c>
      <c r="P2462">
        <v>459</v>
      </c>
      <c r="Q2462">
        <v>466</v>
      </c>
      <c r="R2462">
        <v>479</v>
      </c>
      <c r="S2462">
        <v>465</v>
      </c>
      <c r="T2462">
        <v>506</v>
      </c>
      <c r="U2462">
        <v>433</v>
      </c>
      <c r="V2462">
        <v>461</v>
      </c>
      <c r="W2462">
        <v>482</v>
      </c>
      <c r="X2462">
        <v>470</v>
      </c>
      <c r="Y2462">
        <v>477</v>
      </c>
    </row>
    <row r="2463" spans="1:25" x14ac:dyDescent="0.3">
      <c r="A2463" t="s">
        <v>2</v>
      </c>
      <c r="B2463" t="s">
        <v>1</v>
      </c>
      <c r="C2463" t="s">
        <v>245</v>
      </c>
      <c r="D2463" t="s">
        <v>307</v>
      </c>
      <c r="E2463">
        <v>3</v>
      </c>
      <c r="F2463">
        <v>505</v>
      </c>
      <c r="G2463">
        <v>505</v>
      </c>
      <c r="H2463">
        <v>493</v>
      </c>
      <c r="I2463">
        <v>517</v>
      </c>
      <c r="J2463">
        <v>484</v>
      </c>
      <c r="K2463">
        <v>455</v>
      </c>
      <c r="L2463">
        <v>471</v>
      </c>
      <c r="M2463">
        <v>512</v>
      </c>
      <c r="N2463">
        <v>500</v>
      </c>
      <c r="O2463">
        <v>520</v>
      </c>
      <c r="P2463">
        <v>489</v>
      </c>
      <c r="Q2463">
        <v>473</v>
      </c>
      <c r="R2463">
        <v>460</v>
      </c>
      <c r="S2463">
        <v>505</v>
      </c>
      <c r="T2463">
        <v>474</v>
      </c>
      <c r="U2463">
        <v>521</v>
      </c>
      <c r="V2463">
        <v>441</v>
      </c>
      <c r="W2463">
        <v>475</v>
      </c>
      <c r="X2463">
        <v>495</v>
      </c>
      <c r="Y2463">
        <v>479</v>
      </c>
    </row>
    <row r="2464" spans="1:25" x14ac:dyDescent="0.3">
      <c r="A2464" t="s">
        <v>2</v>
      </c>
      <c r="B2464" t="s">
        <v>1</v>
      </c>
      <c r="C2464" t="s">
        <v>245</v>
      </c>
      <c r="D2464" t="s">
        <v>307</v>
      </c>
      <c r="E2464">
        <v>4</v>
      </c>
      <c r="F2464">
        <v>557</v>
      </c>
      <c r="G2464">
        <v>509</v>
      </c>
      <c r="H2464">
        <v>509</v>
      </c>
      <c r="I2464">
        <v>505</v>
      </c>
      <c r="J2464">
        <v>519</v>
      </c>
      <c r="K2464">
        <v>484</v>
      </c>
      <c r="L2464">
        <v>449</v>
      </c>
      <c r="M2464">
        <v>480</v>
      </c>
      <c r="N2464">
        <v>515</v>
      </c>
      <c r="O2464">
        <v>527</v>
      </c>
      <c r="P2464">
        <v>528</v>
      </c>
      <c r="Q2464">
        <v>501</v>
      </c>
      <c r="R2464">
        <v>482</v>
      </c>
      <c r="S2464">
        <v>470</v>
      </c>
      <c r="T2464">
        <v>507</v>
      </c>
      <c r="U2464">
        <v>494</v>
      </c>
      <c r="V2464">
        <v>542</v>
      </c>
      <c r="W2464">
        <v>462</v>
      </c>
      <c r="X2464">
        <v>488</v>
      </c>
      <c r="Y2464">
        <v>520</v>
      </c>
    </row>
    <row r="2465" spans="1:25" x14ac:dyDescent="0.3">
      <c r="A2465" t="s">
        <v>2</v>
      </c>
      <c r="B2465" t="s">
        <v>1</v>
      </c>
      <c r="C2465" t="s">
        <v>245</v>
      </c>
      <c r="D2465" t="s">
        <v>307</v>
      </c>
      <c r="E2465">
        <v>5</v>
      </c>
      <c r="F2465">
        <v>580</v>
      </c>
      <c r="G2465">
        <v>573</v>
      </c>
      <c r="H2465">
        <v>521</v>
      </c>
      <c r="I2465">
        <v>525</v>
      </c>
      <c r="J2465">
        <v>507</v>
      </c>
      <c r="K2465">
        <v>517</v>
      </c>
      <c r="L2465">
        <v>487</v>
      </c>
      <c r="M2465">
        <v>453</v>
      </c>
      <c r="N2465">
        <v>486</v>
      </c>
      <c r="O2465">
        <v>521</v>
      </c>
      <c r="P2465">
        <v>528</v>
      </c>
      <c r="Q2465">
        <v>554</v>
      </c>
      <c r="R2465">
        <v>526</v>
      </c>
      <c r="S2465">
        <v>491</v>
      </c>
      <c r="T2465">
        <v>509</v>
      </c>
      <c r="U2465">
        <v>523</v>
      </c>
      <c r="V2465">
        <v>505</v>
      </c>
      <c r="W2465">
        <v>554</v>
      </c>
      <c r="X2465">
        <v>470</v>
      </c>
      <c r="Y2465">
        <v>509</v>
      </c>
    </row>
    <row r="2466" spans="1:25" x14ac:dyDescent="0.3">
      <c r="A2466" t="s">
        <v>2</v>
      </c>
      <c r="B2466" t="s">
        <v>1</v>
      </c>
      <c r="C2466" t="s">
        <v>245</v>
      </c>
      <c r="D2466" t="s">
        <v>307</v>
      </c>
      <c r="E2466">
        <v>6</v>
      </c>
      <c r="F2466">
        <v>571</v>
      </c>
      <c r="G2466">
        <v>592</v>
      </c>
      <c r="H2466">
        <v>581</v>
      </c>
      <c r="I2466">
        <v>544</v>
      </c>
      <c r="J2466">
        <v>525</v>
      </c>
      <c r="K2466">
        <v>502</v>
      </c>
      <c r="L2466">
        <v>506</v>
      </c>
      <c r="M2466">
        <v>484</v>
      </c>
      <c r="N2466">
        <v>458</v>
      </c>
      <c r="O2466">
        <v>487</v>
      </c>
      <c r="P2466">
        <v>522</v>
      </c>
      <c r="Q2466">
        <v>543</v>
      </c>
      <c r="R2466">
        <v>570</v>
      </c>
      <c r="S2466">
        <v>536</v>
      </c>
      <c r="T2466">
        <v>518</v>
      </c>
      <c r="U2466">
        <v>521</v>
      </c>
      <c r="V2466">
        <v>528</v>
      </c>
      <c r="W2466">
        <v>504</v>
      </c>
      <c r="X2466">
        <v>560</v>
      </c>
      <c r="Y2466">
        <v>482</v>
      </c>
    </row>
    <row r="2467" spans="1:25" x14ac:dyDescent="0.3">
      <c r="A2467" t="s">
        <v>2</v>
      </c>
      <c r="B2467" t="s">
        <v>1</v>
      </c>
      <c r="C2467" t="s">
        <v>245</v>
      </c>
      <c r="D2467" t="s">
        <v>307</v>
      </c>
      <c r="E2467">
        <v>7</v>
      </c>
      <c r="F2467">
        <v>602</v>
      </c>
      <c r="G2467">
        <v>593</v>
      </c>
      <c r="H2467">
        <v>602</v>
      </c>
      <c r="I2467">
        <v>586</v>
      </c>
      <c r="J2467">
        <v>544</v>
      </c>
      <c r="K2467">
        <v>529</v>
      </c>
      <c r="L2467">
        <v>507</v>
      </c>
      <c r="M2467">
        <v>506</v>
      </c>
      <c r="N2467">
        <v>489</v>
      </c>
      <c r="O2467">
        <v>465</v>
      </c>
      <c r="P2467">
        <v>503</v>
      </c>
      <c r="Q2467">
        <v>539</v>
      </c>
      <c r="R2467">
        <v>538</v>
      </c>
      <c r="S2467">
        <v>568</v>
      </c>
      <c r="T2467">
        <v>535</v>
      </c>
      <c r="U2467">
        <v>539</v>
      </c>
      <c r="V2467">
        <v>525</v>
      </c>
      <c r="W2467">
        <v>541</v>
      </c>
      <c r="X2467">
        <v>525</v>
      </c>
      <c r="Y2467">
        <v>582</v>
      </c>
    </row>
    <row r="2468" spans="1:25" x14ac:dyDescent="0.3">
      <c r="A2468" t="s">
        <v>2</v>
      </c>
      <c r="B2468" t="s">
        <v>1</v>
      </c>
      <c r="C2468" t="s">
        <v>245</v>
      </c>
      <c r="D2468" t="s">
        <v>307</v>
      </c>
      <c r="E2468">
        <v>8</v>
      </c>
      <c r="F2468">
        <v>643</v>
      </c>
      <c r="G2468">
        <v>597</v>
      </c>
      <c r="H2468">
        <v>616</v>
      </c>
      <c r="I2468">
        <v>599</v>
      </c>
      <c r="J2468">
        <v>595</v>
      </c>
      <c r="K2468">
        <v>565</v>
      </c>
      <c r="L2468">
        <v>542</v>
      </c>
      <c r="M2468">
        <v>504</v>
      </c>
      <c r="N2468">
        <v>498</v>
      </c>
      <c r="O2468">
        <v>493</v>
      </c>
      <c r="P2468">
        <v>470</v>
      </c>
      <c r="Q2468">
        <v>499</v>
      </c>
      <c r="R2468">
        <v>551</v>
      </c>
      <c r="S2468">
        <v>551</v>
      </c>
      <c r="T2468">
        <v>587</v>
      </c>
      <c r="U2468">
        <v>539</v>
      </c>
      <c r="V2468">
        <v>539</v>
      </c>
      <c r="W2468">
        <v>551</v>
      </c>
      <c r="X2468">
        <v>556</v>
      </c>
      <c r="Y2468">
        <v>540</v>
      </c>
    </row>
    <row r="2469" spans="1:25" x14ac:dyDescent="0.3">
      <c r="A2469" t="s">
        <v>2</v>
      </c>
      <c r="B2469" t="s">
        <v>1</v>
      </c>
      <c r="C2469" t="s">
        <v>245</v>
      </c>
      <c r="D2469" t="s">
        <v>307</v>
      </c>
      <c r="E2469">
        <v>9</v>
      </c>
      <c r="F2469">
        <v>638</v>
      </c>
      <c r="G2469">
        <v>654</v>
      </c>
      <c r="H2469">
        <v>617</v>
      </c>
      <c r="I2469">
        <v>632</v>
      </c>
      <c r="J2469">
        <v>594</v>
      </c>
      <c r="K2469">
        <v>600</v>
      </c>
      <c r="L2469">
        <v>565</v>
      </c>
      <c r="M2469">
        <v>538</v>
      </c>
      <c r="N2469">
        <v>525</v>
      </c>
      <c r="O2469">
        <v>502</v>
      </c>
      <c r="P2469">
        <v>491</v>
      </c>
      <c r="Q2469">
        <v>476</v>
      </c>
      <c r="R2469">
        <v>506</v>
      </c>
      <c r="S2469">
        <v>552</v>
      </c>
      <c r="T2469">
        <v>571</v>
      </c>
      <c r="U2469">
        <v>595</v>
      </c>
      <c r="V2469">
        <v>544</v>
      </c>
      <c r="W2469">
        <v>532</v>
      </c>
      <c r="X2469">
        <v>575</v>
      </c>
      <c r="Y2469">
        <v>577</v>
      </c>
    </row>
    <row r="2470" spans="1:25" x14ac:dyDescent="0.3">
      <c r="A2470" t="s">
        <v>2</v>
      </c>
      <c r="B2470" t="s">
        <v>1</v>
      </c>
      <c r="C2470" t="s">
        <v>245</v>
      </c>
      <c r="D2470" t="s">
        <v>307</v>
      </c>
      <c r="E2470">
        <v>10</v>
      </c>
      <c r="F2470">
        <v>684</v>
      </c>
      <c r="G2470">
        <v>642</v>
      </c>
      <c r="H2470">
        <v>673</v>
      </c>
      <c r="I2470">
        <v>628</v>
      </c>
      <c r="J2470">
        <v>640</v>
      </c>
      <c r="K2470">
        <v>606</v>
      </c>
      <c r="L2470">
        <v>604</v>
      </c>
      <c r="M2470">
        <v>564</v>
      </c>
      <c r="N2470">
        <v>527</v>
      </c>
      <c r="O2470">
        <v>538</v>
      </c>
      <c r="P2470">
        <v>502</v>
      </c>
      <c r="Q2470">
        <v>491</v>
      </c>
      <c r="R2470">
        <v>471</v>
      </c>
      <c r="S2470">
        <v>520</v>
      </c>
      <c r="T2470">
        <v>559</v>
      </c>
      <c r="U2470">
        <v>581</v>
      </c>
      <c r="V2470">
        <v>608</v>
      </c>
      <c r="W2470">
        <v>550</v>
      </c>
      <c r="X2470">
        <v>541</v>
      </c>
      <c r="Y2470">
        <v>590</v>
      </c>
    </row>
    <row r="2471" spans="1:25" x14ac:dyDescent="0.3">
      <c r="A2471" t="s">
        <v>2</v>
      </c>
      <c r="B2471" t="s">
        <v>1</v>
      </c>
      <c r="C2471" t="s">
        <v>245</v>
      </c>
      <c r="D2471" t="s">
        <v>307</v>
      </c>
      <c r="E2471">
        <v>11</v>
      </c>
      <c r="F2471">
        <v>687</v>
      </c>
      <c r="G2471">
        <v>679</v>
      </c>
      <c r="H2471">
        <v>646</v>
      </c>
      <c r="I2471">
        <v>675</v>
      </c>
      <c r="J2471">
        <v>621</v>
      </c>
      <c r="K2471">
        <v>645</v>
      </c>
      <c r="L2471">
        <v>612</v>
      </c>
      <c r="M2471">
        <v>602</v>
      </c>
      <c r="N2471">
        <v>566</v>
      </c>
      <c r="O2471">
        <v>545</v>
      </c>
      <c r="P2471">
        <v>525</v>
      </c>
      <c r="Q2471">
        <v>499</v>
      </c>
      <c r="R2471">
        <v>502</v>
      </c>
      <c r="S2471">
        <v>480</v>
      </c>
      <c r="T2471">
        <v>536</v>
      </c>
      <c r="U2471">
        <v>560</v>
      </c>
      <c r="V2471">
        <v>595</v>
      </c>
      <c r="W2471">
        <v>632</v>
      </c>
      <c r="X2471">
        <v>570</v>
      </c>
      <c r="Y2471">
        <v>537</v>
      </c>
    </row>
    <row r="2472" spans="1:25" x14ac:dyDescent="0.3">
      <c r="A2472" t="s">
        <v>2</v>
      </c>
      <c r="B2472" t="s">
        <v>1</v>
      </c>
      <c r="C2472" t="s">
        <v>245</v>
      </c>
      <c r="D2472" t="s">
        <v>307</v>
      </c>
      <c r="E2472">
        <v>12</v>
      </c>
      <c r="F2472">
        <v>709</v>
      </c>
      <c r="G2472">
        <v>693</v>
      </c>
      <c r="H2472">
        <v>700</v>
      </c>
      <c r="I2472">
        <v>663</v>
      </c>
      <c r="J2472">
        <v>683</v>
      </c>
      <c r="K2472">
        <v>626</v>
      </c>
      <c r="L2472">
        <v>647</v>
      </c>
      <c r="M2472">
        <v>612</v>
      </c>
      <c r="N2472">
        <v>598</v>
      </c>
      <c r="O2472">
        <v>578</v>
      </c>
      <c r="P2472">
        <v>554</v>
      </c>
      <c r="Q2472">
        <v>524</v>
      </c>
      <c r="R2472">
        <v>504</v>
      </c>
      <c r="S2472">
        <v>509</v>
      </c>
      <c r="T2472">
        <v>495</v>
      </c>
      <c r="U2472">
        <v>548</v>
      </c>
      <c r="V2472">
        <v>570</v>
      </c>
      <c r="W2472">
        <v>600</v>
      </c>
      <c r="X2472">
        <v>622</v>
      </c>
      <c r="Y2472">
        <v>588</v>
      </c>
    </row>
    <row r="2473" spans="1:25" x14ac:dyDescent="0.3">
      <c r="A2473" t="s">
        <v>2</v>
      </c>
      <c r="B2473" t="s">
        <v>1</v>
      </c>
      <c r="C2473" t="s">
        <v>245</v>
      </c>
      <c r="D2473" t="s">
        <v>307</v>
      </c>
      <c r="E2473">
        <v>13</v>
      </c>
      <c r="F2473">
        <v>721</v>
      </c>
      <c r="G2473">
        <v>713</v>
      </c>
      <c r="H2473">
        <v>695</v>
      </c>
      <c r="I2473">
        <v>712</v>
      </c>
      <c r="J2473">
        <v>670</v>
      </c>
      <c r="K2473">
        <v>691</v>
      </c>
      <c r="L2473">
        <v>630</v>
      </c>
      <c r="M2473">
        <v>658</v>
      </c>
      <c r="N2473">
        <v>615</v>
      </c>
      <c r="O2473">
        <v>594</v>
      </c>
      <c r="P2473">
        <v>579</v>
      </c>
      <c r="Q2473">
        <v>557</v>
      </c>
      <c r="R2473">
        <v>533</v>
      </c>
      <c r="S2473">
        <v>508</v>
      </c>
      <c r="T2473">
        <v>514</v>
      </c>
      <c r="U2473">
        <v>490</v>
      </c>
      <c r="V2473">
        <v>545</v>
      </c>
      <c r="W2473">
        <v>585</v>
      </c>
      <c r="X2473">
        <v>595</v>
      </c>
      <c r="Y2473">
        <v>638</v>
      </c>
    </row>
    <row r="2474" spans="1:25" x14ac:dyDescent="0.3">
      <c r="A2474" t="s">
        <v>2</v>
      </c>
      <c r="B2474" t="s">
        <v>1</v>
      </c>
      <c r="C2474" t="s">
        <v>245</v>
      </c>
      <c r="D2474" t="s">
        <v>307</v>
      </c>
      <c r="E2474">
        <v>14</v>
      </c>
      <c r="F2474">
        <v>664</v>
      </c>
      <c r="G2474">
        <v>718</v>
      </c>
      <c r="H2474">
        <v>700</v>
      </c>
      <c r="I2474">
        <v>690</v>
      </c>
      <c r="J2474">
        <v>732</v>
      </c>
      <c r="K2474">
        <v>670</v>
      </c>
      <c r="L2474">
        <v>677</v>
      </c>
      <c r="M2474">
        <v>623</v>
      </c>
      <c r="N2474">
        <v>649</v>
      </c>
      <c r="O2474">
        <v>616</v>
      </c>
      <c r="P2474">
        <v>596</v>
      </c>
      <c r="Q2474">
        <v>582</v>
      </c>
      <c r="R2474">
        <v>562</v>
      </c>
      <c r="S2474">
        <v>550</v>
      </c>
      <c r="T2474">
        <v>520</v>
      </c>
      <c r="U2474">
        <v>518</v>
      </c>
      <c r="V2474">
        <v>486</v>
      </c>
      <c r="W2474">
        <v>556</v>
      </c>
      <c r="X2474">
        <v>597</v>
      </c>
      <c r="Y2474">
        <v>609</v>
      </c>
    </row>
    <row r="2475" spans="1:25" x14ac:dyDescent="0.3">
      <c r="A2475" t="s">
        <v>2</v>
      </c>
      <c r="B2475" t="s">
        <v>1</v>
      </c>
      <c r="C2475" t="s">
        <v>245</v>
      </c>
      <c r="D2475" t="s">
        <v>307</v>
      </c>
      <c r="E2475">
        <v>15</v>
      </c>
      <c r="F2475">
        <v>642</v>
      </c>
      <c r="G2475">
        <v>663</v>
      </c>
      <c r="H2475">
        <v>722</v>
      </c>
      <c r="I2475">
        <v>699</v>
      </c>
      <c r="J2475">
        <v>702</v>
      </c>
      <c r="K2475">
        <v>747</v>
      </c>
      <c r="L2475">
        <v>673</v>
      </c>
      <c r="M2475">
        <v>682</v>
      </c>
      <c r="N2475">
        <v>624</v>
      </c>
      <c r="O2475">
        <v>653</v>
      </c>
      <c r="P2475">
        <v>622</v>
      </c>
      <c r="Q2475">
        <v>593</v>
      </c>
      <c r="R2475">
        <v>587</v>
      </c>
      <c r="S2475">
        <v>566</v>
      </c>
      <c r="T2475">
        <v>557</v>
      </c>
      <c r="U2475">
        <v>529</v>
      </c>
      <c r="V2475">
        <v>519</v>
      </c>
      <c r="W2475">
        <v>487</v>
      </c>
      <c r="X2475">
        <v>557</v>
      </c>
      <c r="Y2475">
        <v>613</v>
      </c>
    </row>
    <row r="2476" spans="1:25" x14ac:dyDescent="0.3">
      <c r="A2476" t="s">
        <v>2</v>
      </c>
      <c r="B2476" t="s">
        <v>1</v>
      </c>
      <c r="C2476" t="s">
        <v>245</v>
      </c>
      <c r="D2476" t="s">
        <v>307</v>
      </c>
      <c r="E2476">
        <v>16</v>
      </c>
      <c r="F2476">
        <v>655</v>
      </c>
      <c r="G2476">
        <v>653</v>
      </c>
      <c r="H2476">
        <v>660</v>
      </c>
      <c r="I2476">
        <v>731</v>
      </c>
      <c r="J2476">
        <v>716</v>
      </c>
      <c r="K2476">
        <v>698</v>
      </c>
      <c r="L2476">
        <v>745</v>
      </c>
      <c r="M2476">
        <v>673</v>
      </c>
      <c r="N2476">
        <v>684</v>
      </c>
      <c r="O2476">
        <v>643</v>
      </c>
      <c r="P2476">
        <v>657</v>
      </c>
      <c r="Q2476">
        <v>636</v>
      </c>
      <c r="R2476">
        <v>600</v>
      </c>
      <c r="S2476">
        <v>592</v>
      </c>
      <c r="T2476">
        <v>566</v>
      </c>
      <c r="U2476">
        <v>554</v>
      </c>
      <c r="V2476">
        <v>542</v>
      </c>
      <c r="W2476">
        <v>529</v>
      </c>
      <c r="X2476">
        <v>503</v>
      </c>
      <c r="Y2476">
        <v>578</v>
      </c>
    </row>
    <row r="2477" spans="1:25" x14ac:dyDescent="0.3">
      <c r="A2477" t="s">
        <v>2</v>
      </c>
      <c r="B2477" t="s">
        <v>1</v>
      </c>
      <c r="C2477" t="s">
        <v>245</v>
      </c>
      <c r="D2477" t="s">
        <v>307</v>
      </c>
      <c r="E2477">
        <v>17</v>
      </c>
      <c r="F2477">
        <v>645</v>
      </c>
      <c r="G2477">
        <v>658</v>
      </c>
      <c r="H2477">
        <v>678</v>
      </c>
      <c r="I2477">
        <v>681</v>
      </c>
      <c r="J2477">
        <v>767</v>
      </c>
      <c r="K2477">
        <v>726</v>
      </c>
      <c r="L2477">
        <v>726</v>
      </c>
      <c r="M2477">
        <v>776</v>
      </c>
      <c r="N2477">
        <v>700</v>
      </c>
      <c r="O2477">
        <v>721</v>
      </c>
      <c r="P2477">
        <v>659</v>
      </c>
      <c r="Q2477">
        <v>675</v>
      </c>
      <c r="R2477">
        <v>647</v>
      </c>
      <c r="S2477">
        <v>618</v>
      </c>
      <c r="T2477">
        <v>606</v>
      </c>
      <c r="U2477">
        <v>595</v>
      </c>
      <c r="V2477">
        <v>570</v>
      </c>
      <c r="W2477">
        <v>567</v>
      </c>
      <c r="X2477">
        <v>547</v>
      </c>
      <c r="Y2477">
        <v>520</v>
      </c>
    </row>
    <row r="2478" spans="1:25" x14ac:dyDescent="0.3">
      <c r="A2478" t="s">
        <v>2</v>
      </c>
      <c r="B2478" t="s">
        <v>1</v>
      </c>
      <c r="C2478" t="s">
        <v>245</v>
      </c>
      <c r="D2478" t="s">
        <v>307</v>
      </c>
      <c r="E2478">
        <v>18</v>
      </c>
      <c r="F2478">
        <v>677</v>
      </c>
      <c r="G2478">
        <v>605</v>
      </c>
      <c r="H2478">
        <v>640</v>
      </c>
      <c r="I2478">
        <v>648</v>
      </c>
      <c r="J2478">
        <v>648</v>
      </c>
      <c r="K2478">
        <v>720</v>
      </c>
      <c r="L2478">
        <v>695</v>
      </c>
      <c r="M2478">
        <v>665</v>
      </c>
      <c r="N2478">
        <v>749</v>
      </c>
      <c r="O2478">
        <v>673</v>
      </c>
      <c r="P2478">
        <v>697</v>
      </c>
      <c r="Q2478">
        <v>607</v>
      </c>
      <c r="R2478">
        <v>648</v>
      </c>
      <c r="S2478">
        <v>626</v>
      </c>
      <c r="T2478">
        <v>576</v>
      </c>
      <c r="U2478">
        <v>576</v>
      </c>
      <c r="V2478">
        <v>552</v>
      </c>
      <c r="W2478">
        <v>545</v>
      </c>
      <c r="X2478">
        <v>535</v>
      </c>
      <c r="Y2478">
        <v>498</v>
      </c>
    </row>
    <row r="2479" spans="1:25" x14ac:dyDescent="0.3">
      <c r="A2479" t="s">
        <v>2</v>
      </c>
      <c r="B2479" t="s">
        <v>1</v>
      </c>
      <c r="C2479" t="s">
        <v>245</v>
      </c>
      <c r="D2479" t="s">
        <v>307</v>
      </c>
      <c r="E2479">
        <v>19</v>
      </c>
      <c r="F2479">
        <v>452</v>
      </c>
      <c r="G2479">
        <v>510</v>
      </c>
      <c r="H2479">
        <v>456</v>
      </c>
      <c r="I2479">
        <v>509</v>
      </c>
      <c r="J2479">
        <v>522</v>
      </c>
      <c r="K2479">
        <v>508</v>
      </c>
      <c r="L2479">
        <v>551</v>
      </c>
      <c r="M2479">
        <v>521</v>
      </c>
      <c r="N2479">
        <v>508</v>
      </c>
      <c r="O2479">
        <v>565</v>
      </c>
      <c r="P2479">
        <v>541</v>
      </c>
      <c r="Q2479">
        <v>521</v>
      </c>
      <c r="R2479">
        <v>473</v>
      </c>
      <c r="S2479">
        <v>472</v>
      </c>
      <c r="T2479">
        <v>472</v>
      </c>
      <c r="U2479">
        <v>448</v>
      </c>
      <c r="V2479">
        <v>412</v>
      </c>
      <c r="W2479">
        <v>411</v>
      </c>
      <c r="X2479">
        <v>379</v>
      </c>
      <c r="Y2479">
        <v>397</v>
      </c>
    </row>
    <row r="2480" spans="1:25" x14ac:dyDescent="0.3">
      <c r="A2480" t="s">
        <v>2</v>
      </c>
      <c r="B2480" t="s">
        <v>1</v>
      </c>
      <c r="C2480" t="s">
        <v>245</v>
      </c>
      <c r="D2480" t="s">
        <v>307</v>
      </c>
      <c r="E2480">
        <v>20</v>
      </c>
      <c r="F2480">
        <v>433</v>
      </c>
      <c r="G2480">
        <v>397</v>
      </c>
      <c r="H2480">
        <v>449</v>
      </c>
      <c r="I2480">
        <v>418</v>
      </c>
      <c r="J2480">
        <v>469</v>
      </c>
      <c r="K2480">
        <v>480</v>
      </c>
      <c r="L2480">
        <v>479</v>
      </c>
      <c r="M2480">
        <v>509</v>
      </c>
      <c r="N2480">
        <v>470</v>
      </c>
      <c r="O2480">
        <v>451</v>
      </c>
      <c r="P2480">
        <v>526</v>
      </c>
      <c r="Q2480">
        <v>507</v>
      </c>
      <c r="R2480">
        <v>483</v>
      </c>
      <c r="S2480">
        <v>434</v>
      </c>
      <c r="T2480">
        <v>431</v>
      </c>
      <c r="U2480">
        <v>453</v>
      </c>
      <c r="V2480">
        <v>395</v>
      </c>
      <c r="W2480">
        <v>383</v>
      </c>
      <c r="X2480">
        <v>371</v>
      </c>
      <c r="Y2480">
        <v>355</v>
      </c>
    </row>
    <row r="2481" spans="1:25" x14ac:dyDescent="0.3">
      <c r="A2481" t="s">
        <v>2</v>
      </c>
      <c r="B2481" t="s">
        <v>1</v>
      </c>
      <c r="C2481" t="s">
        <v>245</v>
      </c>
      <c r="D2481" t="s">
        <v>307</v>
      </c>
      <c r="E2481">
        <v>21</v>
      </c>
      <c r="F2481">
        <v>413</v>
      </c>
      <c r="G2481">
        <v>425</v>
      </c>
      <c r="H2481">
        <v>388</v>
      </c>
      <c r="I2481">
        <v>447</v>
      </c>
      <c r="J2481">
        <v>439</v>
      </c>
      <c r="K2481">
        <v>492</v>
      </c>
      <c r="L2481">
        <v>496</v>
      </c>
      <c r="M2481">
        <v>498</v>
      </c>
      <c r="N2481">
        <v>510</v>
      </c>
      <c r="O2481">
        <v>457</v>
      </c>
      <c r="P2481">
        <v>459</v>
      </c>
      <c r="Q2481">
        <v>554</v>
      </c>
      <c r="R2481">
        <v>537</v>
      </c>
      <c r="S2481">
        <v>530</v>
      </c>
      <c r="T2481">
        <v>490</v>
      </c>
      <c r="U2481">
        <v>487</v>
      </c>
      <c r="V2481">
        <v>452</v>
      </c>
      <c r="W2481">
        <v>428</v>
      </c>
      <c r="X2481">
        <v>406</v>
      </c>
      <c r="Y2481">
        <v>390</v>
      </c>
    </row>
    <row r="2482" spans="1:25" x14ac:dyDescent="0.3">
      <c r="A2482" t="s">
        <v>2</v>
      </c>
      <c r="B2482" t="s">
        <v>1</v>
      </c>
      <c r="C2482" t="s">
        <v>245</v>
      </c>
      <c r="D2482" t="s">
        <v>307</v>
      </c>
      <c r="E2482">
        <v>22</v>
      </c>
      <c r="F2482">
        <v>392</v>
      </c>
      <c r="G2482">
        <v>442</v>
      </c>
      <c r="H2482">
        <v>438</v>
      </c>
      <c r="I2482">
        <v>408</v>
      </c>
      <c r="J2482">
        <v>495</v>
      </c>
      <c r="K2482">
        <v>472</v>
      </c>
      <c r="L2482">
        <v>516</v>
      </c>
      <c r="M2482">
        <v>519</v>
      </c>
      <c r="N2482">
        <v>522</v>
      </c>
      <c r="O2482">
        <v>555</v>
      </c>
      <c r="P2482">
        <v>476</v>
      </c>
      <c r="Q2482">
        <v>509</v>
      </c>
      <c r="R2482">
        <v>578</v>
      </c>
      <c r="S2482">
        <v>566</v>
      </c>
      <c r="T2482">
        <v>559</v>
      </c>
      <c r="U2482">
        <v>512</v>
      </c>
      <c r="V2482">
        <v>524</v>
      </c>
      <c r="W2482">
        <v>488</v>
      </c>
      <c r="X2482">
        <v>462</v>
      </c>
      <c r="Y2482">
        <v>455</v>
      </c>
    </row>
    <row r="2483" spans="1:25" x14ac:dyDescent="0.3">
      <c r="A2483" t="s">
        <v>2</v>
      </c>
      <c r="B2483" t="s">
        <v>1</v>
      </c>
      <c r="C2483" t="s">
        <v>245</v>
      </c>
      <c r="D2483" t="s">
        <v>307</v>
      </c>
      <c r="E2483">
        <v>23</v>
      </c>
      <c r="F2483">
        <v>408</v>
      </c>
      <c r="G2483">
        <v>371</v>
      </c>
      <c r="H2483">
        <v>449</v>
      </c>
      <c r="I2483">
        <v>443</v>
      </c>
      <c r="J2483">
        <v>412</v>
      </c>
      <c r="K2483">
        <v>520</v>
      </c>
      <c r="L2483">
        <v>467</v>
      </c>
      <c r="M2483">
        <v>529</v>
      </c>
      <c r="N2483">
        <v>543</v>
      </c>
      <c r="O2483">
        <v>522</v>
      </c>
      <c r="P2483">
        <v>575</v>
      </c>
      <c r="Q2483">
        <v>519</v>
      </c>
      <c r="R2483">
        <v>549</v>
      </c>
      <c r="S2483">
        <v>581</v>
      </c>
      <c r="T2483">
        <v>578</v>
      </c>
      <c r="U2483">
        <v>575</v>
      </c>
      <c r="V2483">
        <v>525</v>
      </c>
      <c r="W2483">
        <v>549</v>
      </c>
      <c r="X2483">
        <v>520</v>
      </c>
      <c r="Y2483">
        <v>501</v>
      </c>
    </row>
    <row r="2484" spans="1:25" x14ac:dyDescent="0.3">
      <c r="A2484" t="s">
        <v>2</v>
      </c>
      <c r="B2484" t="s">
        <v>1</v>
      </c>
      <c r="C2484" t="s">
        <v>245</v>
      </c>
      <c r="D2484" t="s">
        <v>307</v>
      </c>
      <c r="E2484">
        <v>24</v>
      </c>
      <c r="F2484">
        <v>411</v>
      </c>
      <c r="G2484">
        <v>405</v>
      </c>
      <c r="H2484">
        <v>387</v>
      </c>
      <c r="I2484">
        <v>453</v>
      </c>
      <c r="J2484">
        <v>469</v>
      </c>
      <c r="K2484">
        <v>422</v>
      </c>
      <c r="L2484">
        <v>501</v>
      </c>
      <c r="M2484">
        <v>476</v>
      </c>
      <c r="N2484">
        <v>516</v>
      </c>
      <c r="O2484">
        <v>534</v>
      </c>
      <c r="P2484">
        <v>514</v>
      </c>
      <c r="Q2484">
        <v>591</v>
      </c>
      <c r="R2484">
        <v>518</v>
      </c>
      <c r="S2484">
        <v>546</v>
      </c>
      <c r="T2484">
        <v>578</v>
      </c>
      <c r="U2484">
        <v>574</v>
      </c>
      <c r="V2484">
        <v>587</v>
      </c>
      <c r="W2484">
        <v>544</v>
      </c>
      <c r="X2484">
        <v>537</v>
      </c>
      <c r="Y2484">
        <v>559</v>
      </c>
    </row>
    <row r="2485" spans="1:25" x14ac:dyDescent="0.3">
      <c r="A2485" t="s">
        <v>2</v>
      </c>
      <c r="B2485" t="s">
        <v>1</v>
      </c>
      <c r="C2485" t="s">
        <v>245</v>
      </c>
      <c r="D2485" t="s">
        <v>307</v>
      </c>
      <c r="E2485">
        <v>25</v>
      </c>
      <c r="F2485">
        <v>420</v>
      </c>
      <c r="G2485">
        <v>396</v>
      </c>
      <c r="H2485">
        <v>408</v>
      </c>
      <c r="I2485">
        <v>388</v>
      </c>
      <c r="J2485">
        <v>477</v>
      </c>
      <c r="K2485">
        <v>481</v>
      </c>
      <c r="L2485">
        <v>418</v>
      </c>
      <c r="M2485">
        <v>482</v>
      </c>
      <c r="N2485">
        <v>505</v>
      </c>
      <c r="O2485">
        <v>516</v>
      </c>
      <c r="P2485">
        <v>503</v>
      </c>
      <c r="Q2485">
        <v>529</v>
      </c>
      <c r="R2485">
        <v>590</v>
      </c>
      <c r="S2485">
        <v>507</v>
      </c>
      <c r="T2485">
        <v>534</v>
      </c>
      <c r="U2485">
        <v>566</v>
      </c>
      <c r="V2485">
        <v>560</v>
      </c>
      <c r="W2485">
        <v>597</v>
      </c>
      <c r="X2485">
        <v>564</v>
      </c>
      <c r="Y2485">
        <v>549</v>
      </c>
    </row>
    <row r="2486" spans="1:25" x14ac:dyDescent="0.3">
      <c r="A2486" t="s">
        <v>2</v>
      </c>
      <c r="B2486" t="s">
        <v>1</v>
      </c>
      <c r="C2486" t="s">
        <v>245</v>
      </c>
      <c r="D2486" t="s">
        <v>307</v>
      </c>
      <c r="E2486">
        <v>26</v>
      </c>
      <c r="F2486">
        <v>441</v>
      </c>
      <c r="G2486">
        <v>424</v>
      </c>
      <c r="H2486">
        <v>413</v>
      </c>
      <c r="I2486">
        <v>411</v>
      </c>
      <c r="J2486">
        <v>408</v>
      </c>
      <c r="K2486">
        <v>500</v>
      </c>
      <c r="L2486">
        <v>491</v>
      </c>
      <c r="M2486">
        <v>390</v>
      </c>
      <c r="N2486">
        <v>490</v>
      </c>
      <c r="O2486">
        <v>490</v>
      </c>
      <c r="P2486">
        <v>517</v>
      </c>
      <c r="Q2486">
        <v>498</v>
      </c>
      <c r="R2486">
        <v>526</v>
      </c>
      <c r="S2486">
        <v>554</v>
      </c>
      <c r="T2486">
        <v>512</v>
      </c>
      <c r="U2486">
        <v>508</v>
      </c>
      <c r="V2486">
        <v>553</v>
      </c>
      <c r="W2486">
        <v>573</v>
      </c>
      <c r="X2486">
        <v>601</v>
      </c>
      <c r="Y2486">
        <v>566</v>
      </c>
    </row>
    <row r="2487" spans="1:25" x14ac:dyDescent="0.3">
      <c r="A2487" t="s">
        <v>2</v>
      </c>
      <c r="B2487" t="s">
        <v>1</v>
      </c>
      <c r="C2487" t="s">
        <v>245</v>
      </c>
      <c r="D2487" t="s">
        <v>307</v>
      </c>
      <c r="E2487">
        <v>27</v>
      </c>
      <c r="F2487">
        <v>511</v>
      </c>
      <c r="G2487">
        <v>428</v>
      </c>
      <c r="H2487">
        <v>437</v>
      </c>
      <c r="I2487">
        <v>415</v>
      </c>
      <c r="J2487">
        <v>414</v>
      </c>
      <c r="K2487">
        <v>426</v>
      </c>
      <c r="L2487">
        <v>498</v>
      </c>
      <c r="M2487">
        <v>503</v>
      </c>
      <c r="N2487">
        <v>403</v>
      </c>
      <c r="O2487">
        <v>491</v>
      </c>
      <c r="P2487">
        <v>460</v>
      </c>
      <c r="Q2487">
        <v>528</v>
      </c>
      <c r="R2487">
        <v>521</v>
      </c>
      <c r="S2487">
        <v>501</v>
      </c>
      <c r="T2487">
        <v>527</v>
      </c>
      <c r="U2487">
        <v>499</v>
      </c>
      <c r="V2487">
        <v>517</v>
      </c>
      <c r="W2487">
        <v>569</v>
      </c>
      <c r="X2487">
        <v>580</v>
      </c>
      <c r="Y2487">
        <v>622</v>
      </c>
    </row>
    <row r="2488" spans="1:25" x14ac:dyDescent="0.3">
      <c r="A2488" t="s">
        <v>2</v>
      </c>
      <c r="B2488" t="s">
        <v>1</v>
      </c>
      <c r="C2488" t="s">
        <v>245</v>
      </c>
      <c r="D2488" t="s">
        <v>307</v>
      </c>
      <c r="E2488">
        <v>28</v>
      </c>
      <c r="F2488">
        <v>542</v>
      </c>
      <c r="G2488">
        <v>516</v>
      </c>
      <c r="H2488">
        <v>437</v>
      </c>
      <c r="I2488">
        <v>428</v>
      </c>
      <c r="J2488">
        <v>413</v>
      </c>
      <c r="K2488">
        <v>425</v>
      </c>
      <c r="L2488">
        <v>437</v>
      </c>
      <c r="M2488">
        <v>514</v>
      </c>
      <c r="N2488">
        <v>517</v>
      </c>
      <c r="O2488">
        <v>394</v>
      </c>
      <c r="P2488">
        <v>493</v>
      </c>
      <c r="Q2488">
        <v>463</v>
      </c>
      <c r="R2488">
        <v>520</v>
      </c>
      <c r="S2488">
        <v>559</v>
      </c>
      <c r="T2488">
        <v>522</v>
      </c>
      <c r="U2488">
        <v>546</v>
      </c>
      <c r="V2488">
        <v>521</v>
      </c>
      <c r="W2488">
        <v>546</v>
      </c>
      <c r="X2488">
        <v>584</v>
      </c>
      <c r="Y2488">
        <v>607</v>
      </c>
    </row>
    <row r="2489" spans="1:25" x14ac:dyDescent="0.3">
      <c r="A2489" t="s">
        <v>2</v>
      </c>
      <c r="B2489" t="s">
        <v>1</v>
      </c>
      <c r="C2489" t="s">
        <v>245</v>
      </c>
      <c r="D2489" t="s">
        <v>307</v>
      </c>
      <c r="E2489">
        <v>29</v>
      </c>
      <c r="F2489">
        <v>597</v>
      </c>
      <c r="G2489">
        <v>548</v>
      </c>
      <c r="H2489">
        <v>508</v>
      </c>
      <c r="I2489">
        <v>455</v>
      </c>
      <c r="J2489">
        <v>436</v>
      </c>
      <c r="K2489">
        <v>411</v>
      </c>
      <c r="L2489">
        <v>442</v>
      </c>
      <c r="M2489">
        <v>435</v>
      </c>
      <c r="N2489">
        <v>532</v>
      </c>
      <c r="O2489">
        <v>535</v>
      </c>
      <c r="P2489">
        <v>399</v>
      </c>
      <c r="Q2489">
        <v>507</v>
      </c>
      <c r="R2489">
        <v>473</v>
      </c>
      <c r="S2489">
        <v>525</v>
      </c>
      <c r="T2489">
        <v>597</v>
      </c>
      <c r="U2489">
        <v>533</v>
      </c>
      <c r="V2489">
        <v>560</v>
      </c>
      <c r="W2489">
        <v>526</v>
      </c>
      <c r="X2489">
        <v>558</v>
      </c>
      <c r="Y2489">
        <v>582</v>
      </c>
    </row>
    <row r="2490" spans="1:25" x14ac:dyDescent="0.3">
      <c r="A2490" t="s">
        <v>2</v>
      </c>
      <c r="B2490" t="s">
        <v>1</v>
      </c>
      <c r="C2490" t="s">
        <v>245</v>
      </c>
      <c r="D2490" t="s">
        <v>307</v>
      </c>
      <c r="E2490">
        <v>30</v>
      </c>
      <c r="F2490">
        <v>653</v>
      </c>
      <c r="G2490">
        <v>618</v>
      </c>
      <c r="H2490">
        <v>576</v>
      </c>
      <c r="I2490">
        <v>519</v>
      </c>
      <c r="J2490">
        <v>458</v>
      </c>
      <c r="K2490">
        <v>456</v>
      </c>
      <c r="L2490">
        <v>417</v>
      </c>
      <c r="M2490">
        <v>447</v>
      </c>
      <c r="N2490">
        <v>445</v>
      </c>
      <c r="O2490">
        <v>529</v>
      </c>
      <c r="P2490">
        <v>535</v>
      </c>
      <c r="Q2490">
        <v>411</v>
      </c>
      <c r="R2490">
        <v>513</v>
      </c>
      <c r="S2490">
        <v>460</v>
      </c>
      <c r="T2490">
        <v>540</v>
      </c>
      <c r="U2490">
        <v>587</v>
      </c>
      <c r="V2490">
        <v>552</v>
      </c>
      <c r="W2490">
        <v>554</v>
      </c>
      <c r="X2490">
        <v>539</v>
      </c>
      <c r="Y2490">
        <v>557</v>
      </c>
    </row>
    <row r="2491" spans="1:25" x14ac:dyDescent="0.3">
      <c r="A2491" t="s">
        <v>2</v>
      </c>
      <c r="B2491" t="s">
        <v>1</v>
      </c>
      <c r="C2491" t="s">
        <v>245</v>
      </c>
      <c r="D2491" t="s">
        <v>307</v>
      </c>
      <c r="E2491">
        <v>31</v>
      </c>
      <c r="F2491">
        <v>686</v>
      </c>
      <c r="G2491">
        <v>657</v>
      </c>
      <c r="H2491">
        <v>637</v>
      </c>
      <c r="I2491">
        <v>584</v>
      </c>
      <c r="J2491">
        <v>524</v>
      </c>
      <c r="K2491">
        <v>464</v>
      </c>
      <c r="L2491">
        <v>456</v>
      </c>
      <c r="M2491">
        <v>418</v>
      </c>
      <c r="N2491">
        <v>454</v>
      </c>
      <c r="O2491">
        <v>446</v>
      </c>
      <c r="P2491">
        <v>550</v>
      </c>
      <c r="Q2491">
        <v>534</v>
      </c>
      <c r="R2491">
        <v>435</v>
      </c>
      <c r="S2491">
        <v>535</v>
      </c>
      <c r="T2491">
        <v>434</v>
      </c>
      <c r="U2491">
        <v>554</v>
      </c>
      <c r="V2491">
        <v>586</v>
      </c>
      <c r="W2491">
        <v>566</v>
      </c>
      <c r="X2491">
        <v>570</v>
      </c>
      <c r="Y2491">
        <v>556</v>
      </c>
    </row>
    <row r="2492" spans="1:25" x14ac:dyDescent="0.3">
      <c r="A2492" t="s">
        <v>2</v>
      </c>
      <c r="B2492" t="s">
        <v>1</v>
      </c>
      <c r="C2492" t="s">
        <v>245</v>
      </c>
      <c r="D2492" t="s">
        <v>307</v>
      </c>
      <c r="E2492">
        <v>32</v>
      </c>
      <c r="F2492">
        <v>758</v>
      </c>
      <c r="G2492">
        <v>688</v>
      </c>
      <c r="H2492">
        <v>674</v>
      </c>
      <c r="I2492">
        <v>638</v>
      </c>
      <c r="J2492">
        <v>611</v>
      </c>
      <c r="K2492">
        <v>530</v>
      </c>
      <c r="L2492">
        <v>476</v>
      </c>
      <c r="M2492">
        <v>480</v>
      </c>
      <c r="N2492">
        <v>418</v>
      </c>
      <c r="O2492">
        <v>471</v>
      </c>
      <c r="P2492">
        <v>455</v>
      </c>
      <c r="Q2492">
        <v>549</v>
      </c>
      <c r="R2492">
        <v>530</v>
      </c>
      <c r="S2492">
        <v>444</v>
      </c>
      <c r="T2492">
        <v>571</v>
      </c>
      <c r="U2492">
        <v>451</v>
      </c>
      <c r="V2492">
        <v>578</v>
      </c>
      <c r="W2492">
        <v>588</v>
      </c>
      <c r="X2492">
        <v>575</v>
      </c>
      <c r="Y2492">
        <v>580</v>
      </c>
    </row>
    <row r="2493" spans="1:25" x14ac:dyDescent="0.3">
      <c r="A2493" t="s">
        <v>2</v>
      </c>
      <c r="B2493" t="s">
        <v>1</v>
      </c>
      <c r="C2493" t="s">
        <v>245</v>
      </c>
      <c r="D2493" t="s">
        <v>307</v>
      </c>
      <c r="E2493">
        <v>33</v>
      </c>
      <c r="F2493">
        <v>746</v>
      </c>
      <c r="G2493">
        <v>760</v>
      </c>
      <c r="H2493">
        <v>700</v>
      </c>
      <c r="I2493">
        <v>687</v>
      </c>
      <c r="J2493">
        <v>652</v>
      </c>
      <c r="K2493">
        <v>614</v>
      </c>
      <c r="L2493">
        <v>525</v>
      </c>
      <c r="M2493">
        <v>491</v>
      </c>
      <c r="N2493">
        <v>484</v>
      </c>
      <c r="O2493">
        <v>440</v>
      </c>
      <c r="P2493">
        <v>480</v>
      </c>
      <c r="Q2493">
        <v>477</v>
      </c>
      <c r="R2493">
        <v>562</v>
      </c>
      <c r="S2493">
        <v>546</v>
      </c>
      <c r="T2493">
        <v>465</v>
      </c>
      <c r="U2493">
        <v>602</v>
      </c>
      <c r="V2493">
        <v>483</v>
      </c>
      <c r="W2493">
        <v>581</v>
      </c>
      <c r="X2493">
        <v>604</v>
      </c>
      <c r="Y2493">
        <v>591</v>
      </c>
    </row>
    <row r="2494" spans="1:25" x14ac:dyDescent="0.3">
      <c r="A2494" t="s">
        <v>2</v>
      </c>
      <c r="B2494" t="s">
        <v>1</v>
      </c>
      <c r="C2494" t="s">
        <v>245</v>
      </c>
      <c r="D2494" t="s">
        <v>307</v>
      </c>
      <c r="E2494">
        <v>34</v>
      </c>
      <c r="F2494">
        <v>770</v>
      </c>
      <c r="G2494">
        <v>747</v>
      </c>
      <c r="H2494">
        <v>766</v>
      </c>
      <c r="I2494">
        <v>703</v>
      </c>
      <c r="J2494">
        <v>712</v>
      </c>
      <c r="K2494">
        <v>648</v>
      </c>
      <c r="L2494">
        <v>637</v>
      </c>
      <c r="M2494">
        <v>532</v>
      </c>
      <c r="N2494">
        <v>494</v>
      </c>
      <c r="O2494">
        <v>496</v>
      </c>
      <c r="P2494">
        <v>448</v>
      </c>
      <c r="Q2494">
        <v>469</v>
      </c>
      <c r="R2494">
        <v>477</v>
      </c>
      <c r="S2494">
        <v>574</v>
      </c>
      <c r="T2494">
        <v>565</v>
      </c>
      <c r="U2494">
        <v>478</v>
      </c>
      <c r="V2494">
        <v>613</v>
      </c>
      <c r="W2494">
        <v>489</v>
      </c>
      <c r="X2494">
        <v>601</v>
      </c>
      <c r="Y2494">
        <v>610</v>
      </c>
    </row>
    <row r="2495" spans="1:25" x14ac:dyDescent="0.3">
      <c r="A2495" t="s">
        <v>2</v>
      </c>
      <c r="B2495" t="s">
        <v>1</v>
      </c>
      <c r="C2495" t="s">
        <v>245</v>
      </c>
      <c r="D2495" t="s">
        <v>307</v>
      </c>
      <c r="E2495">
        <v>35</v>
      </c>
      <c r="F2495">
        <v>736</v>
      </c>
      <c r="G2495">
        <v>773</v>
      </c>
      <c r="H2495">
        <v>767</v>
      </c>
      <c r="I2495">
        <v>771</v>
      </c>
      <c r="J2495">
        <v>709</v>
      </c>
      <c r="K2495">
        <v>733</v>
      </c>
      <c r="L2495">
        <v>654</v>
      </c>
      <c r="M2495">
        <v>626</v>
      </c>
      <c r="N2495">
        <v>535</v>
      </c>
      <c r="O2495">
        <v>489</v>
      </c>
      <c r="P2495">
        <v>497</v>
      </c>
      <c r="Q2495">
        <v>459</v>
      </c>
      <c r="R2495">
        <v>468</v>
      </c>
      <c r="S2495">
        <v>500</v>
      </c>
      <c r="T2495">
        <v>586</v>
      </c>
      <c r="U2495">
        <v>591</v>
      </c>
      <c r="V2495">
        <v>486</v>
      </c>
      <c r="W2495">
        <v>623</v>
      </c>
      <c r="X2495">
        <v>492</v>
      </c>
      <c r="Y2495">
        <v>613</v>
      </c>
    </row>
    <row r="2496" spans="1:25" x14ac:dyDescent="0.3">
      <c r="A2496" t="s">
        <v>2</v>
      </c>
      <c r="B2496" t="s">
        <v>1</v>
      </c>
      <c r="C2496" t="s">
        <v>245</v>
      </c>
      <c r="D2496" t="s">
        <v>307</v>
      </c>
      <c r="E2496">
        <v>36</v>
      </c>
      <c r="F2496">
        <v>740</v>
      </c>
      <c r="G2496">
        <v>773</v>
      </c>
      <c r="H2496">
        <v>802</v>
      </c>
      <c r="I2496">
        <v>781</v>
      </c>
      <c r="J2496">
        <v>773</v>
      </c>
      <c r="K2496">
        <v>719</v>
      </c>
      <c r="L2496">
        <v>748</v>
      </c>
      <c r="M2496">
        <v>658</v>
      </c>
      <c r="N2496">
        <v>628</v>
      </c>
      <c r="O2496">
        <v>537</v>
      </c>
      <c r="P2496">
        <v>489</v>
      </c>
      <c r="Q2496">
        <v>502</v>
      </c>
      <c r="R2496">
        <v>468</v>
      </c>
      <c r="S2496">
        <v>485</v>
      </c>
      <c r="T2496">
        <v>510</v>
      </c>
      <c r="U2496">
        <v>589</v>
      </c>
      <c r="V2496">
        <v>595</v>
      </c>
      <c r="W2496">
        <v>506</v>
      </c>
      <c r="X2496">
        <v>634</v>
      </c>
      <c r="Y2496">
        <v>524</v>
      </c>
    </row>
    <row r="2497" spans="1:25" x14ac:dyDescent="0.3">
      <c r="A2497" t="s">
        <v>2</v>
      </c>
      <c r="B2497" t="s">
        <v>1</v>
      </c>
      <c r="C2497" t="s">
        <v>245</v>
      </c>
      <c r="D2497" t="s">
        <v>307</v>
      </c>
      <c r="E2497">
        <v>37</v>
      </c>
      <c r="F2497">
        <v>732</v>
      </c>
      <c r="G2497">
        <v>756</v>
      </c>
      <c r="H2497">
        <v>778</v>
      </c>
      <c r="I2497">
        <v>823</v>
      </c>
      <c r="J2497">
        <v>792</v>
      </c>
      <c r="K2497">
        <v>785</v>
      </c>
      <c r="L2497">
        <v>735</v>
      </c>
      <c r="M2497">
        <v>749</v>
      </c>
      <c r="N2497">
        <v>679</v>
      </c>
      <c r="O2497">
        <v>629</v>
      </c>
      <c r="P2497">
        <v>532</v>
      </c>
      <c r="Q2497">
        <v>514</v>
      </c>
      <c r="R2497">
        <v>502</v>
      </c>
      <c r="S2497">
        <v>464</v>
      </c>
      <c r="T2497">
        <v>495</v>
      </c>
      <c r="U2497">
        <v>515</v>
      </c>
      <c r="V2497">
        <v>592</v>
      </c>
      <c r="W2497">
        <v>615</v>
      </c>
      <c r="X2497">
        <v>518</v>
      </c>
      <c r="Y2497">
        <v>652</v>
      </c>
    </row>
    <row r="2498" spans="1:25" x14ac:dyDescent="0.3">
      <c r="A2498" t="s">
        <v>2</v>
      </c>
      <c r="B2498" t="s">
        <v>1</v>
      </c>
      <c r="C2498" t="s">
        <v>245</v>
      </c>
      <c r="D2498" t="s">
        <v>307</v>
      </c>
      <c r="E2498">
        <v>38</v>
      </c>
      <c r="F2498">
        <v>731</v>
      </c>
      <c r="G2498">
        <v>769</v>
      </c>
      <c r="H2498">
        <v>770</v>
      </c>
      <c r="I2498">
        <v>797</v>
      </c>
      <c r="J2498">
        <v>837</v>
      </c>
      <c r="K2498">
        <v>778</v>
      </c>
      <c r="L2498">
        <v>790</v>
      </c>
      <c r="M2498">
        <v>736</v>
      </c>
      <c r="N2498">
        <v>763</v>
      </c>
      <c r="O2498">
        <v>672</v>
      </c>
      <c r="P2498">
        <v>638</v>
      </c>
      <c r="Q2498">
        <v>533</v>
      </c>
      <c r="R2498">
        <v>523</v>
      </c>
      <c r="S2498">
        <v>520</v>
      </c>
      <c r="T2498">
        <v>471</v>
      </c>
      <c r="U2498">
        <v>505</v>
      </c>
      <c r="V2498">
        <v>518</v>
      </c>
      <c r="W2498">
        <v>616</v>
      </c>
      <c r="X2498">
        <v>639</v>
      </c>
      <c r="Y2498">
        <v>527</v>
      </c>
    </row>
    <row r="2499" spans="1:25" x14ac:dyDescent="0.3">
      <c r="A2499" t="s">
        <v>2</v>
      </c>
      <c r="B2499" t="s">
        <v>1</v>
      </c>
      <c r="C2499" t="s">
        <v>245</v>
      </c>
      <c r="D2499" t="s">
        <v>307</v>
      </c>
      <c r="E2499">
        <v>39</v>
      </c>
      <c r="F2499">
        <v>762</v>
      </c>
      <c r="G2499">
        <v>749</v>
      </c>
      <c r="H2499">
        <v>775</v>
      </c>
      <c r="I2499">
        <v>777</v>
      </c>
      <c r="J2499">
        <v>800</v>
      </c>
      <c r="K2499">
        <v>834</v>
      </c>
      <c r="L2499">
        <v>779</v>
      </c>
      <c r="M2499">
        <v>779</v>
      </c>
      <c r="N2499">
        <v>729</v>
      </c>
      <c r="O2499">
        <v>762</v>
      </c>
      <c r="P2499">
        <v>681</v>
      </c>
      <c r="Q2499">
        <v>641</v>
      </c>
      <c r="R2499">
        <v>545</v>
      </c>
      <c r="S2499">
        <v>523</v>
      </c>
      <c r="T2499">
        <v>545</v>
      </c>
      <c r="U2499">
        <v>492</v>
      </c>
      <c r="V2499">
        <v>514</v>
      </c>
      <c r="W2499">
        <v>524</v>
      </c>
      <c r="X2499">
        <v>618</v>
      </c>
      <c r="Y2499">
        <v>641</v>
      </c>
    </row>
    <row r="2500" spans="1:25" x14ac:dyDescent="0.3">
      <c r="A2500" t="s">
        <v>2</v>
      </c>
      <c r="B2500" t="s">
        <v>1</v>
      </c>
      <c r="C2500" t="s">
        <v>245</v>
      </c>
      <c r="D2500" t="s">
        <v>307</v>
      </c>
      <c r="E2500">
        <v>40</v>
      </c>
      <c r="F2500">
        <v>754</v>
      </c>
      <c r="G2500">
        <v>776</v>
      </c>
      <c r="H2500">
        <v>763</v>
      </c>
      <c r="I2500">
        <v>788</v>
      </c>
      <c r="J2500">
        <v>781</v>
      </c>
      <c r="K2500">
        <v>804</v>
      </c>
      <c r="L2500">
        <v>820</v>
      </c>
      <c r="M2500">
        <v>769</v>
      </c>
      <c r="N2500">
        <v>782</v>
      </c>
      <c r="O2500">
        <v>734</v>
      </c>
      <c r="P2500">
        <v>761</v>
      </c>
      <c r="Q2500">
        <v>701</v>
      </c>
      <c r="R2500">
        <v>651</v>
      </c>
      <c r="S2500">
        <v>559</v>
      </c>
      <c r="T2500">
        <v>544</v>
      </c>
      <c r="U2500">
        <v>538</v>
      </c>
      <c r="V2500">
        <v>499</v>
      </c>
      <c r="W2500">
        <v>514</v>
      </c>
      <c r="X2500">
        <v>534</v>
      </c>
      <c r="Y2500">
        <v>649</v>
      </c>
    </row>
    <row r="2501" spans="1:25" x14ac:dyDescent="0.3">
      <c r="A2501" t="s">
        <v>2</v>
      </c>
      <c r="B2501" t="s">
        <v>1</v>
      </c>
      <c r="C2501" t="s">
        <v>245</v>
      </c>
      <c r="D2501" t="s">
        <v>307</v>
      </c>
      <c r="E2501">
        <v>41</v>
      </c>
      <c r="F2501">
        <v>732</v>
      </c>
      <c r="G2501">
        <v>764</v>
      </c>
      <c r="H2501">
        <v>788</v>
      </c>
      <c r="I2501">
        <v>785</v>
      </c>
      <c r="J2501">
        <v>805</v>
      </c>
      <c r="K2501">
        <v>789</v>
      </c>
      <c r="L2501">
        <v>810</v>
      </c>
      <c r="M2501">
        <v>816</v>
      </c>
      <c r="N2501">
        <v>757</v>
      </c>
      <c r="O2501">
        <v>777</v>
      </c>
      <c r="P2501">
        <v>732</v>
      </c>
      <c r="Q2501">
        <v>788</v>
      </c>
      <c r="R2501">
        <v>713</v>
      </c>
      <c r="S2501">
        <v>666</v>
      </c>
      <c r="T2501">
        <v>571</v>
      </c>
      <c r="U2501">
        <v>563</v>
      </c>
      <c r="V2501">
        <v>547</v>
      </c>
      <c r="W2501">
        <v>505</v>
      </c>
      <c r="X2501">
        <v>527</v>
      </c>
      <c r="Y2501">
        <v>548</v>
      </c>
    </row>
    <row r="2502" spans="1:25" x14ac:dyDescent="0.3">
      <c r="A2502" t="s">
        <v>2</v>
      </c>
      <c r="B2502" t="s">
        <v>1</v>
      </c>
      <c r="C2502" t="s">
        <v>245</v>
      </c>
      <c r="D2502" t="s">
        <v>307</v>
      </c>
      <c r="E2502">
        <v>42</v>
      </c>
      <c r="F2502">
        <v>693</v>
      </c>
      <c r="G2502">
        <v>772</v>
      </c>
      <c r="H2502">
        <v>784</v>
      </c>
      <c r="I2502">
        <v>797</v>
      </c>
      <c r="J2502">
        <v>792</v>
      </c>
      <c r="K2502">
        <v>801</v>
      </c>
      <c r="L2502">
        <v>798</v>
      </c>
      <c r="M2502">
        <v>818</v>
      </c>
      <c r="N2502">
        <v>822</v>
      </c>
      <c r="O2502">
        <v>748</v>
      </c>
      <c r="P2502">
        <v>768</v>
      </c>
      <c r="Q2502">
        <v>743</v>
      </c>
      <c r="R2502">
        <v>787</v>
      </c>
      <c r="S2502">
        <v>719</v>
      </c>
      <c r="T2502">
        <v>664</v>
      </c>
      <c r="U2502">
        <v>592</v>
      </c>
      <c r="V2502">
        <v>564</v>
      </c>
      <c r="W2502">
        <v>550</v>
      </c>
      <c r="X2502">
        <v>518</v>
      </c>
      <c r="Y2502">
        <v>547</v>
      </c>
    </row>
    <row r="2503" spans="1:25" x14ac:dyDescent="0.3">
      <c r="A2503" t="s">
        <v>2</v>
      </c>
      <c r="B2503" t="s">
        <v>1</v>
      </c>
      <c r="C2503" t="s">
        <v>245</v>
      </c>
      <c r="D2503" t="s">
        <v>307</v>
      </c>
      <c r="E2503">
        <v>43</v>
      </c>
      <c r="F2503">
        <v>681</v>
      </c>
      <c r="G2503">
        <v>702</v>
      </c>
      <c r="H2503">
        <v>788</v>
      </c>
      <c r="I2503">
        <v>797</v>
      </c>
      <c r="J2503">
        <v>803</v>
      </c>
      <c r="K2503">
        <v>806</v>
      </c>
      <c r="L2503">
        <v>787</v>
      </c>
      <c r="M2503">
        <v>798</v>
      </c>
      <c r="N2503">
        <v>840</v>
      </c>
      <c r="O2503">
        <v>819</v>
      </c>
      <c r="P2503">
        <v>751</v>
      </c>
      <c r="Q2503">
        <v>786</v>
      </c>
      <c r="R2503">
        <v>759</v>
      </c>
      <c r="S2503">
        <v>763</v>
      </c>
      <c r="T2503">
        <v>727</v>
      </c>
      <c r="U2503">
        <v>671</v>
      </c>
      <c r="V2503">
        <v>603</v>
      </c>
      <c r="W2503">
        <v>565</v>
      </c>
      <c r="X2503">
        <v>544</v>
      </c>
      <c r="Y2503">
        <v>528</v>
      </c>
    </row>
    <row r="2504" spans="1:25" x14ac:dyDescent="0.3">
      <c r="A2504" t="s">
        <v>2</v>
      </c>
      <c r="B2504" t="s">
        <v>1</v>
      </c>
      <c r="C2504" t="s">
        <v>245</v>
      </c>
      <c r="D2504" t="s">
        <v>307</v>
      </c>
      <c r="E2504">
        <v>44</v>
      </c>
      <c r="F2504">
        <v>686</v>
      </c>
      <c r="G2504">
        <v>704</v>
      </c>
      <c r="H2504">
        <v>707</v>
      </c>
      <c r="I2504">
        <v>809</v>
      </c>
      <c r="J2504">
        <v>805</v>
      </c>
      <c r="K2504">
        <v>789</v>
      </c>
      <c r="L2504">
        <v>790</v>
      </c>
      <c r="M2504">
        <v>787</v>
      </c>
      <c r="N2504">
        <v>804</v>
      </c>
      <c r="O2504">
        <v>845</v>
      </c>
      <c r="P2504">
        <v>818</v>
      </c>
      <c r="Q2504">
        <v>750</v>
      </c>
      <c r="R2504">
        <v>783</v>
      </c>
      <c r="S2504">
        <v>789</v>
      </c>
      <c r="T2504">
        <v>799</v>
      </c>
      <c r="U2504">
        <v>733</v>
      </c>
      <c r="V2504">
        <v>678</v>
      </c>
      <c r="W2504">
        <v>618</v>
      </c>
      <c r="X2504">
        <v>571</v>
      </c>
      <c r="Y2504">
        <v>546</v>
      </c>
    </row>
    <row r="2505" spans="1:25" x14ac:dyDescent="0.3">
      <c r="A2505" t="s">
        <v>2</v>
      </c>
      <c r="B2505" t="s">
        <v>1</v>
      </c>
      <c r="C2505" t="s">
        <v>245</v>
      </c>
      <c r="D2505" t="s">
        <v>307</v>
      </c>
      <c r="E2505">
        <v>45</v>
      </c>
      <c r="F2505">
        <v>647</v>
      </c>
      <c r="G2505">
        <v>690</v>
      </c>
      <c r="H2505">
        <v>699</v>
      </c>
      <c r="I2505">
        <v>720</v>
      </c>
      <c r="J2505">
        <v>821</v>
      </c>
      <c r="K2505">
        <v>806</v>
      </c>
      <c r="L2505">
        <v>795</v>
      </c>
      <c r="M2505">
        <v>796</v>
      </c>
      <c r="N2505">
        <v>789</v>
      </c>
      <c r="O2505">
        <v>816</v>
      </c>
      <c r="P2505">
        <v>822</v>
      </c>
      <c r="Q2505">
        <v>807</v>
      </c>
      <c r="R2505">
        <v>748</v>
      </c>
      <c r="S2505">
        <v>789</v>
      </c>
      <c r="T2505">
        <v>802</v>
      </c>
      <c r="U2505">
        <v>797</v>
      </c>
      <c r="V2505">
        <v>741</v>
      </c>
      <c r="W2505">
        <v>691</v>
      </c>
      <c r="X2505">
        <v>617</v>
      </c>
      <c r="Y2505">
        <v>587</v>
      </c>
    </row>
    <row r="2506" spans="1:25" x14ac:dyDescent="0.3">
      <c r="A2506" t="s">
        <v>2</v>
      </c>
      <c r="B2506" t="s">
        <v>1</v>
      </c>
      <c r="C2506" t="s">
        <v>245</v>
      </c>
      <c r="D2506" t="s">
        <v>307</v>
      </c>
      <c r="E2506">
        <v>46</v>
      </c>
      <c r="F2506">
        <v>660</v>
      </c>
      <c r="G2506">
        <v>651</v>
      </c>
      <c r="H2506">
        <v>691</v>
      </c>
      <c r="I2506">
        <v>710</v>
      </c>
      <c r="J2506">
        <v>711</v>
      </c>
      <c r="K2506">
        <v>830</v>
      </c>
      <c r="L2506">
        <v>807</v>
      </c>
      <c r="M2506">
        <v>799</v>
      </c>
      <c r="N2506">
        <v>796</v>
      </c>
      <c r="O2506">
        <v>789</v>
      </c>
      <c r="P2506">
        <v>836</v>
      </c>
      <c r="Q2506">
        <v>830</v>
      </c>
      <c r="R2506">
        <v>810</v>
      </c>
      <c r="S2506">
        <v>747</v>
      </c>
      <c r="T2506">
        <v>787</v>
      </c>
      <c r="U2506">
        <v>812</v>
      </c>
      <c r="V2506">
        <v>792</v>
      </c>
      <c r="W2506">
        <v>749</v>
      </c>
      <c r="X2506">
        <v>696</v>
      </c>
      <c r="Y2506">
        <v>628</v>
      </c>
    </row>
    <row r="2507" spans="1:25" x14ac:dyDescent="0.3">
      <c r="A2507" t="s">
        <v>2</v>
      </c>
      <c r="B2507" t="s">
        <v>1</v>
      </c>
      <c r="C2507" t="s">
        <v>245</v>
      </c>
      <c r="D2507" t="s">
        <v>307</v>
      </c>
      <c r="E2507">
        <v>47</v>
      </c>
      <c r="F2507">
        <v>656</v>
      </c>
      <c r="G2507">
        <v>673</v>
      </c>
      <c r="H2507">
        <v>670</v>
      </c>
      <c r="I2507">
        <v>694</v>
      </c>
      <c r="J2507">
        <v>721</v>
      </c>
      <c r="K2507">
        <v>718</v>
      </c>
      <c r="L2507">
        <v>834</v>
      </c>
      <c r="M2507">
        <v>805</v>
      </c>
      <c r="N2507">
        <v>799</v>
      </c>
      <c r="O2507">
        <v>802</v>
      </c>
      <c r="P2507">
        <v>787</v>
      </c>
      <c r="Q2507">
        <v>845</v>
      </c>
      <c r="R2507">
        <v>847</v>
      </c>
      <c r="S2507">
        <v>827</v>
      </c>
      <c r="T2507">
        <v>757</v>
      </c>
      <c r="U2507">
        <v>777</v>
      </c>
      <c r="V2507">
        <v>819</v>
      </c>
      <c r="W2507">
        <v>803</v>
      </c>
      <c r="X2507">
        <v>765</v>
      </c>
      <c r="Y2507">
        <v>701</v>
      </c>
    </row>
    <row r="2508" spans="1:25" x14ac:dyDescent="0.3">
      <c r="A2508" t="s">
        <v>2</v>
      </c>
      <c r="B2508" t="s">
        <v>1</v>
      </c>
      <c r="C2508" t="s">
        <v>245</v>
      </c>
      <c r="D2508" t="s">
        <v>307</v>
      </c>
      <c r="E2508">
        <v>48</v>
      </c>
      <c r="F2508">
        <v>668</v>
      </c>
      <c r="G2508">
        <v>661</v>
      </c>
      <c r="H2508">
        <v>682</v>
      </c>
      <c r="I2508">
        <v>682</v>
      </c>
      <c r="J2508">
        <v>704</v>
      </c>
      <c r="K2508">
        <v>734</v>
      </c>
      <c r="L2508">
        <v>715</v>
      </c>
      <c r="M2508">
        <v>833</v>
      </c>
      <c r="N2508">
        <v>824</v>
      </c>
      <c r="O2508">
        <v>804</v>
      </c>
      <c r="P2508">
        <v>800</v>
      </c>
      <c r="Q2508">
        <v>773</v>
      </c>
      <c r="R2508">
        <v>850</v>
      </c>
      <c r="S2508">
        <v>858</v>
      </c>
      <c r="T2508">
        <v>830</v>
      </c>
      <c r="U2508">
        <v>775</v>
      </c>
      <c r="V2508">
        <v>772</v>
      </c>
      <c r="W2508">
        <v>819</v>
      </c>
      <c r="X2508">
        <v>803</v>
      </c>
      <c r="Y2508">
        <v>785</v>
      </c>
    </row>
    <row r="2509" spans="1:25" x14ac:dyDescent="0.3">
      <c r="A2509" t="s">
        <v>2</v>
      </c>
      <c r="B2509" t="s">
        <v>1</v>
      </c>
      <c r="C2509" t="s">
        <v>245</v>
      </c>
      <c r="D2509" t="s">
        <v>307</v>
      </c>
      <c r="E2509">
        <v>49</v>
      </c>
      <c r="F2509">
        <v>644</v>
      </c>
      <c r="G2509">
        <v>680</v>
      </c>
      <c r="H2509">
        <v>671</v>
      </c>
      <c r="I2509">
        <v>695</v>
      </c>
      <c r="J2509">
        <v>671</v>
      </c>
      <c r="K2509">
        <v>715</v>
      </c>
      <c r="L2509">
        <v>749</v>
      </c>
      <c r="M2509">
        <v>717</v>
      </c>
      <c r="N2509">
        <v>836</v>
      </c>
      <c r="O2509">
        <v>817</v>
      </c>
      <c r="P2509">
        <v>806</v>
      </c>
      <c r="Q2509">
        <v>789</v>
      </c>
      <c r="R2509">
        <v>779</v>
      </c>
      <c r="S2509">
        <v>861</v>
      </c>
      <c r="T2509">
        <v>864</v>
      </c>
      <c r="U2509">
        <v>830</v>
      </c>
      <c r="V2509">
        <v>777</v>
      </c>
      <c r="W2509">
        <v>775</v>
      </c>
      <c r="X2509">
        <v>826</v>
      </c>
      <c r="Y2509">
        <v>824</v>
      </c>
    </row>
    <row r="2510" spans="1:25" x14ac:dyDescent="0.3">
      <c r="A2510" t="s">
        <v>2</v>
      </c>
      <c r="B2510" t="s">
        <v>1</v>
      </c>
      <c r="C2510" t="s">
        <v>245</v>
      </c>
      <c r="D2510" t="s">
        <v>307</v>
      </c>
      <c r="E2510">
        <v>50</v>
      </c>
      <c r="F2510">
        <v>659</v>
      </c>
      <c r="G2510">
        <v>656</v>
      </c>
      <c r="H2510">
        <v>695</v>
      </c>
      <c r="I2510">
        <v>683</v>
      </c>
      <c r="J2510">
        <v>700</v>
      </c>
      <c r="K2510">
        <v>677</v>
      </c>
      <c r="L2510">
        <v>705</v>
      </c>
      <c r="M2510">
        <v>760</v>
      </c>
      <c r="N2510">
        <v>727</v>
      </c>
      <c r="O2510">
        <v>844</v>
      </c>
      <c r="P2510">
        <v>818</v>
      </c>
      <c r="Q2510">
        <v>801</v>
      </c>
      <c r="R2510">
        <v>810</v>
      </c>
      <c r="S2510">
        <v>761</v>
      </c>
      <c r="T2510">
        <v>860</v>
      </c>
      <c r="U2510">
        <v>867</v>
      </c>
      <c r="V2510">
        <v>830</v>
      </c>
      <c r="W2510">
        <v>789</v>
      </c>
      <c r="X2510">
        <v>774</v>
      </c>
      <c r="Y2510">
        <v>835</v>
      </c>
    </row>
    <row r="2511" spans="1:25" x14ac:dyDescent="0.3">
      <c r="A2511" t="s">
        <v>2</v>
      </c>
      <c r="B2511" t="s">
        <v>1</v>
      </c>
      <c r="C2511" t="s">
        <v>245</v>
      </c>
      <c r="D2511" t="s">
        <v>307</v>
      </c>
      <c r="E2511">
        <v>51</v>
      </c>
      <c r="F2511">
        <v>691</v>
      </c>
      <c r="G2511">
        <v>661</v>
      </c>
      <c r="H2511">
        <v>665</v>
      </c>
      <c r="I2511">
        <v>694</v>
      </c>
      <c r="J2511">
        <v>687</v>
      </c>
      <c r="K2511">
        <v>698</v>
      </c>
      <c r="L2511">
        <v>693</v>
      </c>
      <c r="M2511">
        <v>698</v>
      </c>
      <c r="N2511">
        <v>770</v>
      </c>
      <c r="O2511">
        <v>742</v>
      </c>
      <c r="P2511">
        <v>850</v>
      </c>
      <c r="Q2511">
        <v>825</v>
      </c>
      <c r="R2511">
        <v>812</v>
      </c>
      <c r="S2511">
        <v>827</v>
      </c>
      <c r="T2511">
        <v>783</v>
      </c>
      <c r="U2511">
        <v>873</v>
      </c>
      <c r="V2511">
        <v>879</v>
      </c>
      <c r="W2511">
        <v>841</v>
      </c>
      <c r="X2511">
        <v>806</v>
      </c>
      <c r="Y2511">
        <v>786</v>
      </c>
    </row>
    <row r="2512" spans="1:25" x14ac:dyDescent="0.3">
      <c r="A2512" t="s">
        <v>2</v>
      </c>
      <c r="B2512" t="s">
        <v>1</v>
      </c>
      <c r="C2512" t="s">
        <v>245</v>
      </c>
      <c r="D2512" t="s">
        <v>307</v>
      </c>
      <c r="E2512">
        <v>52</v>
      </c>
      <c r="F2512">
        <v>787</v>
      </c>
      <c r="G2512">
        <v>707</v>
      </c>
      <c r="H2512">
        <v>673</v>
      </c>
      <c r="I2512">
        <v>687</v>
      </c>
      <c r="J2512">
        <v>698</v>
      </c>
      <c r="K2512">
        <v>684</v>
      </c>
      <c r="L2512">
        <v>710</v>
      </c>
      <c r="M2512">
        <v>691</v>
      </c>
      <c r="N2512">
        <v>718</v>
      </c>
      <c r="O2512">
        <v>763</v>
      </c>
      <c r="P2512">
        <v>747</v>
      </c>
      <c r="Q2512">
        <v>857</v>
      </c>
      <c r="R2512">
        <v>832</v>
      </c>
      <c r="S2512">
        <v>825</v>
      </c>
      <c r="T2512">
        <v>844</v>
      </c>
      <c r="U2512">
        <v>813</v>
      </c>
      <c r="V2512">
        <v>881</v>
      </c>
      <c r="W2512">
        <v>888</v>
      </c>
      <c r="X2512">
        <v>868</v>
      </c>
      <c r="Y2512">
        <v>825</v>
      </c>
    </row>
    <row r="2513" spans="1:25" x14ac:dyDescent="0.3">
      <c r="A2513" t="s">
        <v>2</v>
      </c>
      <c r="B2513" t="s">
        <v>1</v>
      </c>
      <c r="C2513" t="s">
        <v>245</v>
      </c>
      <c r="D2513" t="s">
        <v>307</v>
      </c>
      <c r="E2513">
        <v>53</v>
      </c>
      <c r="F2513">
        <v>815</v>
      </c>
      <c r="G2513">
        <v>794</v>
      </c>
      <c r="H2513">
        <v>727</v>
      </c>
      <c r="I2513">
        <v>670</v>
      </c>
      <c r="J2513">
        <v>679</v>
      </c>
      <c r="K2513">
        <v>711</v>
      </c>
      <c r="L2513">
        <v>685</v>
      </c>
      <c r="M2513">
        <v>700</v>
      </c>
      <c r="N2513">
        <v>683</v>
      </c>
      <c r="O2513">
        <v>725</v>
      </c>
      <c r="P2513">
        <v>783</v>
      </c>
      <c r="Q2513">
        <v>749</v>
      </c>
      <c r="R2513">
        <v>856</v>
      </c>
      <c r="S2513">
        <v>839</v>
      </c>
      <c r="T2513">
        <v>827</v>
      </c>
      <c r="U2513">
        <v>851</v>
      </c>
      <c r="V2513">
        <v>829</v>
      </c>
      <c r="W2513">
        <v>885</v>
      </c>
      <c r="X2513">
        <v>898</v>
      </c>
      <c r="Y2513">
        <v>880</v>
      </c>
    </row>
    <row r="2514" spans="1:25" x14ac:dyDescent="0.3">
      <c r="A2514" t="s">
        <v>2</v>
      </c>
      <c r="B2514" t="s">
        <v>1</v>
      </c>
      <c r="C2514" t="s">
        <v>245</v>
      </c>
      <c r="D2514" t="s">
        <v>307</v>
      </c>
      <c r="E2514">
        <v>54</v>
      </c>
      <c r="F2514">
        <v>935</v>
      </c>
      <c r="G2514">
        <v>835</v>
      </c>
      <c r="H2514">
        <v>800</v>
      </c>
      <c r="I2514">
        <v>735</v>
      </c>
      <c r="J2514">
        <v>677</v>
      </c>
      <c r="K2514">
        <v>691</v>
      </c>
      <c r="L2514">
        <v>723</v>
      </c>
      <c r="M2514">
        <v>691</v>
      </c>
      <c r="N2514">
        <v>710</v>
      </c>
      <c r="O2514">
        <v>685</v>
      </c>
      <c r="P2514">
        <v>731</v>
      </c>
      <c r="Q2514">
        <v>786</v>
      </c>
      <c r="R2514">
        <v>765</v>
      </c>
      <c r="S2514">
        <v>863</v>
      </c>
      <c r="T2514">
        <v>845</v>
      </c>
      <c r="U2514">
        <v>850</v>
      </c>
      <c r="V2514">
        <v>849</v>
      </c>
      <c r="W2514">
        <v>839</v>
      </c>
      <c r="X2514">
        <v>899</v>
      </c>
      <c r="Y2514">
        <v>912</v>
      </c>
    </row>
    <row r="2515" spans="1:25" x14ac:dyDescent="0.3">
      <c r="A2515" t="s">
        <v>2</v>
      </c>
      <c r="B2515" t="s">
        <v>1</v>
      </c>
      <c r="C2515" t="s">
        <v>245</v>
      </c>
      <c r="D2515" t="s">
        <v>307</v>
      </c>
      <c r="E2515">
        <v>55</v>
      </c>
      <c r="F2515">
        <v>740</v>
      </c>
      <c r="G2515">
        <v>947</v>
      </c>
      <c r="H2515">
        <v>846</v>
      </c>
      <c r="I2515">
        <v>788</v>
      </c>
      <c r="J2515">
        <v>743</v>
      </c>
      <c r="K2515">
        <v>676</v>
      </c>
      <c r="L2515">
        <v>703</v>
      </c>
      <c r="M2515">
        <v>715</v>
      </c>
      <c r="N2515">
        <v>692</v>
      </c>
      <c r="O2515">
        <v>729</v>
      </c>
      <c r="P2515">
        <v>691</v>
      </c>
      <c r="Q2515">
        <v>733</v>
      </c>
      <c r="R2515">
        <v>798</v>
      </c>
      <c r="S2515">
        <v>776</v>
      </c>
      <c r="T2515">
        <v>881</v>
      </c>
      <c r="U2515">
        <v>861</v>
      </c>
      <c r="V2515">
        <v>869</v>
      </c>
      <c r="W2515">
        <v>864</v>
      </c>
      <c r="X2515">
        <v>869</v>
      </c>
      <c r="Y2515">
        <v>903</v>
      </c>
    </row>
    <row r="2516" spans="1:25" x14ac:dyDescent="0.3">
      <c r="A2516" t="s">
        <v>2</v>
      </c>
      <c r="B2516" t="s">
        <v>1</v>
      </c>
      <c r="C2516" t="s">
        <v>245</v>
      </c>
      <c r="D2516" t="s">
        <v>307</v>
      </c>
      <c r="E2516">
        <v>56</v>
      </c>
      <c r="F2516">
        <v>714</v>
      </c>
      <c r="G2516">
        <v>766</v>
      </c>
      <c r="H2516">
        <v>971</v>
      </c>
      <c r="I2516">
        <v>853</v>
      </c>
      <c r="J2516">
        <v>789</v>
      </c>
      <c r="K2516">
        <v>760</v>
      </c>
      <c r="L2516">
        <v>697</v>
      </c>
      <c r="M2516">
        <v>702</v>
      </c>
      <c r="N2516">
        <v>715</v>
      </c>
      <c r="O2516">
        <v>690</v>
      </c>
      <c r="P2516">
        <v>732</v>
      </c>
      <c r="Q2516">
        <v>684</v>
      </c>
      <c r="R2516">
        <v>727</v>
      </c>
      <c r="S2516">
        <v>820</v>
      </c>
      <c r="T2516">
        <v>791</v>
      </c>
      <c r="U2516">
        <v>897</v>
      </c>
      <c r="V2516">
        <v>877</v>
      </c>
      <c r="W2516">
        <v>888</v>
      </c>
      <c r="X2516">
        <v>895</v>
      </c>
      <c r="Y2516">
        <v>884</v>
      </c>
    </row>
    <row r="2517" spans="1:25" x14ac:dyDescent="0.3">
      <c r="A2517" t="s">
        <v>2</v>
      </c>
      <c r="B2517" t="s">
        <v>1</v>
      </c>
      <c r="C2517" t="s">
        <v>245</v>
      </c>
      <c r="D2517" t="s">
        <v>307</v>
      </c>
      <c r="E2517">
        <v>57</v>
      </c>
      <c r="F2517">
        <v>692</v>
      </c>
      <c r="G2517">
        <v>727</v>
      </c>
      <c r="H2517">
        <v>779</v>
      </c>
      <c r="I2517">
        <v>972</v>
      </c>
      <c r="J2517">
        <v>862</v>
      </c>
      <c r="K2517">
        <v>792</v>
      </c>
      <c r="L2517">
        <v>759</v>
      </c>
      <c r="M2517">
        <v>710</v>
      </c>
      <c r="N2517">
        <v>695</v>
      </c>
      <c r="O2517">
        <v>725</v>
      </c>
      <c r="P2517">
        <v>688</v>
      </c>
      <c r="Q2517">
        <v>734</v>
      </c>
      <c r="R2517">
        <v>700</v>
      </c>
      <c r="S2517">
        <v>730</v>
      </c>
      <c r="T2517">
        <v>827</v>
      </c>
      <c r="U2517">
        <v>785</v>
      </c>
      <c r="V2517">
        <v>906</v>
      </c>
      <c r="W2517">
        <v>887</v>
      </c>
      <c r="X2517">
        <v>885</v>
      </c>
      <c r="Y2517">
        <v>911</v>
      </c>
    </row>
    <row r="2518" spans="1:25" x14ac:dyDescent="0.3">
      <c r="A2518" t="s">
        <v>2</v>
      </c>
      <c r="B2518" t="s">
        <v>1</v>
      </c>
      <c r="C2518" t="s">
        <v>245</v>
      </c>
      <c r="D2518" t="s">
        <v>307</v>
      </c>
      <c r="E2518">
        <v>58</v>
      </c>
      <c r="F2518">
        <v>712</v>
      </c>
      <c r="G2518">
        <v>712</v>
      </c>
      <c r="H2518">
        <v>719</v>
      </c>
      <c r="I2518">
        <v>783</v>
      </c>
      <c r="J2518">
        <v>985</v>
      </c>
      <c r="K2518">
        <v>864</v>
      </c>
      <c r="L2518">
        <v>797</v>
      </c>
      <c r="M2518">
        <v>758</v>
      </c>
      <c r="N2518">
        <v>700</v>
      </c>
      <c r="O2518">
        <v>697</v>
      </c>
      <c r="P2518">
        <v>738</v>
      </c>
      <c r="Q2518">
        <v>694</v>
      </c>
      <c r="R2518">
        <v>743</v>
      </c>
      <c r="S2518">
        <v>701</v>
      </c>
      <c r="T2518">
        <v>737</v>
      </c>
      <c r="U2518">
        <v>832</v>
      </c>
      <c r="V2518">
        <v>798</v>
      </c>
      <c r="W2518">
        <v>897</v>
      </c>
      <c r="X2518">
        <v>912</v>
      </c>
      <c r="Y2518">
        <v>906</v>
      </c>
    </row>
    <row r="2519" spans="1:25" x14ac:dyDescent="0.3">
      <c r="A2519" t="s">
        <v>2</v>
      </c>
      <c r="B2519" t="s">
        <v>1</v>
      </c>
      <c r="C2519" t="s">
        <v>245</v>
      </c>
      <c r="D2519" t="s">
        <v>307</v>
      </c>
      <c r="E2519">
        <v>59</v>
      </c>
      <c r="F2519">
        <v>664</v>
      </c>
      <c r="G2519">
        <v>733</v>
      </c>
      <c r="H2519">
        <v>704</v>
      </c>
      <c r="I2519">
        <v>741</v>
      </c>
      <c r="J2519">
        <v>786</v>
      </c>
      <c r="K2519">
        <v>987</v>
      </c>
      <c r="L2519">
        <v>878</v>
      </c>
      <c r="M2519">
        <v>802</v>
      </c>
      <c r="N2519">
        <v>749</v>
      </c>
      <c r="O2519">
        <v>713</v>
      </c>
      <c r="P2519">
        <v>697</v>
      </c>
      <c r="Q2519">
        <v>749</v>
      </c>
      <c r="R2519">
        <v>705</v>
      </c>
      <c r="S2519">
        <v>754</v>
      </c>
      <c r="T2519">
        <v>713</v>
      </c>
      <c r="U2519">
        <v>755</v>
      </c>
      <c r="V2519">
        <v>848</v>
      </c>
      <c r="W2519">
        <v>808</v>
      </c>
      <c r="X2519">
        <v>910</v>
      </c>
      <c r="Y2519">
        <v>932</v>
      </c>
    </row>
    <row r="2520" spans="1:25" x14ac:dyDescent="0.3">
      <c r="A2520" t="s">
        <v>2</v>
      </c>
      <c r="B2520" t="s">
        <v>1</v>
      </c>
      <c r="C2520" t="s">
        <v>245</v>
      </c>
      <c r="D2520" t="s">
        <v>307</v>
      </c>
      <c r="E2520">
        <v>60</v>
      </c>
      <c r="F2520">
        <v>640</v>
      </c>
      <c r="G2520">
        <v>688</v>
      </c>
      <c r="H2520">
        <v>760</v>
      </c>
      <c r="I2520">
        <v>734</v>
      </c>
      <c r="J2520">
        <v>742</v>
      </c>
      <c r="K2520">
        <v>796</v>
      </c>
      <c r="L2520">
        <v>1007</v>
      </c>
      <c r="M2520">
        <v>884</v>
      </c>
      <c r="N2520">
        <v>808</v>
      </c>
      <c r="O2520">
        <v>739</v>
      </c>
      <c r="P2520">
        <v>720</v>
      </c>
      <c r="Q2520">
        <v>704</v>
      </c>
      <c r="R2520">
        <v>743</v>
      </c>
      <c r="S2520">
        <v>698</v>
      </c>
      <c r="T2520">
        <v>768</v>
      </c>
      <c r="U2520">
        <v>726</v>
      </c>
      <c r="V2520">
        <v>776</v>
      </c>
      <c r="W2520">
        <v>849</v>
      </c>
      <c r="X2520">
        <v>832</v>
      </c>
      <c r="Y2520">
        <v>942</v>
      </c>
    </row>
    <row r="2521" spans="1:25" x14ac:dyDescent="0.3">
      <c r="A2521" t="s">
        <v>2</v>
      </c>
      <c r="B2521" t="s">
        <v>1</v>
      </c>
      <c r="C2521" t="s">
        <v>245</v>
      </c>
      <c r="D2521" t="s">
        <v>307</v>
      </c>
      <c r="E2521">
        <v>61</v>
      </c>
      <c r="F2521">
        <v>704</v>
      </c>
      <c r="G2521">
        <v>660</v>
      </c>
      <c r="H2521">
        <v>714</v>
      </c>
      <c r="I2521">
        <v>774</v>
      </c>
      <c r="J2521">
        <v>752</v>
      </c>
      <c r="K2521">
        <v>737</v>
      </c>
      <c r="L2521">
        <v>805</v>
      </c>
      <c r="M2521">
        <v>1019</v>
      </c>
      <c r="N2521">
        <v>888</v>
      </c>
      <c r="O2521">
        <v>818</v>
      </c>
      <c r="P2521">
        <v>734</v>
      </c>
      <c r="Q2521">
        <v>725</v>
      </c>
      <c r="R2521">
        <v>721</v>
      </c>
      <c r="S2521">
        <v>750</v>
      </c>
      <c r="T2521">
        <v>696</v>
      </c>
      <c r="U2521">
        <v>759</v>
      </c>
      <c r="V2521">
        <v>721</v>
      </c>
      <c r="W2521">
        <v>784</v>
      </c>
      <c r="X2521">
        <v>875</v>
      </c>
      <c r="Y2521">
        <v>836</v>
      </c>
    </row>
    <row r="2522" spans="1:25" x14ac:dyDescent="0.3">
      <c r="A2522" t="s">
        <v>2</v>
      </c>
      <c r="B2522" t="s">
        <v>1</v>
      </c>
      <c r="C2522" t="s">
        <v>245</v>
      </c>
      <c r="D2522" t="s">
        <v>307</v>
      </c>
      <c r="E2522">
        <v>62</v>
      </c>
      <c r="F2522">
        <v>696</v>
      </c>
      <c r="G2522">
        <v>717</v>
      </c>
      <c r="H2522">
        <v>666</v>
      </c>
      <c r="I2522">
        <v>736</v>
      </c>
      <c r="J2522">
        <v>773</v>
      </c>
      <c r="K2522">
        <v>769</v>
      </c>
      <c r="L2522">
        <v>749</v>
      </c>
      <c r="M2522">
        <v>805</v>
      </c>
      <c r="N2522">
        <v>1005</v>
      </c>
      <c r="O2522">
        <v>890</v>
      </c>
      <c r="P2522">
        <v>820</v>
      </c>
      <c r="Q2522">
        <v>761</v>
      </c>
      <c r="R2522">
        <v>739</v>
      </c>
      <c r="S2522">
        <v>720</v>
      </c>
      <c r="T2522">
        <v>767</v>
      </c>
      <c r="U2522">
        <v>717</v>
      </c>
      <c r="V2522">
        <v>754</v>
      </c>
      <c r="W2522">
        <v>746</v>
      </c>
      <c r="X2522">
        <v>801</v>
      </c>
      <c r="Y2522">
        <v>889</v>
      </c>
    </row>
    <row r="2523" spans="1:25" x14ac:dyDescent="0.3">
      <c r="A2523" t="s">
        <v>2</v>
      </c>
      <c r="B2523" t="s">
        <v>1</v>
      </c>
      <c r="C2523" t="s">
        <v>245</v>
      </c>
      <c r="D2523" t="s">
        <v>307</v>
      </c>
      <c r="E2523">
        <v>63</v>
      </c>
      <c r="F2523">
        <v>713</v>
      </c>
      <c r="G2523">
        <v>712</v>
      </c>
      <c r="H2523">
        <v>734</v>
      </c>
      <c r="I2523">
        <v>687</v>
      </c>
      <c r="J2523">
        <v>762</v>
      </c>
      <c r="K2523">
        <v>780</v>
      </c>
      <c r="L2523">
        <v>786</v>
      </c>
      <c r="M2523">
        <v>755</v>
      </c>
      <c r="N2523">
        <v>808</v>
      </c>
      <c r="O2523">
        <v>1005</v>
      </c>
      <c r="P2523">
        <v>882</v>
      </c>
      <c r="Q2523">
        <v>825</v>
      </c>
      <c r="R2523">
        <v>760</v>
      </c>
      <c r="S2523">
        <v>729</v>
      </c>
      <c r="T2523">
        <v>716</v>
      </c>
      <c r="U2523">
        <v>783</v>
      </c>
      <c r="V2523">
        <v>741</v>
      </c>
      <c r="W2523">
        <v>776</v>
      </c>
      <c r="X2523">
        <v>760</v>
      </c>
      <c r="Y2523">
        <v>820</v>
      </c>
    </row>
    <row r="2524" spans="1:25" x14ac:dyDescent="0.3">
      <c r="A2524" t="s">
        <v>2</v>
      </c>
      <c r="B2524" t="s">
        <v>1</v>
      </c>
      <c r="C2524" t="s">
        <v>245</v>
      </c>
      <c r="D2524" t="s">
        <v>307</v>
      </c>
      <c r="E2524">
        <v>64</v>
      </c>
      <c r="F2524">
        <v>704</v>
      </c>
      <c r="G2524">
        <v>724</v>
      </c>
      <c r="H2524">
        <v>738</v>
      </c>
      <c r="I2524">
        <v>731</v>
      </c>
      <c r="J2524">
        <v>692</v>
      </c>
      <c r="K2524">
        <v>761</v>
      </c>
      <c r="L2524">
        <v>795</v>
      </c>
      <c r="M2524">
        <v>794</v>
      </c>
      <c r="N2524">
        <v>755</v>
      </c>
      <c r="O2524">
        <v>810</v>
      </c>
      <c r="P2524">
        <v>1007</v>
      </c>
      <c r="Q2524">
        <v>890</v>
      </c>
      <c r="R2524">
        <v>837</v>
      </c>
      <c r="S2524">
        <v>770</v>
      </c>
      <c r="T2524">
        <v>743</v>
      </c>
      <c r="U2524">
        <v>720</v>
      </c>
      <c r="V2524">
        <v>811</v>
      </c>
      <c r="W2524">
        <v>768</v>
      </c>
      <c r="X2524">
        <v>774</v>
      </c>
      <c r="Y2524">
        <v>787</v>
      </c>
    </row>
    <row r="2525" spans="1:25" x14ac:dyDescent="0.3">
      <c r="A2525" t="s">
        <v>2</v>
      </c>
      <c r="B2525" t="s">
        <v>1</v>
      </c>
      <c r="C2525" t="s">
        <v>245</v>
      </c>
      <c r="D2525" t="s">
        <v>307</v>
      </c>
      <c r="E2525">
        <v>65</v>
      </c>
      <c r="F2525">
        <v>781</v>
      </c>
      <c r="G2525">
        <v>697</v>
      </c>
      <c r="H2525">
        <v>727</v>
      </c>
      <c r="I2525">
        <v>741</v>
      </c>
      <c r="J2525">
        <v>731</v>
      </c>
      <c r="K2525">
        <v>696</v>
      </c>
      <c r="L2525">
        <v>750</v>
      </c>
      <c r="M2525">
        <v>790</v>
      </c>
      <c r="N2525">
        <v>788</v>
      </c>
      <c r="O2525">
        <v>746</v>
      </c>
      <c r="P2525">
        <v>820</v>
      </c>
      <c r="Q2525">
        <v>1003</v>
      </c>
      <c r="R2525">
        <v>892</v>
      </c>
      <c r="S2525">
        <v>851</v>
      </c>
      <c r="T2525">
        <v>773</v>
      </c>
      <c r="U2525">
        <v>758</v>
      </c>
      <c r="V2525">
        <v>740</v>
      </c>
      <c r="W2525">
        <v>826</v>
      </c>
      <c r="X2525">
        <v>789</v>
      </c>
      <c r="Y2525">
        <v>787</v>
      </c>
    </row>
    <row r="2526" spans="1:25" x14ac:dyDescent="0.3">
      <c r="A2526" t="s">
        <v>2</v>
      </c>
      <c r="B2526" t="s">
        <v>1</v>
      </c>
      <c r="C2526" t="s">
        <v>245</v>
      </c>
      <c r="D2526" t="s">
        <v>307</v>
      </c>
      <c r="E2526">
        <v>66</v>
      </c>
      <c r="F2526">
        <v>702</v>
      </c>
      <c r="G2526">
        <v>770</v>
      </c>
      <c r="H2526">
        <v>708</v>
      </c>
      <c r="I2526">
        <v>728</v>
      </c>
      <c r="J2526">
        <v>745</v>
      </c>
      <c r="K2526">
        <v>738</v>
      </c>
      <c r="L2526">
        <v>688</v>
      </c>
      <c r="M2526">
        <v>765</v>
      </c>
      <c r="N2526">
        <v>789</v>
      </c>
      <c r="O2526">
        <v>791</v>
      </c>
      <c r="P2526">
        <v>746</v>
      </c>
      <c r="Q2526">
        <v>820</v>
      </c>
      <c r="R2526">
        <v>1002</v>
      </c>
      <c r="S2526">
        <v>897</v>
      </c>
      <c r="T2526">
        <v>861</v>
      </c>
      <c r="U2526">
        <v>775</v>
      </c>
      <c r="V2526">
        <v>771</v>
      </c>
      <c r="W2526">
        <v>765</v>
      </c>
      <c r="X2526">
        <v>844</v>
      </c>
      <c r="Y2526">
        <v>806</v>
      </c>
    </row>
    <row r="2527" spans="1:25" x14ac:dyDescent="0.3">
      <c r="A2527" t="s">
        <v>2</v>
      </c>
      <c r="B2527" t="s">
        <v>1</v>
      </c>
      <c r="C2527" t="s">
        <v>245</v>
      </c>
      <c r="D2527" t="s">
        <v>307</v>
      </c>
      <c r="E2527">
        <v>67</v>
      </c>
      <c r="F2527">
        <v>689</v>
      </c>
      <c r="G2527">
        <v>705</v>
      </c>
      <c r="H2527">
        <v>772</v>
      </c>
      <c r="I2527">
        <v>710</v>
      </c>
      <c r="J2527">
        <v>713</v>
      </c>
      <c r="K2527">
        <v>747</v>
      </c>
      <c r="L2527">
        <v>732</v>
      </c>
      <c r="M2527">
        <v>687</v>
      </c>
      <c r="N2527">
        <v>752</v>
      </c>
      <c r="O2527">
        <v>788</v>
      </c>
      <c r="P2527">
        <v>776</v>
      </c>
      <c r="Q2527">
        <v>730</v>
      </c>
      <c r="R2527">
        <v>815</v>
      </c>
      <c r="S2527">
        <v>1012</v>
      </c>
      <c r="T2527">
        <v>903</v>
      </c>
      <c r="U2527">
        <v>868</v>
      </c>
      <c r="V2527">
        <v>791</v>
      </c>
      <c r="W2527">
        <v>779</v>
      </c>
      <c r="X2527">
        <v>769</v>
      </c>
      <c r="Y2527">
        <v>839</v>
      </c>
    </row>
    <row r="2528" spans="1:25" x14ac:dyDescent="0.3">
      <c r="A2528" t="s">
        <v>2</v>
      </c>
      <c r="B2528" t="s">
        <v>1</v>
      </c>
      <c r="C2528" t="s">
        <v>245</v>
      </c>
      <c r="D2528" t="s">
        <v>307</v>
      </c>
      <c r="E2528">
        <v>68</v>
      </c>
      <c r="F2528">
        <v>644</v>
      </c>
      <c r="G2528">
        <v>689</v>
      </c>
      <c r="H2528">
        <v>695</v>
      </c>
      <c r="I2528">
        <v>758</v>
      </c>
      <c r="J2528">
        <v>699</v>
      </c>
      <c r="K2528">
        <v>712</v>
      </c>
      <c r="L2528">
        <v>752</v>
      </c>
      <c r="M2528">
        <v>730</v>
      </c>
      <c r="N2528">
        <v>677</v>
      </c>
      <c r="O2528">
        <v>742</v>
      </c>
      <c r="P2528">
        <v>798</v>
      </c>
      <c r="Q2528">
        <v>770</v>
      </c>
      <c r="R2528">
        <v>731</v>
      </c>
      <c r="S2528">
        <v>801</v>
      </c>
      <c r="T2528">
        <v>1015</v>
      </c>
      <c r="U2528">
        <v>914</v>
      </c>
      <c r="V2528">
        <v>861</v>
      </c>
      <c r="W2528">
        <v>786</v>
      </c>
      <c r="X2528">
        <v>790</v>
      </c>
      <c r="Y2528">
        <v>776</v>
      </c>
    </row>
    <row r="2529" spans="1:25" x14ac:dyDescent="0.3">
      <c r="A2529" t="s">
        <v>2</v>
      </c>
      <c r="B2529" t="s">
        <v>1</v>
      </c>
      <c r="C2529" t="s">
        <v>245</v>
      </c>
      <c r="D2529" t="s">
        <v>307</v>
      </c>
      <c r="E2529">
        <v>69</v>
      </c>
      <c r="F2529">
        <v>675</v>
      </c>
      <c r="G2529">
        <v>645</v>
      </c>
      <c r="H2529">
        <v>701</v>
      </c>
      <c r="I2529">
        <v>699</v>
      </c>
      <c r="J2529">
        <v>745</v>
      </c>
      <c r="K2529">
        <v>696</v>
      </c>
      <c r="L2529">
        <v>706</v>
      </c>
      <c r="M2529">
        <v>738</v>
      </c>
      <c r="N2529">
        <v>713</v>
      </c>
      <c r="O2529">
        <v>657</v>
      </c>
      <c r="P2529">
        <v>743</v>
      </c>
      <c r="Q2529">
        <v>788</v>
      </c>
      <c r="R2529">
        <v>772</v>
      </c>
      <c r="S2529">
        <v>722</v>
      </c>
      <c r="T2529">
        <v>798</v>
      </c>
      <c r="U2529">
        <v>1020</v>
      </c>
      <c r="V2529">
        <v>931</v>
      </c>
      <c r="W2529">
        <v>880</v>
      </c>
      <c r="X2529">
        <v>804</v>
      </c>
      <c r="Y2529">
        <v>792</v>
      </c>
    </row>
    <row r="2530" spans="1:25" x14ac:dyDescent="0.3">
      <c r="A2530" t="s">
        <v>2</v>
      </c>
      <c r="B2530" t="s">
        <v>1</v>
      </c>
      <c r="C2530" t="s">
        <v>245</v>
      </c>
      <c r="D2530" t="s">
        <v>307</v>
      </c>
      <c r="E2530">
        <v>70</v>
      </c>
      <c r="F2530">
        <v>676</v>
      </c>
      <c r="G2530">
        <v>687</v>
      </c>
      <c r="H2530">
        <v>643</v>
      </c>
      <c r="I2530">
        <v>690</v>
      </c>
      <c r="J2530">
        <v>691</v>
      </c>
      <c r="K2530">
        <v>729</v>
      </c>
      <c r="L2530">
        <v>682</v>
      </c>
      <c r="M2530">
        <v>692</v>
      </c>
      <c r="N2530">
        <v>725</v>
      </c>
      <c r="O2530">
        <v>707</v>
      </c>
      <c r="P2530">
        <v>665</v>
      </c>
      <c r="Q2530">
        <v>747</v>
      </c>
      <c r="R2530">
        <v>781</v>
      </c>
      <c r="S2530">
        <v>770</v>
      </c>
      <c r="T2530">
        <v>717</v>
      </c>
      <c r="U2530">
        <v>795</v>
      </c>
      <c r="V2530">
        <v>1011</v>
      </c>
      <c r="W2530">
        <v>948</v>
      </c>
      <c r="X2530">
        <v>901</v>
      </c>
      <c r="Y2530">
        <v>803</v>
      </c>
    </row>
    <row r="2531" spans="1:25" x14ac:dyDescent="0.3">
      <c r="A2531" t="s">
        <v>2</v>
      </c>
      <c r="B2531" t="s">
        <v>1</v>
      </c>
      <c r="C2531" t="s">
        <v>245</v>
      </c>
      <c r="D2531" t="s">
        <v>307</v>
      </c>
      <c r="E2531">
        <v>71</v>
      </c>
      <c r="F2531">
        <v>679</v>
      </c>
      <c r="G2531">
        <v>667</v>
      </c>
      <c r="H2531">
        <v>677</v>
      </c>
      <c r="I2531">
        <v>641</v>
      </c>
      <c r="J2531">
        <v>683</v>
      </c>
      <c r="K2531">
        <v>685</v>
      </c>
      <c r="L2531">
        <v>723</v>
      </c>
      <c r="M2531">
        <v>681</v>
      </c>
      <c r="N2531">
        <v>681</v>
      </c>
      <c r="O2531">
        <v>707</v>
      </c>
      <c r="P2531">
        <v>701</v>
      </c>
      <c r="Q2531">
        <v>659</v>
      </c>
      <c r="R2531">
        <v>728</v>
      </c>
      <c r="S2531">
        <v>753</v>
      </c>
      <c r="T2531">
        <v>770</v>
      </c>
      <c r="U2531">
        <v>711</v>
      </c>
      <c r="V2531">
        <v>796</v>
      </c>
      <c r="W2531">
        <v>1014</v>
      </c>
      <c r="X2531">
        <v>952</v>
      </c>
      <c r="Y2531">
        <v>912</v>
      </c>
    </row>
    <row r="2532" spans="1:25" x14ac:dyDescent="0.3">
      <c r="A2532" t="s">
        <v>2</v>
      </c>
      <c r="B2532" t="s">
        <v>1</v>
      </c>
      <c r="C2532" t="s">
        <v>245</v>
      </c>
      <c r="D2532" t="s">
        <v>307</v>
      </c>
      <c r="E2532">
        <v>72</v>
      </c>
      <c r="F2532">
        <v>690</v>
      </c>
      <c r="G2532">
        <v>682</v>
      </c>
      <c r="H2532">
        <v>659</v>
      </c>
      <c r="I2532">
        <v>654</v>
      </c>
      <c r="J2532">
        <v>625</v>
      </c>
      <c r="K2532">
        <v>662</v>
      </c>
      <c r="L2532">
        <v>673</v>
      </c>
      <c r="M2532">
        <v>711</v>
      </c>
      <c r="N2532">
        <v>670</v>
      </c>
      <c r="O2532">
        <v>667</v>
      </c>
      <c r="P2532">
        <v>704</v>
      </c>
      <c r="Q2532">
        <v>696</v>
      </c>
      <c r="R2532">
        <v>657</v>
      </c>
      <c r="S2532">
        <v>720</v>
      </c>
      <c r="T2532">
        <v>744</v>
      </c>
      <c r="U2532">
        <v>765</v>
      </c>
      <c r="V2532">
        <v>711</v>
      </c>
      <c r="W2532">
        <v>789</v>
      </c>
      <c r="X2532">
        <v>1016</v>
      </c>
      <c r="Y2532">
        <v>956</v>
      </c>
    </row>
    <row r="2533" spans="1:25" x14ac:dyDescent="0.3">
      <c r="A2533" t="s">
        <v>2</v>
      </c>
      <c r="B2533" t="s">
        <v>1</v>
      </c>
      <c r="C2533" t="s">
        <v>245</v>
      </c>
      <c r="D2533" t="s">
        <v>307</v>
      </c>
      <c r="E2533">
        <v>73</v>
      </c>
      <c r="F2533">
        <v>635</v>
      </c>
      <c r="G2533">
        <v>673</v>
      </c>
      <c r="H2533">
        <v>670</v>
      </c>
      <c r="I2533">
        <v>649</v>
      </c>
      <c r="J2533">
        <v>636</v>
      </c>
      <c r="K2533">
        <v>609</v>
      </c>
      <c r="L2533">
        <v>662</v>
      </c>
      <c r="M2533">
        <v>655</v>
      </c>
      <c r="N2533">
        <v>696</v>
      </c>
      <c r="O2533">
        <v>659</v>
      </c>
      <c r="P2533">
        <v>652</v>
      </c>
      <c r="Q2533">
        <v>677</v>
      </c>
      <c r="R2533">
        <v>693</v>
      </c>
      <c r="S2533">
        <v>644</v>
      </c>
      <c r="T2533">
        <v>721</v>
      </c>
      <c r="U2533">
        <v>732</v>
      </c>
      <c r="V2533">
        <v>762</v>
      </c>
      <c r="W2533">
        <v>698</v>
      </c>
      <c r="X2533">
        <v>769</v>
      </c>
      <c r="Y2533">
        <v>1020</v>
      </c>
    </row>
    <row r="2534" spans="1:25" x14ac:dyDescent="0.3">
      <c r="A2534" t="s">
        <v>2</v>
      </c>
      <c r="B2534" t="s">
        <v>1</v>
      </c>
      <c r="C2534" t="s">
        <v>245</v>
      </c>
      <c r="D2534" t="s">
        <v>307</v>
      </c>
      <c r="E2534">
        <v>74</v>
      </c>
      <c r="F2534">
        <v>630</v>
      </c>
      <c r="G2534">
        <v>635</v>
      </c>
      <c r="H2534">
        <v>662</v>
      </c>
      <c r="I2534">
        <v>678</v>
      </c>
      <c r="J2534">
        <v>636</v>
      </c>
      <c r="K2534">
        <v>622</v>
      </c>
      <c r="L2534">
        <v>590</v>
      </c>
      <c r="M2534">
        <v>648</v>
      </c>
      <c r="N2534">
        <v>631</v>
      </c>
      <c r="O2534">
        <v>666</v>
      </c>
      <c r="P2534">
        <v>647</v>
      </c>
      <c r="Q2534">
        <v>649</v>
      </c>
      <c r="R2534">
        <v>675</v>
      </c>
      <c r="S2534">
        <v>682</v>
      </c>
      <c r="T2534">
        <v>636</v>
      </c>
      <c r="U2534">
        <v>712</v>
      </c>
      <c r="V2534">
        <v>711</v>
      </c>
      <c r="W2534">
        <v>756</v>
      </c>
      <c r="X2534">
        <v>693</v>
      </c>
      <c r="Y2534">
        <v>758</v>
      </c>
    </row>
    <row r="2535" spans="1:25" x14ac:dyDescent="0.3">
      <c r="A2535" t="s">
        <v>2</v>
      </c>
      <c r="B2535" t="s">
        <v>1</v>
      </c>
      <c r="C2535" t="s">
        <v>245</v>
      </c>
      <c r="D2535" t="s">
        <v>307</v>
      </c>
      <c r="E2535">
        <v>75</v>
      </c>
      <c r="F2535">
        <v>619</v>
      </c>
      <c r="G2535">
        <v>620</v>
      </c>
      <c r="H2535">
        <v>622</v>
      </c>
      <c r="I2535">
        <v>641</v>
      </c>
      <c r="J2535">
        <v>664</v>
      </c>
      <c r="K2535">
        <v>631</v>
      </c>
      <c r="L2535">
        <v>595</v>
      </c>
      <c r="M2535">
        <v>580</v>
      </c>
      <c r="N2535">
        <v>628</v>
      </c>
      <c r="O2535">
        <v>616</v>
      </c>
      <c r="P2535">
        <v>646</v>
      </c>
      <c r="Q2535">
        <v>639</v>
      </c>
      <c r="R2535">
        <v>631</v>
      </c>
      <c r="S2535">
        <v>656</v>
      </c>
      <c r="T2535">
        <v>678</v>
      </c>
      <c r="U2535">
        <v>621</v>
      </c>
      <c r="V2535">
        <v>689</v>
      </c>
      <c r="W2535">
        <v>698</v>
      </c>
      <c r="X2535">
        <v>742</v>
      </c>
      <c r="Y2535">
        <v>685</v>
      </c>
    </row>
    <row r="2536" spans="1:25" x14ac:dyDescent="0.3">
      <c r="A2536" t="s">
        <v>2</v>
      </c>
      <c r="B2536" t="s">
        <v>1</v>
      </c>
      <c r="C2536" t="s">
        <v>245</v>
      </c>
      <c r="D2536" t="s">
        <v>307</v>
      </c>
      <c r="E2536">
        <v>76</v>
      </c>
      <c r="F2536">
        <v>626</v>
      </c>
      <c r="G2536">
        <v>592</v>
      </c>
      <c r="H2536">
        <v>599</v>
      </c>
      <c r="I2536">
        <v>606</v>
      </c>
      <c r="J2536">
        <v>618</v>
      </c>
      <c r="K2536">
        <v>637</v>
      </c>
      <c r="L2536">
        <v>606</v>
      </c>
      <c r="M2536">
        <v>580</v>
      </c>
      <c r="N2536">
        <v>561</v>
      </c>
      <c r="O2536">
        <v>610</v>
      </c>
      <c r="P2536">
        <v>603</v>
      </c>
      <c r="Q2536">
        <v>628</v>
      </c>
      <c r="R2536">
        <v>634</v>
      </c>
      <c r="S2536">
        <v>620</v>
      </c>
      <c r="T2536">
        <v>642</v>
      </c>
      <c r="U2536">
        <v>666</v>
      </c>
      <c r="V2536">
        <v>622</v>
      </c>
      <c r="W2536">
        <v>695</v>
      </c>
      <c r="X2536">
        <v>679</v>
      </c>
      <c r="Y2536">
        <v>717</v>
      </c>
    </row>
    <row r="2537" spans="1:25" x14ac:dyDescent="0.3">
      <c r="A2537" t="s">
        <v>2</v>
      </c>
      <c r="B2537" t="s">
        <v>1</v>
      </c>
      <c r="C2537" t="s">
        <v>245</v>
      </c>
      <c r="D2537" t="s">
        <v>307</v>
      </c>
      <c r="E2537">
        <v>77</v>
      </c>
      <c r="F2537">
        <v>585</v>
      </c>
      <c r="G2537">
        <v>607</v>
      </c>
      <c r="H2537">
        <v>570</v>
      </c>
      <c r="I2537">
        <v>575</v>
      </c>
      <c r="J2537">
        <v>578</v>
      </c>
      <c r="K2537">
        <v>590</v>
      </c>
      <c r="L2537">
        <v>617</v>
      </c>
      <c r="M2537">
        <v>583</v>
      </c>
      <c r="N2537">
        <v>555</v>
      </c>
      <c r="O2537">
        <v>537</v>
      </c>
      <c r="P2537">
        <v>584</v>
      </c>
      <c r="Q2537">
        <v>576</v>
      </c>
      <c r="R2537">
        <v>616</v>
      </c>
      <c r="S2537">
        <v>604</v>
      </c>
      <c r="T2537">
        <v>608</v>
      </c>
      <c r="U2537">
        <v>627</v>
      </c>
      <c r="V2537">
        <v>642</v>
      </c>
      <c r="W2537">
        <v>599</v>
      </c>
      <c r="X2537">
        <v>683</v>
      </c>
      <c r="Y2537">
        <v>666</v>
      </c>
    </row>
    <row r="2538" spans="1:25" x14ac:dyDescent="0.3">
      <c r="A2538" t="s">
        <v>2</v>
      </c>
      <c r="B2538" t="s">
        <v>1</v>
      </c>
      <c r="C2538" t="s">
        <v>245</v>
      </c>
      <c r="D2538" t="s">
        <v>307</v>
      </c>
      <c r="E2538">
        <v>78</v>
      </c>
      <c r="F2538">
        <v>584</v>
      </c>
      <c r="G2538">
        <v>554</v>
      </c>
      <c r="H2538">
        <v>582</v>
      </c>
      <c r="I2538">
        <v>542</v>
      </c>
      <c r="J2538">
        <v>546</v>
      </c>
      <c r="K2538">
        <v>565</v>
      </c>
      <c r="L2538">
        <v>577</v>
      </c>
      <c r="M2538">
        <v>592</v>
      </c>
      <c r="N2538">
        <v>570</v>
      </c>
      <c r="O2538">
        <v>534</v>
      </c>
      <c r="P2538">
        <v>517</v>
      </c>
      <c r="Q2538">
        <v>563</v>
      </c>
      <c r="R2538">
        <v>581</v>
      </c>
      <c r="S2538">
        <v>599</v>
      </c>
      <c r="T2538">
        <v>604</v>
      </c>
      <c r="U2538">
        <v>594</v>
      </c>
      <c r="V2538">
        <v>614</v>
      </c>
      <c r="W2538">
        <v>627</v>
      </c>
      <c r="X2538">
        <v>586</v>
      </c>
      <c r="Y2538">
        <v>661</v>
      </c>
    </row>
    <row r="2539" spans="1:25" x14ac:dyDescent="0.3">
      <c r="A2539" t="s">
        <v>2</v>
      </c>
      <c r="B2539" t="s">
        <v>1</v>
      </c>
      <c r="C2539" t="s">
        <v>245</v>
      </c>
      <c r="D2539" t="s">
        <v>307</v>
      </c>
      <c r="E2539">
        <v>79</v>
      </c>
      <c r="F2539">
        <v>584</v>
      </c>
      <c r="G2539">
        <v>569</v>
      </c>
      <c r="H2539">
        <v>526</v>
      </c>
      <c r="I2539">
        <v>562</v>
      </c>
      <c r="J2539">
        <v>514</v>
      </c>
      <c r="K2539">
        <v>520</v>
      </c>
      <c r="L2539">
        <v>548</v>
      </c>
      <c r="M2539">
        <v>549</v>
      </c>
      <c r="N2539">
        <v>565</v>
      </c>
      <c r="O2539">
        <v>548</v>
      </c>
      <c r="P2539">
        <v>510</v>
      </c>
      <c r="Q2539">
        <v>500</v>
      </c>
      <c r="R2539">
        <v>530</v>
      </c>
      <c r="S2539">
        <v>547</v>
      </c>
      <c r="T2539">
        <v>580</v>
      </c>
      <c r="U2539">
        <v>569</v>
      </c>
      <c r="V2539">
        <v>561</v>
      </c>
      <c r="W2539">
        <v>609</v>
      </c>
      <c r="X2539">
        <v>616</v>
      </c>
      <c r="Y2539">
        <v>569</v>
      </c>
    </row>
    <row r="2540" spans="1:25" x14ac:dyDescent="0.3">
      <c r="A2540" t="s">
        <v>2</v>
      </c>
      <c r="B2540" t="s">
        <v>1</v>
      </c>
      <c r="C2540" t="s">
        <v>245</v>
      </c>
      <c r="D2540" t="s">
        <v>307</v>
      </c>
      <c r="E2540">
        <v>80</v>
      </c>
      <c r="F2540">
        <v>571</v>
      </c>
      <c r="G2540">
        <v>559</v>
      </c>
      <c r="H2540">
        <v>539</v>
      </c>
      <c r="I2540">
        <v>498</v>
      </c>
      <c r="J2540">
        <v>538</v>
      </c>
      <c r="K2540">
        <v>487</v>
      </c>
      <c r="L2540">
        <v>489</v>
      </c>
      <c r="M2540">
        <v>521</v>
      </c>
      <c r="N2540">
        <v>523</v>
      </c>
      <c r="O2540">
        <v>548</v>
      </c>
      <c r="P2540">
        <v>532</v>
      </c>
      <c r="Q2540">
        <v>491</v>
      </c>
      <c r="R2540">
        <v>476</v>
      </c>
      <c r="S2540">
        <v>517</v>
      </c>
      <c r="T2540">
        <v>515</v>
      </c>
      <c r="U2540">
        <v>565</v>
      </c>
      <c r="V2540">
        <v>553</v>
      </c>
      <c r="W2540">
        <v>538</v>
      </c>
      <c r="X2540">
        <v>586</v>
      </c>
      <c r="Y2540">
        <v>592</v>
      </c>
    </row>
    <row r="2541" spans="1:25" x14ac:dyDescent="0.3">
      <c r="A2541" t="s">
        <v>2</v>
      </c>
      <c r="B2541" t="s">
        <v>1</v>
      </c>
      <c r="C2541" t="s">
        <v>245</v>
      </c>
      <c r="D2541" t="s">
        <v>307</v>
      </c>
      <c r="E2541">
        <v>81</v>
      </c>
      <c r="F2541">
        <v>504</v>
      </c>
      <c r="G2541">
        <v>537</v>
      </c>
      <c r="H2541">
        <v>547</v>
      </c>
      <c r="I2541">
        <v>510</v>
      </c>
      <c r="J2541">
        <v>472</v>
      </c>
      <c r="K2541">
        <v>517</v>
      </c>
      <c r="L2541">
        <v>464</v>
      </c>
      <c r="M2541">
        <v>459</v>
      </c>
      <c r="N2541">
        <v>512</v>
      </c>
      <c r="O2541">
        <v>501</v>
      </c>
      <c r="P2541">
        <v>521</v>
      </c>
      <c r="Q2541">
        <v>503</v>
      </c>
      <c r="R2541">
        <v>475</v>
      </c>
      <c r="S2541">
        <v>462</v>
      </c>
      <c r="T2541">
        <v>485</v>
      </c>
      <c r="U2541">
        <v>477</v>
      </c>
      <c r="V2541">
        <v>539</v>
      </c>
      <c r="W2541">
        <v>532</v>
      </c>
      <c r="X2541">
        <v>513</v>
      </c>
      <c r="Y2541">
        <v>558</v>
      </c>
    </row>
    <row r="2542" spans="1:25" x14ac:dyDescent="0.3">
      <c r="A2542" t="s">
        <v>2</v>
      </c>
      <c r="B2542" t="s">
        <v>1</v>
      </c>
      <c r="C2542" t="s">
        <v>245</v>
      </c>
      <c r="D2542" t="s">
        <v>307</v>
      </c>
      <c r="E2542">
        <v>82</v>
      </c>
      <c r="F2542">
        <v>319</v>
      </c>
      <c r="G2542">
        <v>472</v>
      </c>
      <c r="H2542">
        <v>503</v>
      </c>
      <c r="I2542">
        <v>519</v>
      </c>
      <c r="J2542">
        <v>488</v>
      </c>
      <c r="K2542">
        <v>442</v>
      </c>
      <c r="L2542">
        <v>502</v>
      </c>
      <c r="M2542">
        <v>434</v>
      </c>
      <c r="N2542">
        <v>435</v>
      </c>
      <c r="O2542">
        <v>485</v>
      </c>
      <c r="P2542">
        <v>477</v>
      </c>
      <c r="Q2542">
        <v>485</v>
      </c>
      <c r="R2542">
        <v>482</v>
      </c>
      <c r="S2542">
        <v>455</v>
      </c>
      <c r="T2542">
        <v>441</v>
      </c>
      <c r="U2542">
        <v>465</v>
      </c>
      <c r="V2542">
        <v>459</v>
      </c>
      <c r="W2542">
        <v>513</v>
      </c>
      <c r="X2542">
        <v>495</v>
      </c>
      <c r="Y2542">
        <v>480</v>
      </c>
    </row>
    <row r="2543" spans="1:25" x14ac:dyDescent="0.3">
      <c r="A2543" t="s">
        <v>2</v>
      </c>
      <c r="B2543" t="s">
        <v>1</v>
      </c>
      <c r="C2543" t="s">
        <v>245</v>
      </c>
      <c r="D2543" t="s">
        <v>307</v>
      </c>
      <c r="E2543">
        <v>83</v>
      </c>
      <c r="F2543">
        <v>284</v>
      </c>
      <c r="G2543">
        <v>300</v>
      </c>
      <c r="H2543">
        <v>450</v>
      </c>
      <c r="I2543">
        <v>473</v>
      </c>
      <c r="J2543">
        <v>477</v>
      </c>
      <c r="K2543">
        <v>463</v>
      </c>
      <c r="L2543">
        <v>412</v>
      </c>
      <c r="M2543">
        <v>469</v>
      </c>
      <c r="N2543">
        <v>410</v>
      </c>
      <c r="O2543">
        <v>410</v>
      </c>
      <c r="P2543">
        <v>455</v>
      </c>
      <c r="Q2543">
        <v>449</v>
      </c>
      <c r="R2543">
        <v>452</v>
      </c>
      <c r="S2543">
        <v>472</v>
      </c>
      <c r="T2543">
        <v>432</v>
      </c>
      <c r="U2543">
        <v>417</v>
      </c>
      <c r="V2543">
        <v>438</v>
      </c>
      <c r="W2543">
        <v>432</v>
      </c>
      <c r="X2543">
        <v>488</v>
      </c>
      <c r="Y2543">
        <v>462</v>
      </c>
    </row>
    <row r="2544" spans="1:25" x14ac:dyDescent="0.3">
      <c r="A2544" t="s">
        <v>2</v>
      </c>
      <c r="B2544" t="s">
        <v>1</v>
      </c>
      <c r="C2544" t="s">
        <v>245</v>
      </c>
      <c r="D2544" t="s">
        <v>307</v>
      </c>
      <c r="E2544">
        <v>84</v>
      </c>
      <c r="F2544">
        <v>304</v>
      </c>
      <c r="G2544">
        <v>259</v>
      </c>
      <c r="H2544">
        <v>275</v>
      </c>
      <c r="I2544">
        <v>412</v>
      </c>
      <c r="J2544">
        <v>450</v>
      </c>
      <c r="K2544">
        <v>449</v>
      </c>
      <c r="L2544">
        <v>446</v>
      </c>
      <c r="M2544">
        <v>385</v>
      </c>
      <c r="N2544">
        <v>439</v>
      </c>
      <c r="O2544">
        <v>380</v>
      </c>
      <c r="P2544">
        <v>385</v>
      </c>
      <c r="Q2544">
        <v>425</v>
      </c>
      <c r="R2544">
        <v>419</v>
      </c>
      <c r="S2544">
        <v>419</v>
      </c>
      <c r="T2544">
        <v>449</v>
      </c>
      <c r="U2544">
        <v>403</v>
      </c>
      <c r="V2544">
        <v>382</v>
      </c>
      <c r="W2544">
        <v>389</v>
      </c>
      <c r="X2544">
        <v>394</v>
      </c>
      <c r="Y2544">
        <v>450</v>
      </c>
    </row>
    <row r="2545" spans="1:25" x14ac:dyDescent="0.3">
      <c r="A2545" t="s">
        <v>2</v>
      </c>
      <c r="B2545" t="s">
        <v>1</v>
      </c>
      <c r="C2545" t="s">
        <v>245</v>
      </c>
      <c r="D2545" t="s">
        <v>307</v>
      </c>
      <c r="E2545">
        <v>85</v>
      </c>
      <c r="F2545">
        <v>301</v>
      </c>
      <c r="G2545">
        <v>295</v>
      </c>
      <c r="H2545">
        <v>237</v>
      </c>
      <c r="I2545">
        <v>249</v>
      </c>
      <c r="J2545">
        <v>368</v>
      </c>
      <c r="K2545">
        <v>416</v>
      </c>
      <c r="L2545">
        <v>416</v>
      </c>
      <c r="M2545">
        <v>413</v>
      </c>
      <c r="N2545">
        <v>357</v>
      </c>
      <c r="O2545">
        <v>401</v>
      </c>
      <c r="P2545">
        <v>339</v>
      </c>
      <c r="Q2545">
        <v>359</v>
      </c>
      <c r="R2545">
        <v>403</v>
      </c>
      <c r="S2545">
        <v>390</v>
      </c>
      <c r="T2545">
        <v>387</v>
      </c>
      <c r="U2545">
        <v>414</v>
      </c>
      <c r="V2545">
        <v>370</v>
      </c>
      <c r="W2545">
        <v>348</v>
      </c>
      <c r="X2545">
        <v>370</v>
      </c>
      <c r="Y2545">
        <v>369</v>
      </c>
    </row>
    <row r="2546" spans="1:25" x14ac:dyDescent="0.3">
      <c r="A2546" t="s">
        <v>2</v>
      </c>
      <c r="B2546" t="s">
        <v>1</v>
      </c>
      <c r="C2546" t="s">
        <v>245</v>
      </c>
      <c r="D2546" t="s">
        <v>307</v>
      </c>
      <c r="E2546">
        <v>86</v>
      </c>
      <c r="F2546">
        <v>302</v>
      </c>
      <c r="G2546">
        <v>279</v>
      </c>
      <c r="H2546">
        <v>261</v>
      </c>
      <c r="I2546">
        <v>216</v>
      </c>
      <c r="J2546">
        <v>226</v>
      </c>
      <c r="K2546">
        <v>324</v>
      </c>
      <c r="L2546">
        <v>392</v>
      </c>
      <c r="M2546">
        <v>380</v>
      </c>
      <c r="N2546">
        <v>392</v>
      </c>
      <c r="O2546">
        <v>332</v>
      </c>
      <c r="P2546">
        <v>365</v>
      </c>
      <c r="Q2546">
        <v>294</v>
      </c>
      <c r="R2546">
        <v>343</v>
      </c>
      <c r="S2546">
        <v>377</v>
      </c>
      <c r="T2546">
        <v>354</v>
      </c>
      <c r="U2546">
        <v>356</v>
      </c>
      <c r="V2546">
        <v>397</v>
      </c>
      <c r="W2546">
        <v>334</v>
      </c>
      <c r="X2546">
        <v>324</v>
      </c>
      <c r="Y2546">
        <v>337</v>
      </c>
    </row>
    <row r="2547" spans="1:25" x14ac:dyDescent="0.3">
      <c r="A2547" t="s">
        <v>2</v>
      </c>
      <c r="B2547" t="s">
        <v>1</v>
      </c>
      <c r="C2547" t="s">
        <v>245</v>
      </c>
      <c r="D2547" t="s">
        <v>307</v>
      </c>
      <c r="E2547">
        <v>87</v>
      </c>
      <c r="F2547">
        <v>279</v>
      </c>
      <c r="G2547">
        <v>279</v>
      </c>
      <c r="H2547">
        <v>248</v>
      </c>
      <c r="I2547">
        <v>231</v>
      </c>
      <c r="J2547">
        <v>187</v>
      </c>
      <c r="K2547">
        <v>190</v>
      </c>
      <c r="L2547">
        <v>292</v>
      </c>
      <c r="M2547">
        <v>364</v>
      </c>
      <c r="N2547">
        <v>339</v>
      </c>
      <c r="O2547">
        <v>348</v>
      </c>
      <c r="P2547">
        <v>298</v>
      </c>
      <c r="Q2547">
        <v>321</v>
      </c>
      <c r="R2547">
        <v>274</v>
      </c>
      <c r="S2547">
        <v>310</v>
      </c>
      <c r="T2547">
        <v>338</v>
      </c>
      <c r="U2547">
        <v>323</v>
      </c>
      <c r="V2547">
        <v>320</v>
      </c>
      <c r="W2547">
        <v>369</v>
      </c>
      <c r="X2547">
        <v>302</v>
      </c>
      <c r="Y2547">
        <v>290</v>
      </c>
    </row>
    <row r="2548" spans="1:25" x14ac:dyDescent="0.3">
      <c r="A2548" t="s">
        <v>2</v>
      </c>
      <c r="B2548" t="s">
        <v>1</v>
      </c>
      <c r="C2548" t="s">
        <v>245</v>
      </c>
      <c r="D2548" t="s">
        <v>307</v>
      </c>
      <c r="E2548">
        <v>88</v>
      </c>
      <c r="F2548">
        <v>226</v>
      </c>
      <c r="G2548">
        <v>244</v>
      </c>
      <c r="H2548">
        <v>252</v>
      </c>
      <c r="I2548">
        <v>211</v>
      </c>
      <c r="J2548">
        <v>199</v>
      </c>
      <c r="K2548">
        <v>167</v>
      </c>
      <c r="L2548">
        <v>167</v>
      </c>
      <c r="M2548">
        <v>251</v>
      </c>
      <c r="N2548">
        <v>328</v>
      </c>
      <c r="O2548">
        <v>312</v>
      </c>
      <c r="P2548">
        <v>302</v>
      </c>
      <c r="Q2548">
        <v>273</v>
      </c>
      <c r="R2548">
        <v>279</v>
      </c>
      <c r="S2548">
        <v>261</v>
      </c>
      <c r="T2548">
        <v>282</v>
      </c>
      <c r="U2548">
        <v>283</v>
      </c>
      <c r="V2548">
        <v>295</v>
      </c>
      <c r="W2548">
        <v>283</v>
      </c>
      <c r="X2548">
        <v>338</v>
      </c>
      <c r="Y2548">
        <v>274</v>
      </c>
    </row>
    <row r="2549" spans="1:25" x14ac:dyDescent="0.3">
      <c r="A2549" t="s">
        <v>2</v>
      </c>
      <c r="B2549" t="s">
        <v>1</v>
      </c>
      <c r="C2549" t="s">
        <v>245</v>
      </c>
      <c r="D2549" t="s">
        <v>307</v>
      </c>
      <c r="E2549">
        <v>89</v>
      </c>
      <c r="F2549">
        <v>192</v>
      </c>
      <c r="G2549">
        <v>181</v>
      </c>
      <c r="H2549">
        <v>210</v>
      </c>
      <c r="I2549">
        <v>232</v>
      </c>
      <c r="J2549">
        <v>183</v>
      </c>
      <c r="K2549">
        <v>174</v>
      </c>
      <c r="L2549">
        <v>136</v>
      </c>
      <c r="M2549">
        <v>148</v>
      </c>
      <c r="N2549">
        <v>207</v>
      </c>
      <c r="O2549">
        <v>294</v>
      </c>
      <c r="P2549">
        <v>274</v>
      </c>
      <c r="Q2549">
        <v>262</v>
      </c>
      <c r="R2549">
        <v>238</v>
      </c>
      <c r="S2549">
        <v>250</v>
      </c>
      <c r="T2549">
        <v>238</v>
      </c>
      <c r="U2549">
        <v>244</v>
      </c>
      <c r="V2549">
        <v>257</v>
      </c>
      <c r="W2549">
        <v>265</v>
      </c>
      <c r="X2549">
        <v>267</v>
      </c>
      <c r="Y2549">
        <v>290</v>
      </c>
    </row>
    <row r="2550" spans="1:25" x14ac:dyDescent="0.3">
      <c r="A2550" t="s">
        <v>2</v>
      </c>
      <c r="B2550" t="s">
        <v>1</v>
      </c>
      <c r="C2550" t="s">
        <v>245</v>
      </c>
      <c r="D2550" t="s">
        <v>307</v>
      </c>
      <c r="E2550">
        <v>90</v>
      </c>
      <c r="F2550">
        <v>742</v>
      </c>
      <c r="G2550">
        <v>738</v>
      </c>
      <c r="H2550">
        <v>741</v>
      </c>
      <c r="I2550">
        <v>738</v>
      </c>
      <c r="J2550">
        <v>739</v>
      </c>
      <c r="K2550">
        <v>741</v>
      </c>
      <c r="L2550">
        <v>744</v>
      </c>
      <c r="M2550">
        <v>718</v>
      </c>
      <c r="N2550">
        <v>691</v>
      </c>
      <c r="O2550">
        <v>746</v>
      </c>
      <c r="P2550">
        <v>861</v>
      </c>
      <c r="Q2550">
        <v>911</v>
      </c>
      <c r="R2550">
        <v>945</v>
      </c>
      <c r="S2550">
        <v>967</v>
      </c>
      <c r="T2550">
        <v>994</v>
      </c>
      <c r="U2550">
        <v>1018</v>
      </c>
      <c r="V2550">
        <v>1003</v>
      </c>
      <c r="W2550">
        <v>1032</v>
      </c>
      <c r="X2550">
        <v>1052</v>
      </c>
      <c r="Y2550">
        <v>1052</v>
      </c>
    </row>
  </sheetData>
  <phoneticPr fontId="29" type="noConversion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6"/>
  <sheetViews>
    <sheetView topLeftCell="A19" workbookViewId="0">
      <selection activeCell="J28" sqref="J28:J29"/>
    </sheetView>
  </sheetViews>
  <sheetFormatPr defaultRowHeight="14.4" x14ac:dyDescent="0.3"/>
  <cols>
    <col min="2" max="2" width="17.5546875" bestFit="1" customWidth="1"/>
    <col min="6" max="6" width="9.5546875" customWidth="1"/>
    <col min="10" max="10" width="21.88671875" bestFit="1" customWidth="1"/>
    <col min="11" max="13" width="10.5546875" bestFit="1" customWidth="1"/>
    <col min="14" max="14" width="19.88671875" style="128" customWidth="1"/>
    <col min="15" max="15" width="19.88671875" customWidth="1"/>
    <col min="16" max="17" width="15.109375" customWidth="1"/>
  </cols>
  <sheetData>
    <row r="1" spans="1:17" x14ac:dyDescent="0.3">
      <c r="A1" t="s">
        <v>287</v>
      </c>
    </row>
    <row r="2" spans="1:17" x14ac:dyDescent="0.3">
      <c r="A2" s="24" t="s">
        <v>50</v>
      </c>
      <c r="B2" s="24" t="s">
        <v>49</v>
      </c>
      <c r="C2" s="89" t="s">
        <v>297</v>
      </c>
      <c r="D2" s="89" t="s">
        <v>344</v>
      </c>
      <c r="E2" t="s">
        <v>263</v>
      </c>
      <c r="F2" s="90" t="s">
        <v>264</v>
      </c>
      <c r="H2" t="s">
        <v>309</v>
      </c>
      <c r="J2" t="s">
        <v>310</v>
      </c>
    </row>
    <row r="3" spans="1:17" x14ac:dyDescent="0.3">
      <c r="A3" s="4" t="s">
        <v>43</v>
      </c>
      <c r="B3" s="6" t="s">
        <v>42</v>
      </c>
      <c r="C3" s="75">
        <v>66796807</v>
      </c>
      <c r="D3" s="140">
        <v>67081234</v>
      </c>
      <c r="E3" s="141">
        <f>D3-C3</f>
        <v>284427</v>
      </c>
      <c r="F3" s="142">
        <f>E3/C3</f>
        <v>4.2580927558408593E-3</v>
      </c>
      <c r="H3">
        <v>2002</v>
      </c>
      <c r="J3" t="s">
        <v>267</v>
      </c>
      <c r="K3" t="s">
        <v>268</v>
      </c>
      <c r="L3" t="s">
        <v>278</v>
      </c>
      <c r="M3" t="s">
        <v>344</v>
      </c>
      <c r="N3" s="128" t="s">
        <v>347</v>
      </c>
      <c r="O3" t="s">
        <v>348</v>
      </c>
      <c r="P3" t="s">
        <v>349</v>
      </c>
      <c r="Q3" t="s">
        <v>350</v>
      </c>
    </row>
    <row r="4" spans="1:17" x14ac:dyDescent="0.3">
      <c r="A4" s="4" t="s">
        <v>41</v>
      </c>
      <c r="B4" s="6" t="s">
        <v>40</v>
      </c>
      <c r="C4" s="75">
        <v>64903140</v>
      </c>
      <c r="D4" s="140">
        <v>65185724</v>
      </c>
      <c r="E4" s="141">
        <f t="shared" ref="E4:E22" si="0">D4-C4</f>
        <v>282584</v>
      </c>
      <c r="F4" s="142">
        <f t="shared" ref="F4:F22" si="1">E4/C4</f>
        <v>4.3539341856187542E-3</v>
      </c>
      <c r="H4">
        <v>2003</v>
      </c>
      <c r="J4" t="s">
        <v>31</v>
      </c>
      <c r="K4" s="97">
        <v>138453</v>
      </c>
      <c r="L4" s="97">
        <v>147657</v>
      </c>
      <c r="M4" s="97">
        <v>150030</v>
      </c>
      <c r="N4" s="129">
        <f>M4-K4</f>
        <v>11577</v>
      </c>
      <c r="O4" s="112">
        <f>M4-L4</f>
        <v>2373</v>
      </c>
      <c r="P4" s="146">
        <f>N4/K4</f>
        <v>8.3616823037420643E-2</v>
      </c>
      <c r="Q4" s="146">
        <f>O4/L4</f>
        <v>1.607102948048518E-2</v>
      </c>
    </row>
    <row r="5" spans="1:17" x14ac:dyDescent="0.3">
      <c r="A5" s="4" t="s">
        <v>39</v>
      </c>
      <c r="B5" s="6" t="s">
        <v>38</v>
      </c>
      <c r="C5" s="75">
        <v>56286961</v>
      </c>
      <c r="D5" s="140">
        <v>56550138</v>
      </c>
      <c r="E5" s="141">
        <f t="shared" si="0"/>
        <v>263177</v>
      </c>
      <c r="F5" s="142">
        <f t="shared" si="1"/>
        <v>4.6756299385216412E-3</v>
      </c>
      <c r="H5">
        <v>2004</v>
      </c>
      <c r="J5" t="s">
        <v>29</v>
      </c>
      <c r="K5" s="97">
        <v>142270</v>
      </c>
      <c r="L5" s="97">
        <v>142080</v>
      </c>
      <c r="M5" s="97">
        <v>138381</v>
      </c>
      <c r="N5" s="129">
        <f>M5-K5</f>
        <v>-3889</v>
      </c>
      <c r="O5" s="112">
        <f t="shared" ref="O5:O18" si="2">M5-L5</f>
        <v>-3699</v>
      </c>
      <c r="P5" s="146">
        <f t="shared" ref="P5:P18" si="3">N5/K5</f>
        <v>-2.7335348281436706E-2</v>
      </c>
      <c r="Q5" s="146">
        <f t="shared" ref="Q5:Q18" si="4">O5/L5</f>
        <v>-2.6034628378378378E-2</v>
      </c>
    </row>
    <row r="6" spans="1:17" x14ac:dyDescent="0.3">
      <c r="A6" s="4" t="s">
        <v>36</v>
      </c>
      <c r="B6" s="6" t="s">
        <v>35</v>
      </c>
      <c r="C6" s="75">
        <v>7341196</v>
      </c>
      <c r="D6" s="140">
        <v>7367456</v>
      </c>
      <c r="E6" s="141">
        <f t="shared" si="0"/>
        <v>26260</v>
      </c>
      <c r="F6" s="142">
        <f t="shared" si="1"/>
        <v>3.5770738173997807E-3</v>
      </c>
      <c r="H6">
        <v>2005</v>
      </c>
      <c r="J6" t="s">
        <v>23</v>
      </c>
      <c r="K6" s="97">
        <v>89521</v>
      </c>
      <c r="L6" s="97">
        <v>87032</v>
      </c>
      <c r="M6" s="97">
        <v>89344</v>
      </c>
      <c r="N6" s="129">
        <f t="shared" ref="N6:N18" si="5">M6-K6</f>
        <v>-177</v>
      </c>
      <c r="O6" s="112">
        <f t="shared" si="2"/>
        <v>2312</v>
      </c>
      <c r="P6" s="146">
        <f t="shared" si="3"/>
        <v>-1.9771897096770592E-3</v>
      </c>
      <c r="Q6" s="146">
        <f t="shared" si="4"/>
        <v>2.6564941630664585E-2</v>
      </c>
    </row>
    <row r="7" spans="1:17" x14ac:dyDescent="0.3">
      <c r="A7" s="4"/>
      <c r="B7" s="104" t="s">
        <v>33</v>
      </c>
      <c r="C7" s="105">
        <v>1508941</v>
      </c>
      <c r="D7" s="140">
        <v>1515487</v>
      </c>
      <c r="E7" s="141">
        <f t="shared" si="0"/>
        <v>6546</v>
      </c>
      <c r="F7" s="142">
        <f t="shared" si="1"/>
        <v>4.3381417828795158E-3</v>
      </c>
      <c r="H7">
        <v>2006</v>
      </c>
      <c r="J7" t="s">
        <v>21</v>
      </c>
      <c r="K7" s="97">
        <v>100559</v>
      </c>
      <c r="L7" s="97">
        <v>107591</v>
      </c>
      <c r="M7" s="97">
        <v>118870</v>
      </c>
      <c r="N7" s="129">
        <f t="shared" si="5"/>
        <v>18311</v>
      </c>
      <c r="O7" s="112">
        <f t="shared" si="2"/>
        <v>11279</v>
      </c>
      <c r="P7" s="146">
        <f t="shared" si="3"/>
        <v>0.18209210513231039</v>
      </c>
      <c r="Q7" s="146">
        <f t="shared" si="4"/>
        <v>0.10483218856595812</v>
      </c>
    </row>
    <row r="8" spans="1:17" x14ac:dyDescent="0.3">
      <c r="A8" s="4" t="s">
        <v>32</v>
      </c>
      <c r="B8" s="6" t="s">
        <v>31</v>
      </c>
      <c r="C8" s="75">
        <v>149696</v>
      </c>
      <c r="D8" s="140">
        <v>150030</v>
      </c>
      <c r="E8" s="141">
        <f t="shared" si="0"/>
        <v>334</v>
      </c>
      <c r="F8" s="142">
        <f t="shared" si="1"/>
        <v>2.2311885421120135E-3</v>
      </c>
      <c r="H8">
        <v>2007</v>
      </c>
      <c r="J8" t="s">
        <v>19</v>
      </c>
      <c r="K8" s="97">
        <v>73340</v>
      </c>
      <c r="L8" s="97">
        <v>76098</v>
      </c>
      <c r="M8" s="97">
        <v>81211</v>
      </c>
      <c r="N8" s="129">
        <f t="shared" si="5"/>
        <v>7871</v>
      </c>
      <c r="O8" s="112">
        <f t="shared" si="2"/>
        <v>5113</v>
      </c>
      <c r="P8" s="146">
        <f t="shared" si="3"/>
        <v>0.10732206163076084</v>
      </c>
      <c r="Q8" s="146">
        <f t="shared" si="4"/>
        <v>6.7189676469815232E-2</v>
      </c>
    </row>
    <row r="9" spans="1:17" x14ac:dyDescent="0.3">
      <c r="A9" s="4" t="s">
        <v>30</v>
      </c>
      <c r="B9" s="6" t="s">
        <v>29</v>
      </c>
      <c r="C9" s="75">
        <v>139446</v>
      </c>
      <c r="D9" s="140">
        <v>138381</v>
      </c>
      <c r="E9" s="141">
        <f t="shared" si="0"/>
        <v>-1065</v>
      </c>
      <c r="F9" s="142">
        <f t="shared" si="1"/>
        <v>-7.6373650015059595E-3</v>
      </c>
      <c r="H9">
        <v>2008</v>
      </c>
      <c r="J9" t="s">
        <v>17</v>
      </c>
      <c r="K9" s="97">
        <v>81495</v>
      </c>
      <c r="L9" s="97">
        <v>80549</v>
      </c>
      <c r="M9" s="97">
        <v>81133</v>
      </c>
      <c r="N9" s="129">
        <f t="shared" si="5"/>
        <v>-362</v>
      </c>
      <c r="O9" s="112">
        <f t="shared" si="2"/>
        <v>584</v>
      </c>
      <c r="P9" s="146">
        <f t="shared" si="3"/>
        <v>-4.4419903061537515E-3</v>
      </c>
      <c r="Q9" s="146">
        <f t="shared" si="4"/>
        <v>7.2502451923673788E-3</v>
      </c>
    </row>
    <row r="10" spans="1:17" x14ac:dyDescent="0.3">
      <c r="A10" s="4" t="s">
        <v>27</v>
      </c>
      <c r="B10" s="104" t="s">
        <v>26</v>
      </c>
      <c r="C10" s="105">
        <v>1219799</v>
      </c>
      <c r="D10" s="140">
        <v>1227076</v>
      </c>
      <c r="E10" s="141">
        <f t="shared" si="0"/>
        <v>7277</v>
      </c>
      <c r="F10" s="142">
        <f t="shared" si="1"/>
        <v>5.9657369779775194E-3</v>
      </c>
      <c r="H10">
        <v>2009</v>
      </c>
      <c r="J10" t="s">
        <v>15</v>
      </c>
      <c r="K10" s="97">
        <v>134049</v>
      </c>
      <c r="L10" s="97">
        <v>137823</v>
      </c>
      <c r="M10" s="97">
        <v>148119</v>
      </c>
      <c r="N10" s="129">
        <f t="shared" si="5"/>
        <v>14070</v>
      </c>
      <c r="O10" s="112">
        <f t="shared" si="2"/>
        <v>10296</v>
      </c>
      <c r="P10" s="146">
        <f t="shared" si="3"/>
        <v>0.10496161851263344</v>
      </c>
      <c r="Q10" s="146">
        <f t="shared" si="4"/>
        <v>7.4704512309266238E-2</v>
      </c>
    </row>
    <row r="11" spans="1:17" x14ac:dyDescent="0.3">
      <c r="A11" s="4" t="s">
        <v>24</v>
      </c>
      <c r="B11" s="6" t="s">
        <v>23</v>
      </c>
      <c r="C11" s="75">
        <v>88920</v>
      </c>
      <c r="D11" s="140">
        <v>89344</v>
      </c>
      <c r="E11" s="141">
        <f t="shared" si="0"/>
        <v>424</v>
      </c>
      <c r="F11" s="142">
        <f t="shared" si="1"/>
        <v>4.7683310841205575E-3</v>
      </c>
      <c r="H11">
        <v>2010</v>
      </c>
      <c r="J11" t="s">
        <v>13</v>
      </c>
      <c r="K11" s="97">
        <v>89277</v>
      </c>
      <c r="L11" s="97">
        <v>89576</v>
      </c>
      <c r="M11" s="97">
        <v>92145</v>
      </c>
      <c r="N11" s="129">
        <f t="shared" si="5"/>
        <v>2868</v>
      </c>
      <c r="O11" s="112">
        <f t="shared" si="2"/>
        <v>2569</v>
      </c>
      <c r="P11" s="146">
        <f t="shared" si="3"/>
        <v>3.2124735374172521E-2</v>
      </c>
      <c r="Q11" s="146">
        <f t="shared" si="4"/>
        <v>2.8679557024202912E-2</v>
      </c>
    </row>
    <row r="12" spans="1:17" x14ac:dyDescent="0.3">
      <c r="A12" s="4" t="s">
        <v>22</v>
      </c>
      <c r="B12" s="6" t="s">
        <v>21</v>
      </c>
      <c r="C12" s="75">
        <v>118216</v>
      </c>
      <c r="D12" s="140">
        <v>118870</v>
      </c>
      <c r="E12" s="141">
        <f t="shared" si="0"/>
        <v>654</v>
      </c>
      <c r="F12" s="142">
        <f t="shared" si="1"/>
        <v>5.5322460580632064E-3</v>
      </c>
      <c r="H12">
        <v>2011</v>
      </c>
      <c r="J12" t="s">
        <v>11</v>
      </c>
      <c r="K12" s="97">
        <v>130372</v>
      </c>
      <c r="L12" s="97">
        <v>140054</v>
      </c>
      <c r="M12" s="97">
        <v>144147</v>
      </c>
      <c r="N12" s="129">
        <f t="shared" si="5"/>
        <v>13775</v>
      </c>
      <c r="O12" s="112">
        <f t="shared" si="2"/>
        <v>4093</v>
      </c>
      <c r="P12" s="146">
        <f t="shared" si="3"/>
        <v>0.10565919062375356</v>
      </c>
      <c r="Q12" s="146">
        <f t="shared" si="4"/>
        <v>2.9224442000942492E-2</v>
      </c>
    </row>
    <row r="13" spans="1:17" x14ac:dyDescent="0.3">
      <c r="A13" s="4" t="s">
        <v>20</v>
      </c>
      <c r="B13" s="6" t="s">
        <v>19</v>
      </c>
      <c r="C13" s="75">
        <v>80780</v>
      </c>
      <c r="D13" s="140">
        <v>81211</v>
      </c>
      <c r="E13" s="141">
        <f t="shared" si="0"/>
        <v>431</v>
      </c>
      <c r="F13" s="142">
        <f t="shared" si="1"/>
        <v>5.3354790789799456E-3</v>
      </c>
      <c r="H13">
        <v>2012</v>
      </c>
      <c r="J13" t="s">
        <v>9</v>
      </c>
      <c r="K13" s="97">
        <v>54053</v>
      </c>
      <c r="L13" s="97">
        <v>57292</v>
      </c>
      <c r="M13" s="97">
        <v>62026</v>
      </c>
      <c r="N13" s="129">
        <f t="shared" si="5"/>
        <v>7973</v>
      </c>
      <c r="O13" s="112">
        <f t="shared" si="2"/>
        <v>4734</v>
      </c>
      <c r="P13" s="146">
        <f t="shared" si="3"/>
        <v>0.14750337631583815</v>
      </c>
      <c r="Q13" s="146">
        <f t="shared" si="4"/>
        <v>8.2629337429309502E-2</v>
      </c>
    </row>
    <row r="14" spans="1:17" x14ac:dyDescent="0.3">
      <c r="A14" s="4" t="s">
        <v>18</v>
      </c>
      <c r="B14" s="6" t="s">
        <v>17</v>
      </c>
      <c r="C14" s="75">
        <v>81043</v>
      </c>
      <c r="D14" s="140">
        <v>81133</v>
      </c>
      <c r="E14" s="141">
        <f t="shared" si="0"/>
        <v>90</v>
      </c>
      <c r="F14" s="142">
        <f t="shared" si="1"/>
        <v>1.1105215749663759E-3</v>
      </c>
      <c r="H14">
        <v>2013</v>
      </c>
      <c r="J14" t="s">
        <v>7</v>
      </c>
      <c r="K14" s="97">
        <v>65647</v>
      </c>
      <c r="L14" s="97">
        <v>68053</v>
      </c>
      <c r="M14" s="97">
        <v>71432</v>
      </c>
      <c r="N14" s="129">
        <f t="shared" si="5"/>
        <v>5785</v>
      </c>
      <c r="O14" s="112">
        <f t="shared" si="2"/>
        <v>3379</v>
      </c>
      <c r="P14" s="146">
        <f t="shared" si="3"/>
        <v>8.8122838819748042E-2</v>
      </c>
      <c r="Q14" s="146">
        <f t="shared" si="4"/>
        <v>4.9652476746065564E-2</v>
      </c>
    </row>
    <row r="15" spans="1:17" x14ac:dyDescent="0.3">
      <c r="A15" s="4" t="s">
        <v>16</v>
      </c>
      <c r="B15" s="6" t="s">
        <v>15</v>
      </c>
      <c r="C15" s="75">
        <v>146038</v>
      </c>
      <c r="D15" s="140">
        <v>148119</v>
      </c>
      <c r="E15" s="141">
        <f t="shared" si="0"/>
        <v>2081</v>
      </c>
      <c r="F15" s="142">
        <f t="shared" si="1"/>
        <v>1.4249715827387393E-2</v>
      </c>
      <c r="H15">
        <v>2014</v>
      </c>
      <c r="J15" t="s">
        <v>5</v>
      </c>
      <c r="K15" s="97">
        <v>103949</v>
      </c>
      <c r="L15" s="97">
        <v>109181</v>
      </c>
      <c r="M15" s="97">
        <v>111086</v>
      </c>
      <c r="N15" s="129">
        <f t="shared" si="5"/>
        <v>7137</v>
      </c>
      <c r="O15" s="112">
        <f t="shared" si="2"/>
        <v>1905</v>
      </c>
      <c r="P15" s="146">
        <f t="shared" si="3"/>
        <v>6.8658669155066424E-2</v>
      </c>
      <c r="Q15" s="146">
        <f t="shared" si="4"/>
        <v>1.7448090785026699E-2</v>
      </c>
    </row>
    <row r="16" spans="1:17" x14ac:dyDescent="0.3">
      <c r="A16" s="4" t="s">
        <v>14</v>
      </c>
      <c r="B16" s="6" t="s">
        <v>13</v>
      </c>
      <c r="C16" s="75">
        <v>92112</v>
      </c>
      <c r="D16" s="140">
        <v>92145</v>
      </c>
      <c r="E16" s="141">
        <f t="shared" si="0"/>
        <v>33</v>
      </c>
      <c r="F16" s="142">
        <f t="shared" si="1"/>
        <v>3.5825951016154245E-4</v>
      </c>
      <c r="H16">
        <v>2015</v>
      </c>
      <c r="J16" t="s">
        <v>3</v>
      </c>
      <c r="K16" s="97">
        <v>108480</v>
      </c>
      <c r="L16" s="97">
        <v>110617</v>
      </c>
      <c r="M16" s="97">
        <v>114496</v>
      </c>
      <c r="N16" s="129">
        <f t="shared" si="5"/>
        <v>6016</v>
      </c>
      <c r="O16" s="112">
        <f t="shared" si="2"/>
        <v>3879</v>
      </c>
      <c r="P16" s="146">
        <f t="shared" si="3"/>
        <v>5.5457227138643067E-2</v>
      </c>
      <c r="Q16" s="146">
        <f t="shared" si="4"/>
        <v>3.5066942694160934E-2</v>
      </c>
    </row>
    <row r="17" spans="1:17" x14ac:dyDescent="0.3">
      <c r="A17" s="4" t="s">
        <v>12</v>
      </c>
      <c r="B17" s="6" t="s">
        <v>11</v>
      </c>
      <c r="C17" s="75">
        <v>143135</v>
      </c>
      <c r="D17" s="140">
        <v>144147</v>
      </c>
      <c r="E17" s="141">
        <f t="shared" si="0"/>
        <v>1012</v>
      </c>
      <c r="F17" s="142">
        <f t="shared" si="1"/>
        <v>7.0702483669263282E-3</v>
      </c>
      <c r="H17">
        <v>2016</v>
      </c>
      <c r="J17" t="s">
        <v>1</v>
      </c>
      <c r="K17" s="97">
        <v>105800</v>
      </c>
      <c r="L17" s="97">
        <v>107692</v>
      </c>
      <c r="M17" s="97">
        <v>113067</v>
      </c>
      <c r="N17" s="129">
        <f t="shared" si="5"/>
        <v>7267</v>
      </c>
      <c r="O17" s="112">
        <f t="shared" si="2"/>
        <v>5375</v>
      </c>
      <c r="P17" s="146">
        <f t="shared" si="3"/>
        <v>6.8686200378071841E-2</v>
      </c>
      <c r="Q17" s="146">
        <f t="shared" si="4"/>
        <v>4.991085688816254E-2</v>
      </c>
    </row>
    <row r="18" spans="1:17" x14ac:dyDescent="0.3">
      <c r="A18" s="4" t="s">
        <v>10</v>
      </c>
      <c r="B18" s="6" t="s">
        <v>9</v>
      </c>
      <c r="C18" s="75">
        <v>60888</v>
      </c>
      <c r="D18" s="140">
        <v>62026</v>
      </c>
      <c r="E18" s="141">
        <f t="shared" si="0"/>
        <v>1138</v>
      </c>
      <c r="F18" s="142">
        <f t="shared" si="1"/>
        <v>1.8690053869399554E-2</v>
      </c>
      <c r="H18">
        <v>2017</v>
      </c>
      <c r="J18" t="s">
        <v>26</v>
      </c>
      <c r="K18" s="97">
        <v>1136542</v>
      </c>
      <c r="L18" s="97">
        <v>1171558</v>
      </c>
      <c r="M18" s="97">
        <v>1227076</v>
      </c>
      <c r="N18" s="129">
        <f t="shared" si="5"/>
        <v>90534</v>
      </c>
      <c r="O18" s="112">
        <f t="shared" si="2"/>
        <v>55518</v>
      </c>
      <c r="P18" s="146">
        <f t="shared" si="3"/>
        <v>7.9657416971832096E-2</v>
      </c>
      <c r="Q18" s="146">
        <f t="shared" si="4"/>
        <v>4.7388178818291542E-2</v>
      </c>
    </row>
    <row r="19" spans="1:17" x14ac:dyDescent="0.3">
      <c r="A19" s="4" t="s">
        <v>8</v>
      </c>
      <c r="B19" s="6" t="s">
        <v>7</v>
      </c>
      <c r="C19" s="75">
        <v>71482</v>
      </c>
      <c r="D19" s="140">
        <v>71432</v>
      </c>
      <c r="E19" s="141">
        <f t="shared" si="0"/>
        <v>-50</v>
      </c>
      <c r="F19" s="142">
        <f t="shared" si="1"/>
        <v>-6.9947679136006264E-4</v>
      </c>
      <c r="H19">
        <v>2018</v>
      </c>
      <c r="J19" t="s">
        <v>33</v>
      </c>
      <c r="K19" s="97">
        <v>1417265</v>
      </c>
      <c r="L19" s="97">
        <v>1461295</v>
      </c>
      <c r="M19" s="97">
        <v>1515487</v>
      </c>
      <c r="N19" s="129">
        <f>M19-K19</f>
        <v>98222</v>
      </c>
      <c r="O19" s="112">
        <f>M19-L19</f>
        <v>54192</v>
      </c>
      <c r="P19" s="146">
        <f>N19/K19</f>
        <v>6.9303905762154575E-2</v>
      </c>
      <c r="Q19" s="146">
        <f>O19/L19</f>
        <v>3.7084914408110611E-2</v>
      </c>
    </row>
    <row r="20" spans="1:17" x14ac:dyDescent="0.3">
      <c r="A20" s="4" t="s">
        <v>6</v>
      </c>
      <c r="B20" s="6" t="s">
        <v>5</v>
      </c>
      <c r="C20" s="75">
        <v>110788</v>
      </c>
      <c r="D20" s="140">
        <v>111086</v>
      </c>
      <c r="E20" s="141">
        <f t="shared" si="0"/>
        <v>298</v>
      </c>
      <c r="F20" s="142">
        <f t="shared" si="1"/>
        <v>2.6898220023829295E-3</v>
      </c>
      <c r="H20">
        <v>2019</v>
      </c>
    </row>
    <row r="21" spans="1:17" x14ac:dyDescent="0.3">
      <c r="A21" s="4" t="s">
        <v>4</v>
      </c>
      <c r="B21" s="6" t="s">
        <v>3</v>
      </c>
      <c r="C21" s="75">
        <v>114306</v>
      </c>
      <c r="D21" s="140">
        <v>114496</v>
      </c>
      <c r="E21" s="141">
        <f t="shared" si="0"/>
        <v>190</v>
      </c>
      <c r="F21" s="142">
        <f t="shared" si="1"/>
        <v>1.662204958619845E-3</v>
      </c>
      <c r="H21">
        <v>2020</v>
      </c>
    </row>
    <row r="22" spans="1:17" x14ac:dyDescent="0.3">
      <c r="A22" s="5" t="s">
        <v>2</v>
      </c>
      <c r="B22" s="3" t="s">
        <v>1</v>
      </c>
      <c r="C22" s="76">
        <v>112091</v>
      </c>
      <c r="D22" s="140">
        <v>113067</v>
      </c>
      <c r="E22" s="141">
        <f t="shared" si="0"/>
        <v>976</v>
      </c>
      <c r="F22" s="142">
        <f t="shared" si="1"/>
        <v>8.7072111052626886E-3</v>
      </c>
      <c r="H22">
        <v>2021</v>
      </c>
    </row>
    <row r="23" spans="1:17" x14ac:dyDescent="0.3">
      <c r="A23" s="107"/>
      <c r="B23" s="107"/>
      <c r="C23" s="111"/>
      <c r="D23" s="111"/>
      <c r="E23" s="141"/>
      <c r="F23" s="142"/>
      <c r="H23">
        <v>2022</v>
      </c>
    </row>
    <row r="24" spans="1:17" x14ac:dyDescent="0.3">
      <c r="A24" t="s">
        <v>286</v>
      </c>
      <c r="E24" s="143"/>
      <c r="F24" s="143"/>
      <c r="H24">
        <v>2023</v>
      </c>
    </row>
    <row r="25" spans="1:17" x14ac:dyDescent="0.3">
      <c r="A25" s="24" t="s">
        <v>50</v>
      </c>
      <c r="B25" s="24" t="s">
        <v>49</v>
      </c>
      <c r="C25" s="89" t="s">
        <v>297</v>
      </c>
      <c r="D25" s="147" t="s">
        <v>344</v>
      </c>
      <c r="E25" s="143" t="s">
        <v>263</v>
      </c>
      <c r="F25" s="90" t="s">
        <v>264</v>
      </c>
    </row>
    <row r="26" spans="1:17" x14ac:dyDescent="0.3">
      <c r="A26" s="4" t="s">
        <v>43</v>
      </c>
      <c r="B26" s="6" t="s">
        <v>42</v>
      </c>
      <c r="C26" s="75">
        <v>12374961</v>
      </c>
      <c r="D26" s="75">
        <v>12508638</v>
      </c>
      <c r="E26" s="141">
        <f t="shared" ref="E26:E45" si="6">D26-C26</f>
        <v>133677</v>
      </c>
      <c r="F26" s="142">
        <f>E26/C26</f>
        <v>1.0802215861528776E-2</v>
      </c>
    </row>
    <row r="27" spans="1:17" x14ac:dyDescent="0.3">
      <c r="A27" s="4" t="s">
        <v>41</v>
      </c>
      <c r="B27" s="6" t="s">
        <v>40</v>
      </c>
      <c r="C27" s="75">
        <v>12060237</v>
      </c>
      <c r="D27" s="75">
        <v>12188689</v>
      </c>
      <c r="E27" s="141">
        <f t="shared" si="6"/>
        <v>128452</v>
      </c>
      <c r="F27" s="142">
        <f t="shared" ref="F27:F45" si="7">E27/C27</f>
        <v>1.065086863550028E-2</v>
      </c>
    </row>
    <row r="28" spans="1:17" x14ac:dyDescent="0.3">
      <c r="A28" s="4" t="s">
        <v>39</v>
      </c>
      <c r="B28" s="6" t="s">
        <v>38</v>
      </c>
      <c r="C28" s="75">
        <v>10353716</v>
      </c>
      <c r="D28" s="75">
        <v>10464019</v>
      </c>
      <c r="E28" s="141">
        <f t="shared" si="6"/>
        <v>110303</v>
      </c>
      <c r="F28" s="142">
        <f t="shared" si="7"/>
        <v>1.0653469730094973E-2</v>
      </c>
    </row>
    <row r="29" spans="1:17" x14ac:dyDescent="0.3">
      <c r="A29" s="4" t="s">
        <v>36</v>
      </c>
      <c r="B29" s="6" t="s">
        <v>35</v>
      </c>
      <c r="C29" s="75">
        <v>1375111</v>
      </c>
      <c r="D29" s="75">
        <v>1384396</v>
      </c>
      <c r="E29" s="141">
        <f t="shared" si="6"/>
        <v>9285</v>
      </c>
      <c r="F29" s="142">
        <f t="shared" si="7"/>
        <v>6.7521821874743206E-3</v>
      </c>
    </row>
    <row r="30" spans="1:17" x14ac:dyDescent="0.3">
      <c r="A30" s="4"/>
      <c r="B30" s="104" t="s">
        <v>33</v>
      </c>
      <c r="C30" s="105">
        <v>303296</v>
      </c>
      <c r="D30" s="75">
        <v>306056</v>
      </c>
      <c r="E30" s="144">
        <f t="shared" si="6"/>
        <v>2760</v>
      </c>
      <c r="F30" s="145">
        <f t="shared" si="7"/>
        <v>9.1000211014982072E-3</v>
      </c>
    </row>
    <row r="31" spans="1:17" x14ac:dyDescent="0.3">
      <c r="A31" s="4" t="s">
        <v>32</v>
      </c>
      <c r="B31" s="6" t="s">
        <v>31</v>
      </c>
      <c r="C31" s="75">
        <v>21774</v>
      </c>
      <c r="D31" s="75">
        <v>21986</v>
      </c>
      <c r="E31" s="141">
        <f t="shared" si="6"/>
        <v>212</v>
      </c>
      <c r="F31" s="142">
        <f t="shared" si="7"/>
        <v>9.7363828419215585E-3</v>
      </c>
    </row>
    <row r="32" spans="1:17" x14ac:dyDescent="0.3">
      <c r="A32" s="4" t="s">
        <v>30</v>
      </c>
      <c r="B32" s="6" t="s">
        <v>29</v>
      </c>
      <c r="C32" s="75">
        <v>28495</v>
      </c>
      <c r="D32" s="75">
        <v>28433</v>
      </c>
      <c r="E32" s="141">
        <f t="shared" si="6"/>
        <v>-62</v>
      </c>
      <c r="F32" s="142">
        <f t="shared" si="7"/>
        <v>-2.1758203193542728E-3</v>
      </c>
    </row>
    <row r="33" spans="1:6" x14ac:dyDescent="0.3">
      <c r="A33" s="4" t="s">
        <v>27</v>
      </c>
      <c r="B33" s="104" t="s">
        <v>26</v>
      </c>
      <c r="C33" s="105">
        <v>253027</v>
      </c>
      <c r="D33" s="75">
        <v>255637</v>
      </c>
      <c r="E33" s="144">
        <f t="shared" si="6"/>
        <v>2610</v>
      </c>
      <c r="F33" s="145">
        <f t="shared" si="7"/>
        <v>1.0315104712145345E-2</v>
      </c>
    </row>
    <row r="34" spans="1:6" x14ac:dyDescent="0.3">
      <c r="A34" s="4" t="s">
        <v>24</v>
      </c>
      <c r="B34" s="6" t="s">
        <v>23</v>
      </c>
      <c r="C34" s="75">
        <v>16669</v>
      </c>
      <c r="D34" s="75">
        <v>16798</v>
      </c>
      <c r="E34" s="141">
        <f t="shared" si="6"/>
        <v>129</v>
      </c>
      <c r="F34" s="142">
        <f t="shared" si="7"/>
        <v>7.7389165516827648E-3</v>
      </c>
    </row>
    <row r="35" spans="1:6" x14ac:dyDescent="0.3">
      <c r="A35" s="4" t="s">
        <v>22</v>
      </c>
      <c r="B35" s="6" t="s">
        <v>21</v>
      </c>
      <c r="C35" s="75">
        <v>23600</v>
      </c>
      <c r="D35" s="75">
        <v>23863</v>
      </c>
      <c r="E35" s="141">
        <f t="shared" si="6"/>
        <v>263</v>
      </c>
      <c r="F35" s="142">
        <f t="shared" si="7"/>
        <v>1.1144067796610169E-2</v>
      </c>
    </row>
    <row r="36" spans="1:6" x14ac:dyDescent="0.3">
      <c r="A36" s="4" t="s">
        <v>20</v>
      </c>
      <c r="B36" s="6" t="s">
        <v>19</v>
      </c>
      <c r="C36" s="75">
        <v>22282</v>
      </c>
      <c r="D36" s="75">
        <v>22622</v>
      </c>
      <c r="E36" s="141">
        <f t="shared" si="6"/>
        <v>340</v>
      </c>
      <c r="F36" s="142">
        <f t="shared" si="7"/>
        <v>1.5258953415312809E-2</v>
      </c>
    </row>
    <row r="37" spans="1:6" x14ac:dyDescent="0.3">
      <c r="A37" s="4" t="s">
        <v>18</v>
      </c>
      <c r="B37" s="6" t="s">
        <v>17</v>
      </c>
      <c r="C37" s="75">
        <v>14986</v>
      </c>
      <c r="D37" s="75">
        <v>15004</v>
      </c>
      <c r="E37" s="141">
        <f t="shared" si="6"/>
        <v>18</v>
      </c>
      <c r="F37" s="142">
        <f t="shared" si="7"/>
        <v>1.2011210463098892E-3</v>
      </c>
    </row>
    <row r="38" spans="1:6" x14ac:dyDescent="0.3">
      <c r="A38" s="4" t="s">
        <v>16</v>
      </c>
      <c r="B38" s="6" t="s">
        <v>15</v>
      </c>
      <c r="C38" s="75">
        <v>29106</v>
      </c>
      <c r="D38" s="75">
        <v>29435</v>
      </c>
      <c r="E38" s="141">
        <f t="shared" si="6"/>
        <v>329</v>
      </c>
      <c r="F38" s="142">
        <f t="shared" si="7"/>
        <v>1.1303511303511303E-2</v>
      </c>
    </row>
    <row r="39" spans="1:6" x14ac:dyDescent="0.3">
      <c r="A39" s="4" t="s">
        <v>14</v>
      </c>
      <c r="B39" s="6" t="s">
        <v>13</v>
      </c>
      <c r="C39" s="75">
        <v>17210</v>
      </c>
      <c r="D39" s="75">
        <v>17392</v>
      </c>
      <c r="E39" s="141">
        <f t="shared" si="6"/>
        <v>182</v>
      </c>
      <c r="F39" s="142">
        <f t="shared" si="7"/>
        <v>1.0575246949447996E-2</v>
      </c>
    </row>
    <row r="40" spans="1:6" x14ac:dyDescent="0.3">
      <c r="A40" s="4" t="s">
        <v>12</v>
      </c>
      <c r="B40" s="6" t="s">
        <v>11</v>
      </c>
      <c r="C40" s="75">
        <v>21099</v>
      </c>
      <c r="D40" s="75">
        <v>21270</v>
      </c>
      <c r="E40" s="141">
        <f t="shared" si="6"/>
        <v>171</v>
      </c>
      <c r="F40" s="142">
        <f t="shared" si="7"/>
        <v>8.1046495094554243E-3</v>
      </c>
    </row>
    <row r="41" spans="1:6" x14ac:dyDescent="0.3">
      <c r="A41" s="4" t="s">
        <v>10</v>
      </c>
      <c r="B41" s="6" t="s">
        <v>9</v>
      </c>
      <c r="C41" s="75">
        <v>14437</v>
      </c>
      <c r="D41" s="75">
        <v>14712</v>
      </c>
      <c r="E41" s="141">
        <f t="shared" si="6"/>
        <v>275</v>
      </c>
      <c r="F41" s="142">
        <f t="shared" si="7"/>
        <v>1.9048278728267646E-2</v>
      </c>
    </row>
    <row r="42" spans="1:6" x14ac:dyDescent="0.3">
      <c r="A42" s="4" t="s">
        <v>8</v>
      </c>
      <c r="B42" s="6" t="s">
        <v>7</v>
      </c>
      <c r="C42" s="75">
        <v>13393</v>
      </c>
      <c r="D42" s="75">
        <v>13549</v>
      </c>
      <c r="E42" s="141">
        <f t="shared" si="6"/>
        <v>156</v>
      </c>
      <c r="F42" s="142">
        <f t="shared" si="7"/>
        <v>1.1647875755991936E-2</v>
      </c>
    </row>
    <row r="43" spans="1:6" x14ac:dyDescent="0.3">
      <c r="A43" s="4" t="s">
        <v>6</v>
      </c>
      <c r="B43" s="6" t="s">
        <v>5</v>
      </c>
      <c r="C43" s="75">
        <v>23801</v>
      </c>
      <c r="D43" s="75">
        <v>23965</v>
      </c>
      <c r="E43" s="141">
        <f t="shared" si="6"/>
        <v>164</v>
      </c>
      <c r="F43" s="142">
        <f t="shared" si="7"/>
        <v>6.8904667871097849E-3</v>
      </c>
    </row>
    <row r="44" spans="1:6" x14ac:dyDescent="0.3">
      <c r="A44" s="4" t="s">
        <v>4</v>
      </c>
      <c r="B44" s="6" t="s">
        <v>3</v>
      </c>
      <c r="C44" s="75">
        <v>25313</v>
      </c>
      <c r="D44" s="75">
        <v>25496</v>
      </c>
      <c r="E44" s="141">
        <f t="shared" si="6"/>
        <v>183</v>
      </c>
      <c r="F44" s="142">
        <f t="shared" si="7"/>
        <v>7.2294868249516055E-3</v>
      </c>
    </row>
    <row r="45" spans="1:6" x14ac:dyDescent="0.3">
      <c r="A45" s="5" t="s">
        <v>2</v>
      </c>
      <c r="B45" s="3" t="s">
        <v>1</v>
      </c>
      <c r="C45" s="76">
        <v>31131</v>
      </c>
      <c r="D45" s="75">
        <v>31531</v>
      </c>
      <c r="E45" s="141">
        <f t="shared" si="6"/>
        <v>400</v>
      </c>
      <c r="F45" s="142">
        <f t="shared" si="7"/>
        <v>1.2848928720567922E-2</v>
      </c>
    </row>
    <row r="46" spans="1:6" x14ac:dyDescent="0.3">
      <c r="E46" s="143"/>
      <c r="F46" s="143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I E A A B Q S w M E F A A C A A g A 4 Y C P U j 4 U H s O k A A A A 9 Q A A A B I A H A B D b 2 5 m a W c v U G F j a 2 F n Z S 5 4 b W w g o h g A K K A U A A A A A A A A A A A A A A A A A A A A A A A A A A A A h Y + x D o I w F E V / h X S n r e h A y K M k O r h I Y m J i X J t S o R E e h h b L v z n 4 S f 6 C G E X d H O 8 9 Z 7 j 3 f r 1 B N j R 1 c N G d N S 2 m Z E Y 5 C T S q t j B Y p q R 3 x z A m m Y C t V C d Z 6 m C U 0 S a D L V J S O X d O G P P e U z + n b V e y i P M Z O + S b n a p 0 I 8 l H N v / l 0 K B 1 E p U m A v a v M S K i 8 Y L G f J w E b O o g N / j l 0 c i e 9 K e E V V + 7 v t N C Y 7 h e A p s i s P c F 8 Q B Q S w M E F A A C A A g A 4 Y C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G A j 1 I a 3 D K W H A E A A P I C A A A T A B w A R m 9 y b X V s Y X M v U 2 V j d G l v b j E u b S C i G A A o o B Q A A A A A A A A A A A A A A A A A A A A A A A A A A A B 1 k k F L w z A U x + + F f o c Q L y 2 U 0 s w 5 l b G D V A 9 e 9 N A 6 D 2 O H t j 5 t W J u M 5 F U m p d / d l M 4 N x j O X h N 8 / e Y 8 f L x Y q l F q x b N r F 0 v d 8 z 9 a F g Q + W y x Y y M B I s W 7 E G 0 P e Y W 5 n u T A W O P B 0 q a O K 0 M w Y U v m u z K 7 X e B W G / e S l a W P H z a 7 4 d N q l W 6 K 5 t o 6 n I F U / r Q n 2 N T X 7 2 w F 2 1 v C g b i H N T K P u p T Z v q p m v V G N p g 6 h j 1 P X + U F o 2 s k E c M X c Q Q D j h E r O e z J B E O P i t c z O P x 1 R + d k f S a p H O S 3 p B 0 Q d J b k t 6 R 9 J 6 i I i E p 6 S Z I N 0 G 6 C d J N k G 6 C d B O k m y D d x I X b E J 7 G / q b 2 8 l u j G / w 0 Y X u e / T F 6 x R r M M Q w u / s l Y / v Q H X D P + g O 5 c d j h G f F 0 0 H f D Q 9 6 T 6 v 9 3 y F 1 B L A Q I t A B Q A A g A I A O G A j 1 I + F B 7 D p A A A A P U A A A A S A A A A A A A A A A A A A A A A A A A A A A B D b 2 5 m a W c v U G F j a 2 F n Z S 5 4 b W x Q S w E C L Q A U A A I A C A D h g I 9 S D 8 r p q 6 Q A A A D p A A A A E w A A A A A A A A A A A A A A A A D w A A A A W 0 N v b n R l b n R f V H l w Z X N d L n h t b F B L A Q I t A B Q A A g A I A O G A j 1 I a 3 D K W H A E A A P I C A A A T A A A A A A A A A A A A A A A A A O E B A A B G b 3 J t d W x h c y 9 T Z W N 0 a W 9 u M S 5 t U E s F B g A A A A A D A A M A w g A A A E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J A A A A A A A A k Q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1 l U 2 V y a W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p b W V T Z X J p Z X N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T V U M T U 6 M D c 6 M D M u N T g x N D c 4 M F o i I C 8 + P E V u d H J 5 I F R 5 c G U 9 I k Z p b G x D b 2 x 1 b W 5 U e X B l c y I g V m F s d W U 9 I n N C Z 1 l E I i A v P j x F b n R y e S B U e X B l P S J G a W x s Q 2 9 s d W 1 u T m F t Z X M i I F Z h b H V l P S J z W y Z x d W 9 0 O 0 R p c 3 R y a W N 0 J n F 1 b 3 Q 7 L C Z x d W 9 0 O 0 F 0 d H J p Y n V 0 Z S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p b W V T Z X J p Z X M v V W 5 w a X Z v d G V k I E N v b H V t b n M u e 0 R p c 3 R y a W N 0 L D B 9 J n F 1 b 3 Q 7 L C Z x d W 9 0 O 1 N l Y 3 R p b 2 4 x L 1 R p b W V T Z X J p Z X M v V W 5 w a X Z v d G V k I E N v b H V t b n M u e 0 F 0 d H J p Y n V 0 Z S w x f S Z x d W 9 0 O y w m c X V v d D t T Z W N 0 a W 9 u M S 9 U a W 1 l U 2 V y a W V z L 1 V u c G l 2 b 3 R l Z C B D b 2 x 1 b W 5 z L n t W Y W x 1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a W 1 l U 2 V y a W V z L 1 V u c G l 2 b 3 R l Z C B D b 2 x 1 b W 5 z L n t E a X N 0 c m l j d C w w f S Z x d W 9 0 O y w m c X V v d D t T Z W N 0 a W 9 u M S 9 U a W 1 l U 2 V y a W V z L 1 V u c G l 2 b 3 R l Z C B D b 2 x 1 b W 5 z L n t B d H R y a W J 1 d G U s M X 0 m c X V v d D s s J n F 1 b 3 Q 7 U 2 V j d G l v b j E v V G l t Z V N l c m l l c y 9 V b n B p d m 9 0 Z W Q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p b W V T Z X J p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t Z V N l c m l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b W V T Z X J p Z X M v V W 5 w a X Z v d G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Y h t j Y a P o + T 5 l M W 6 s 3 S A I x A A A A A A I A A A A A A A N m A A D A A A A A E A A A A F N k i v i M Z 2 d / w S U t S o T s 6 3 Y A A A A A B I A A A K A A A A A Q A A A A F u S T T w e R y Q h L N N I v i X 3 U G F A A A A A 0 2 p 7 R T N g q d g J 3 O y B U S w 3 2 5 l e k H U Q s 4 n / p h y I 9 A v M t 3 Z b D G o + S Z V T E 7 3 G 7 m G c A 4 e A f p Z h p s v H c I 1 Q 1 j v M A / E L S 5 1 2 3 Q b U P J W N C r x j o H Q T N b x Q A A A A k y u c p 3 5 I j r b E j v O A d K e L 8 x g F k f w = = < / D a t a M a s h u p > 
</file>

<file path=customXml/itemProps1.xml><?xml version="1.0" encoding="utf-8"?>
<ds:datastoreItem xmlns:ds="http://schemas.openxmlformats.org/officeDocument/2006/customXml" ds:itemID="{0E018635-A00D-4897-93E8-70E945B93B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persons</vt:lpstr>
      <vt:lpstr>Males</vt:lpstr>
      <vt:lpstr>Females</vt:lpstr>
      <vt:lpstr>Density</vt:lpstr>
      <vt:lpstr>Median Age</vt:lpstr>
      <vt:lpstr>Components</vt:lpstr>
      <vt:lpstr>Time Series</vt:lpstr>
      <vt:lpstr>Change</vt:lpstr>
    </vt:vector>
  </TitlesOfParts>
  <Company>BT Lancashire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Greenslade, Melanie</dc:creator>
  <cp:lastModifiedBy>Jenks, David</cp:lastModifiedBy>
  <dcterms:created xsi:type="dcterms:W3CDTF">2019-07-15T08:32:00Z</dcterms:created>
  <dcterms:modified xsi:type="dcterms:W3CDTF">2021-07-02T11:28:15Z</dcterms:modified>
</cp:coreProperties>
</file>